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120" yWindow="12" windowWidth="13992" windowHeight="10740"/>
  </bookViews>
  <sheets>
    <sheet name="Auswertung Bundesjugendspiele" sheetId="1" r:id="rId1"/>
    <sheet name="Deutsches Sportabzeichen" sheetId="6" r:id="rId2"/>
    <sheet name="Übersicht Ergebnis" sheetId="9" r:id="rId3"/>
    <sheet name="Anleitung" sheetId="8" r:id="rId4"/>
    <sheet name="Urkunde" sheetId="4" r:id="rId5"/>
    <sheet name="Parameter" sheetId="5" r:id="rId6"/>
    <sheet name="Daten Sportabzeichen" sheetId="7" r:id="rId7"/>
    <sheet name="Sheet2" sheetId="10" r:id="rId8"/>
  </sheets>
  <definedNames>
    <definedName name="_xlnm._FilterDatabase" localSheetId="0" hidden="1">'Auswertung Bundesjugendspiele'!$A$3:$AW$3</definedName>
    <definedName name="_xlnm._FilterDatabase" localSheetId="1" hidden="1">'Deutsches Sportabzeichen'!$B$3:$AE$50</definedName>
    <definedName name="_xlnm._FilterDatabase" localSheetId="2" hidden="1">'Übersicht Ergebnis'!$A$3:$Y$3</definedName>
    <definedName name="_xlnm.Print_Area" localSheetId="1">'Deutsches Sportabzeichen'!$A$1:$AE$50</definedName>
    <definedName name="_xlnm.Print_Titles" localSheetId="0">'Auswertung Bundesjugendspiele'!$1:$3</definedName>
    <definedName name="_xlnm.Print_Titles" localSheetId="1">'Deutsches Sportabzeichen'!$1:$3</definedName>
    <definedName name="_xlnm.Print_Titles" localSheetId="2">'Übersicht Ergebnis'!$1:$3</definedName>
  </definedNames>
  <calcPr calcId="145621"/>
</workbook>
</file>

<file path=xl/calcChain.xml><?xml version="1.0" encoding="utf-8"?>
<calcChain xmlns="http://schemas.openxmlformats.org/spreadsheetml/2006/main">
  <c r="E4" i="6" l="1"/>
  <c r="E2" i="9"/>
  <c r="I50" i="9"/>
  <c r="G50" i="9"/>
  <c r="E50" i="9"/>
  <c r="D50" i="9"/>
  <c r="C50" i="9"/>
  <c r="B50" i="9"/>
  <c r="I49" i="9"/>
  <c r="G49" i="9"/>
  <c r="E49" i="9"/>
  <c r="D49" i="9"/>
  <c r="C49" i="9"/>
  <c r="B49" i="9"/>
  <c r="I48" i="9"/>
  <c r="G48" i="9"/>
  <c r="E48" i="9"/>
  <c r="D48" i="9"/>
  <c r="C48" i="9"/>
  <c r="B48" i="9"/>
  <c r="I47" i="9"/>
  <c r="G47" i="9"/>
  <c r="E47" i="9"/>
  <c r="D47" i="9"/>
  <c r="C47" i="9"/>
  <c r="B47" i="9"/>
  <c r="I46" i="9"/>
  <c r="G46" i="9"/>
  <c r="E46" i="9"/>
  <c r="D46" i="9"/>
  <c r="C46" i="9"/>
  <c r="B46" i="9"/>
  <c r="I45" i="9"/>
  <c r="G45" i="9"/>
  <c r="E45" i="9"/>
  <c r="D45" i="9"/>
  <c r="C45" i="9"/>
  <c r="B45" i="9"/>
  <c r="I44" i="9"/>
  <c r="G44" i="9"/>
  <c r="E44" i="9"/>
  <c r="D44" i="9"/>
  <c r="C44" i="9"/>
  <c r="B44" i="9"/>
  <c r="I43" i="9"/>
  <c r="G43" i="9"/>
  <c r="E43" i="9"/>
  <c r="D43" i="9"/>
  <c r="C43" i="9"/>
  <c r="B43" i="9"/>
  <c r="I42" i="9"/>
  <c r="G42" i="9"/>
  <c r="E42" i="9"/>
  <c r="D42" i="9"/>
  <c r="C42" i="9"/>
  <c r="B42" i="9"/>
  <c r="I41" i="9"/>
  <c r="G41" i="9"/>
  <c r="E41" i="9"/>
  <c r="D41" i="9"/>
  <c r="C41" i="9"/>
  <c r="B41" i="9"/>
  <c r="I40" i="9"/>
  <c r="G40" i="9"/>
  <c r="E40" i="9"/>
  <c r="D40" i="9"/>
  <c r="C40" i="9"/>
  <c r="B40" i="9"/>
  <c r="I39" i="9"/>
  <c r="G39" i="9"/>
  <c r="E39" i="9"/>
  <c r="D39" i="9"/>
  <c r="C39" i="9"/>
  <c r="B39" i="9"/>
  <c r="I38" i="9"/>
  <c r="G38" i="9"/>
  <c r="E38" i="9"/>
  <c r="D38" i="9"/>
  <c r="C38" i="9"/>
  <c r="B38" i="9"/>
  <c r="I37" i="9"/>
  <c r="G37" i="9"/>
  <c r="E37" i="9"/>
  <c r="D37" i="9"/>
  <c r="C37" i="9"/>
  <c r="B37" i="9"/>
  <c r="I36" i="9"/>
  <c r="G36" i="9"/>
  <c r="E36" i="9"/>
  <c r="D36" i="9"/>
  <c r="C36" i="9"/>
  <c r="B36" i="9"/>
  <c r="I35" i="9"/>
  <c r="G35" i="9"/>
  <c r="E35" i="9"/>
  <c r="D35" i="9"/>
  <c r="C35" i="9"/>
  <c r="B35" i="9"/>
  <c r="I34" i="9"/>
  <c r="G34" i="9"/>
  <c r="E34" i="9"/>
  <c r="D34" i="9"/>
  <c r="C34" i="9"/>
  <c r="B34" i="9"/>
  <c r="I33" i="9"/>
  <c r="G33" i="9"/>
  <c r="E33" i="9"/>
  <c r="D33" i="9"/>
  <c r="C33" i="9"/>
  <c r="B33" i="9"/>
  <c r="I32" i="9"/>
  <c r="G32" i="9"/>
  <c r="E32" i="9"/>
  <c r="D32" i="9"/>
  <c r="C32" i="9"/>
  <c r="B32" i="9"/>
  <c r="I31" i="9"/>
  <c r="G31" i="9"/>
  <c r="E31" i="9"/>
  <c r="D31" i="9"/>
  <c r="C31" i="9"/>
  <c r="B31" i="9"/>
  <c r="I30" i="9"/>
  <c r="G30" i="9"/>
  <c r="E30" i="9"/>
  <c r="D30" i="9"/>
  <c r="C30" i="9"/>
  <c r="B30" i="9"/>
  <c r="I29" i="9"/>
  <c r="G29" i="9"/>
  <c r="E29" i="9"/>
  <c r="D29" i="9"/>
  <c r="C29" i="9"/>
  <c r="B29" i="9"/>
  <c r="I28" i="9"/>
  <c r="G28" i="9"/>
  <c r="E28" i="9"/>
  <c r="D28" i="9"/>
  <c r="C28" i="9"/>
  <c r="B28" i="9"/>
  <c r="I27" i="9"/>
  <c r="G27" i="9"/>
  <c r="E27" i="9"/>
  <c r="D27" i="9"/>
  <c r="C27" i="9"/>
  <c r="B27" i="9"/>
  <c r="I26" i="9"/>
  <c r="G26" i="9"/>
  <c r="E26" i="9"/>
  <c r="D26" i="9"/>
  <c r="C26" i="9"/>
  <c r="B26" i="9"/>
  <c r="I25" i="9"/>
  <c r="G25" i="9"/>
  <c r="E25" i="9"/>
  <c r="D25" i="9"/>
  <c r="C25" i="9"/>
  <c r="B25" i="9"/>
  <c r="I24" i="9"/>
  <c r="G24" i="9"/>
  <c r="E24" i="9"/>
  <c r="D24" i="9"/>
  <c r="C24" i="9"/>
  <c r="B24" i="9"/>
  <c r="I23" i="9"/>
  <c r="G23" i="9"/>
  <c r="E23" i="9"/>
  <c r="D23" i="9"/>
  <c r="C23" i="9"/>
  <c r="B23" i="9"/>
  <c r="I22" i="9"/>
  <c r="G22" i="9"/>
  <c r="E22" i="9"/>
  <c r="D22" i="9"/>
  <c r="C22" i="9"/>
  <c r="B22" i="9"/>
  <c r="I21" i="9"/>
  <c r="G21" i="9"/>
  <c r="E21" i="9"/>
  <c r="D21" i="9"/>
  <c r="C21" i="9"/>
  <c r="B21" i="9"/>
  <c r="I20" i="9"/>
  <c r="G20" i="9"/>
  <c r="E20" i="9"/>
  <c r="D20" i="9"/>
  <c r="C20" i="9"/>
  <c r="B20" i="9"/>
  <c r="I19" i="9"/>
  <c r="G19" i="9"/>
  <c r="E19" i="9"/>
  <c r="D19" i="9"/>
  <c r="C19" i="9"/>
  <c r="B19" i="9"/>
  <c r="I18" i="9"/>
  <c r="G18" i="9"/>
  <c r="E18" i="9"/>
  <c r="D18" i="9"/>
  <c r="C18" i="9"/>
  <c r="B18" i="9"/>
  <c r="I17" i="9"/>
  <c r="G17" i="9"/>
  <c r="E17" i="9"/>
  <c r="D17" i="9"/>
  <c r="C17" i="9"/>
  <c r="B17" i="9"/>
  <c r="I16" i="9"/>
  <c r="G16" i="9"/>
  <c r="E16" i="9"/>
  <c r="D16" i="9"/>
  <c r="C16" i="9"/>
  <c r="B16" i="9"/>
  <c r="I15" i="9"/>
  <c r="G15" i="9"/>
  <c r="E15" i="9"/>
  <c r="D15" i="9"/>
  <c r="C15" i="9"/>
  <c r="B15" i="9"/>
  <c r="I14" i="9"/>
  <c r="G14" i="9"/>
  <c r="E14" i="9"/>
  <c r="D14" i="9"/>
  <c r="C14" i="9"/>
  <c r="B14" i="9"/>
  <c r="I13" i="9"/>
  <c r="G13" i="9"/>
  <c r="E13" i="9"/>
  <c r="D13" i="9"/>
  <c r="C13" i="9"/>
  <c r="B13" i="9"/>
  <c r="I12" i="9"/>
  <c r="G12" i="9"/>
  <c r="E12" i="9"/>
  <c r="D12" i="9"/>
  <c r="C12" i="9"/>
  <c r="B12" i="9"/>
  <c r="I11" i="9"/>
  <c r="G11" i="9"/>
  <c r="E11" i="9"/>
  <c r="D11" i="9"/>
  <c r="C11" i="9"/>
  <c r="B11" i="9"/>
  <c r="I10" i="9"/>
  <c r="G10" i="9"/>
  <c r="E10" i="9"/>
  <c r="D10" i="9"/>
  <c r="C10" i="9"/>
  <c r="B10" i="9"/>
  <c r="I9" i="9"/>
  <c r="G9" i="9"/>
  <c r="E9" i="9"/>
  <c r="D9" i="9"/>
  <c r="C9" i="9"/>
  <c r="B9" i="9"/>
  <c r="I8" i="9"/>
  <c r="G8" i="9"/>
  <c r="E8" i="9"/>
  <c r="D8" i="9"/>
  <c r="C8" i="9"/>
  <c r="B8" i="9"/>
  <c r="I7" i="9"/>
  <c r="G7" i="9"/>
  <c r="E7" i="9"/>
  <c r="D7" i="9"/>
  <c r="C7" i="9"/>
  <c r="B7" i="9"/>
  <c r="I6" i="9"/>
  <c r="G6" i="9"/>
  <c r="E6" i="9"/>
  <c r="D6" i="9"/>
  <c r="C6" i="9"/>
  <c r="B6" i="9"/>
  <c r="I5" i="9"/>
  <c r="G5" i="9"/>
  <c r="E5" i="9"/>
  <c r="D5" i="9"/>
  <c r="C5" i="9"/>
  <c r="B5" i="9"/>
  <c r="G4" i="9"/>
  <c r="E4" i="9"/>
  <c r="D4" i="9"/>
  <c r="C4" i="9"/>
  <c r="N4" i="9"/>
  <c r="X4" i="9" s="1"/>
  <c r="AK50" i="6"/>
  <c r="AO50" i="6" s="1"/>
  <c r="AQ50" i="6" s="1"/>
  <c r="Z50" i="9" s="1"/>
  <c r="AJ50" i="6"/>
  <c r="AE50" i="6"/>
  <c r="V50" i="6"/>
  <c r="Z50" i="6" s="1"/>
  <c r="L50" i="6"/>
  <c r="P50" i="6" s="1"/>
  <c r="E50" i="6"/>
  <c r="Q50" i="6" s="1"/>
  <c r="U50" i="6" s="1"/>
  <c r="AP50" i="6" s="1"/>
  <c r="Y50" i="9" s="1"/>
  <c r="C50" i="6"/>
  <c r="B50" i="6"/>
  <c r="AK49" i="6"/>
  <c r="AO49" i="6" s="1"/>
  <c r="AQ49" i="6" s="1"/>
  <c r="Z49" i="9" s="1"/>
  <c r="AJ49" i="6"/>
  <c r="AE49" i="6"/>
  <c r="V49" i="6"/>
  <c r="Z49" i="6" s="1"/>
  <c r="L49" i="6"/>
  <c r="P49" i="6" s="1"/>
  <c r="E49" i="6"/>
  <c r="Q49" i="6" s="1"/>
  <c r="U49" i="6" s="1"/>
  <c r="AP49" i="6" s="1"/>
  <c r="Y49" i="9" s="1"/>
  <c r="C49" i="6"/>
  <c r="B49" i="6"/>
  <c r="AM49" i="6" s="1"/>
  <c r="AK48" i="6"/>
  <c r="AO48" i="6" s="1"/>
  <c r="AQ48" i="6" s="1"/>
  <c r="Z48" i="9" s="1"/>
  <c r="AJ48" i="6"/>
  <c r="AE48" i="6"/>
  <c r="V48" i="6"/>
  <c r="Z48" i="6" s="1"/>
  <c r="AS48" i="6" s="1"/>
  <c r="AB48" i="9" s="1"/>
  <c r="L48" i="6"/>
  <c r="P48" i="6" s="1"/>
  <c r="E48" i="6"/>
  <c r="Q48" i="6" s="1"/>
  <c r="U48" i="6" s="1"/>
  <c r="AP48" i="6" s="1"/>
  <c r="Y48" i="9" s="1"/>
  <c r="C48" i="6"/>
  <c r="B48" i="6"/>
  <c r="AD48" i="6" s="1"/>
  <c r="AK47" i="6"/>
  <c r="AO47" i="6" s="1"/>
  <c r="AQ47" i="6" s="1"/>
  <c r="Z47" i="9" s="1"/>
  <c r="AJ47" i="6"/>
  <c r="AE47" i="6"/>
  <c r="V47" i="6"/>
  <c r="Z47" i="6" s="1"/>
  <c r="L47" i="6"/>
  <c r="P47" i="6" s="1"/>
  <c r="E47" i="6"/>
  <c r="Q47" i="6" s="1"/>
  <c r="U47" i="6" s="1"/>
  <c r="AP47" i="6" s="1"/>
  <c r="Y47" i="9" s="1"/>
  <c r="C47" i="6"/>
  <c r="B47" i="6"/>
  <c r="AK46" i="6"/>
  <c r="AO46" i="6" s="1"/>
  <c r="AQ46" i="6" s="1"/>
  <c r="Z46" i="9" s="1"/>
  <c r="AJ46" i="6"/>
  <c r="AE46" i="6"/>
  <c r="V46" i="6"/>
  <c r="Z46" i="6" s="1"/>
  <c r="L46" i="6"/>
  <c r="P46" i="6" s="1"/>
  <c r="E46" i="6"/>
  <c r="Q46" i="6" s="1"/>
  <c r="U46" i="6" s="1"/>
  <c r="AP46" i="6" s="1"/>
  <c r="Y46" i="9" s="1"/>
  <c r="C46" i="6"/>
  <c r="B46" i="6"/>
  <c r="AK45" i="6"/>
  <c r="AO45" i="6" s="1"/>
  <c r="AQ45" i="6" s="1"/>
  <c r="Z45" i="9" s="1"/>
  <c r="AJ45" i="6"/>
  <c r="AE45" i="6"/>
  <c r="V45" i="6"/>
  <c r="Z45" i="6" s="1"/>
  <c r="L45" i="6"/>
  <c r="P45" i="6" s="1"/>
  <c r="E45" i="6"/>
  <c r="Q45" i="6" s="1"/>
  <c r="U45" i="6" s="1"/>
  <c r="AP45" i="6" s="1"/>
  <c r="Y45" i="9" s="1"/>
  <c r="C45" i="6"/>
  <c r="B45" i="6"/>
  <c r="AK44" i="6"/>
  <c r="AO44" i="6" s="1"/>
  <c r="AQ44" i="6" s="1"/>
  <c r="Z44" i="9" s="1"/>
  <c r="AJ44" i="6"/>
  <c r="AE44" i="6"/>
  <c r="V44" i="6"/>
  <c r="Z44" i="6" s="1"/>
  <c r="L44" i="6"/>
  <c r="P44" i="6" s="1"/>
  <c r="E44" i="6"/>
  <c r="Q44" i="6" s="1"/>
  <c r="U44" i="6" s="1"/>
  <c r="AP44" i="6" s="1"/>
  <c r="Y44" i="9" s="1"/>
  <c r="C44" i="6"/>
  <c r="B44" i="6"/>
  <c r="I44" i="6" s="1"/>
  <c r="AK43" i="6"/>
  <c r="AO43" i="6" s="1"/>
  <c r="AQ43" i="6" s="1"/>
  <c r="Z43" i="9" s="1"/>
  <c r="AJ43" i="6"/>
  <c r="AE43" i="6"/>
  <c r="V43" i="6"/>
  <c r="Z43" i="6" s="1"/>
  <c r="L43" i="6"/>
  <c r="P43" i="6" s="1"/>
  <c r="E43" i="6"/>
  <c r="Q43" i="6" s="1"/>
  <c r="U43" i="6" s="1"/>
  <c r="AP43" i="6" s="1"/>
  <c r="Y43" i="9" s="1"/>
  <c r="C43" i="6"/>
  <c r="B43" i="6"/>
  <c r="AC43" i="6" s="1"/>
  <c r="AK42" i="6"/>
  <c r="AO42" i="6" s="1"/>
  <c r="AQ42" i="6" s="1"/>
  <c r="Z42" i="9" s="1"/>
  <c r="AJ42" i="6"/>
  <c r="AE42" i="6"/>
  <c r="V42" i="6"/>
  <c r="Z42" i="6" s="1"/>
  <c r="L42" i="6"/>
  <c r="P42" i="6" s="1"/>
  <c r="I42" i="6"/>
  <c r="E42" i="6"/>
  <c r="Q42" i="6" s="1"/>
  <c r="U42" i="6" s="1"/>
  <c r="AP42" i="6" s="1"/>
  <c r="Y42" i="9" s="1"/>
  <c r="C42" i="6"/>
  <c r="B42" i="6"/>
  <c r="AI42" i="6" s="1"/>
  <c r="AK41" i="6"/>
  <c r="AO41" i="6" s="1"/>
  <c r="AQ41" i="6" s="1"/>
  <c r="Z41" i="9" s="1"/>
  <c r="AJ41" i="6"/>
  <c r="AE41" i="6"/>
  <c r="V41" i="6"/>
  <c r="Z41" i="6" s="1"/>
  <c r="AS41" i="6" s="1"/>
  <c r="AB41" i="9" s="1"/>
  <c r="L41" i="6"/>
  <c r="P41" i="6" s="1"/>
  <c r="E41" i="6"/>
  <c r="Q41" i="6" s="1"/>
  <c r="U41" i="6" s="1"/>
  <c r="AP41" i="6" s="1"/>
  <c r="Y41" i="9" s="1"/>
  <c r="C41" i="6"/>
  <c r="B41" i="6"/>
  <c r="AM41" i="6" s="1"/>
  <c r="AK40" i="6"/>
  <c r="AO40" i="6" s="1"/>
  <c r="AQ40" i="6" s="1"/>
  <c r="Z40" i="9" s="1"/>
  <c r="AJ40" i="6"/>
  <c r="AE40" i="6"/>
  <c r="V40" i="6"/>
  <c r="Z40" i="6" s="1"/>
  <c r="L40" i="6"/>
  <c r="P40" i="6" s="1"/>
  <c r="E40" i="6"/>
  <c r="Q40" i="6" s="1"/>
  <c r="U40" i="6" s="1"/>
  <c r="AP40" i="6" s="1"/>
  <c r="Y40" i="9" s="1"/>
  <c r="C40" i="6"/>
  <c r="B40" i="6"/>
  <c r="AK39" i="6"/>
  <c r="AO39" i="6" s="1"/>
  <c r="AQ39" i="6" s="1"/>
  <c r="Z39" i="9" s="1"/>
  <c r="AJ39" i="6"/>
  <c r="AE39" i="6"/>
  <c r="V39" i="6"/>
  <c r="Z39" i="6" s="1"/>
  <c r="L39" i="6"/>
  <c r="P39" i="6" s="1"/>
  <c r="E39" i="6"/>
  <c r="Q39" i="6" s="1"/>
  <c r="U39" i="6" s="1"/>
  <c r="AP39" i="6" s="1"/>
  <c r="Y39" i="9" s="1"/>
  <c r="C39" i="6"/>
  <c r="B39" i="6"/>
  <c r="AL39" i="6" s="1"/>
  <c r="AO38" i="6"/>
  <c r="AQ38" i="6" s="1"/>
  <c r="Z38" i="9" s="1"/>
  <c r="AK38" i="6"/>
  <c r="AJ38" i="6"/>
  <c r="AE38" i="6"/>
  <c r="AD38" i="6"/>
  <c r="V38" i="6"/>
  <c r="Z38" i="6" s="1"/>
  <c r="O38" i="6"/>
  <c r="N38" i="6"/>
  <c r="L38" i="6"/>
  <c r="P38" i="6" s="1"/>
  <c r="E38" i="6"/>
  <c r="Q38" i="6" s="1"/>
  <c r="U38" i="6" s="1"/>
  <c r="AP38" i="6" s="1"/>
  <c r="Y38" i="9" s="1"/>
  <c r="C38" i="6"/>
  <c r="B38" i="6"/>
  <c r="AI38" i="6" s="1"/>
  <c r="AK37" i="6"/>
  <c r="AO37" i="6" s="1"/>
  <c r="AQ37" i="6" s="1"/>
  <c r="Z37" i="9" s="1"/>
  <c r="AJ37" i="6"/>
  <c r="AE37" i="6"/>
  <c r="V37" i="6"/>
  <c r="Z37" i="6" s="1"/>
  <c r="L37" i="6"/>
  <c r="P37" i="6" s="1"/>
  <c r="E37" i="6"/>
  <c r="Q37" i="6" s="1"/>
  <c r="U37" i="6" s="1"/>
  <c r="AP37" i="6" s="1"/>
  <c r="Y37" i="9" s="1"/>
  <c r="C37" i="6"/>
  <c r="B37" i="6"/>
  <c r="I37" i="6" s="1"/>
  <c r="AK36" i="6"/>
  <c r="AO36" i="6" s="1"/>
  <c r="AQ36" i="6" s="1"/>
  <c r="Z36" i="9" s="1"/>
  <c r="AJ36" i="6"/>
  <c r="AE36" i="6"/>
  <c r="V36" i="6"/>
  <c r="Z36" i="6" s="1"/>
  <c r="L36" i="6"/>
  <c r="P36" i="6" s="1"/>
  <c r="I36" i="6"/>
  <c r="E36" i="6"/>
  <c r="Q36" i="6" s="1"/>
  <c r="U36" i="6" s="1"/>
  <c r="AP36" i="6" s="1"/>
  <c r="Y36" i="9" s="1"/>
  <c r="C36" i="6"/>
  <c r="B36" i="6"/>
  <c r="X36" i="6" s="1"/>
  <c r="AK35" i="6"/>
  <c r="AO35" i="6" s="1"/>
  <c r="AQ35" i="6" s="1"/>
  <c r="Z35" i="9" s="1"/>
  <c r="AJ35" i="6"/>
  <c r="AE35" i="6"/>
  <c r="AB35" i="6"/>
  <c r="V35" i="6"/>
  <c r="Z35" i="6" s="1"/>
  <c r="L35" i="6"/>
  <c r="P35" i="6" s="1"/>
  <c r="E35" i="6"/>
  <c r="Q35" i="6" s="1"/>
  <c r="U35" i="6" s="1"/>
  <c r="AP35" i="6" s="1"/>
  <c r="Y35" i="9" s="1"/>
  <c r="C35" i="6"/>
  <c r="B35" i="6"/>
  <c r="AC35" i="6" s="1"/>
  <c r="AK34" i="6"/>
  <c r="AO34" i="6" s="1"/>
  <c r="AQ34" i="6" s="1"/>
  <c r="Z34" i="9" s="1"/>
  <c r="AJ34" i="6"/>
  <c r="AE34" i="6"/>
  <c r="V34" i="6"/>
  <c r="Z34" i="6" s="1"/>
  <c r="AS34" i="6" s="1"/>
  <c r="AB34" i="9" s="1"/>
  <c r="L34" i="6"/>
  <c r="P34" i="6" s="1"/>
  <c r="E34" i="6"/>
  <c r="Q34" i="6" s="1"/>
  <c r="U34" i="6" s="1"/>
  <c r="AP34" i="6" s="1"/>
  <c r="Y34" i="9" s="1"/>
  <c r="C34" i="6"/>
  <c r="B34" i="6"/>
  <c r="AK33" i="6"/>
  <c r="AO33" i="6" s="1"/>
  <c r="AQ33" i="6" s="1"/>
  <c r="Z33" i="9" s="1"/>
  <c r="AJ33" i="6"/>
  <c r="AE33" i="6"/>
  <c r="V33" i="6"/>
  <c r="Z33" i="6" s="1"/>
  <c r="L33" i="6"/>
  <c r="P33" i="6" s="1"/>
  <c r="E33" i="6"/>
  <c r="Q33" i="6" s="1"/>
  <c r="U33" i="6" s="1"/>
  <c r="AP33" i="6" s="1"/>
  <c r="Y33" i="9" s="1"/>
  <c r="C33" i="6"/>
  <c r="B33" i="6"/>
  <c r="AM33" i="6" s="1"/>
  <c r="AK32" i="6"/>
  <c r="AO32" i="6" s="1"/>
  <c r="AQ32" i="6" s="1"/>
  <c r="Z32" i="9" s="1"/>
  <c r="AJ32" i="6"/>
  <c r="AE32" i="6"/>
  <c r="V32" i="6"/>
  <c r="Z32" i="6" s="1"/>
  <c r="L32" i="6"/>
  <c r="P32" i="6" s="1"/>
  <c r="E32" i="6"/>
  <c r="Q32" i="6" s="1"/>
  <c r="U32" i="6" s="1"/>
  <c r="AP32" i="6" s="1"/>
  <c r="Y32" i="9" s="1"/>
  <c r="C32" i="6"/>
  <c r="B32" i="6"/>
  <c r="AD32" i="6" s="1"/>
  <c r="AK31" i="6"/>
  <c r="AO31" i="6" s="1"/>
  <c r="AQ31" i="6" s="1"/>
  <c r="Z31" i="9" s="1"/>
  <c r="AJ31" i="6"/>
  <c r="AE31" i="6"/>
  <c r="V31" i="6"/>
  <c r="Z31" i="6" s="1"/>
  <c r="L31" i="6"/>
  <c r="P31" i="6" s="1"/>
  <c r="E31" i="6"/>
  <c r="Q31" i="6" s="1"/>
  <c r="U31" i="6" s="1"/>
  <c r="AP31" i="6" s="1"/>
  <c r="Y31" i="9" s="1"/>
  <c r="C31" i="6"/>
  <c r="B31" i="6"/>
  <c r="AK30" i="6"/>
  <c r="AO30" i="6" s="1"/>
  <c r="AQ30" i="6" s="1"/>
  <c r="Z30" i="9" s="1"/>
  <c r="AJ30" i="6"/>
  <c r="AE30" i="6"/>
  <c r="V30" i="6"/>
  <c r="Z30" i="6" s="1"/>
  <c r="L30" i="6"/>
  <c r="P30" i="6" s="1"/>
  <c r="E30" i="6"/>
  <c r="Q30" i="6" s="1"/>
  <c r="U30" i="6" s="1"/>
  <c r="AP30" i="6" s="1"/>
  <c r="Y30" i="9" s="1"/>
  <c r="C30" i="6"/>
  <c r="B30" i="6"/>
  <c r="AK29" i="6"/>
  <c r="AO29" i="6" s="1"/>
  <c r="AQ29" i="6" s="1"/>
  <c r="Z29" i="9" s="1"/>
  <c r="AJ29" i="6"/>
  <c r="AE29" i="6"/>
  <c r="V29" i="6"/>
  <c r="Z29" i="6" s="1"/>
  <c r="L29" i="6"/>
  <c r="P29" i="6" s="1"/>
  <c r="E29" i="6"/>
  <c r="Q29" i="6" s="1"/>
  <c r="U29" i="6" s="1"/>
  <c r="AP29" i="6" s="1"/>
  <c r="Y29" i="9" s="1"/>
  <c r="C29" i="6"/>
  <c r="B29" i="6"/>
  <c r="AK28" i="6"/>
  <c r="AO28" i="6" s="1"/>
  <c r="AQ28" i="6" s="1"/>
  <c r="Z28" i="9" s="1"/>
  <c r="AJ28" i="6"/>
  <c r="AE28" i="6"/>
  <c r="V28" i="6"/>
  <c r="Z28" i="6" s="1"/>
  <c r="L28" i="6"/>
  <c r="P28" i="6" s="1"/>
  <c r="E28" i="6"/>
  <c r="Q28" i="6" s="1"/>
  <c r="U28" i="6" s="1"/>
  <c r="AP28" i="6" s="1"/>
  <c r="Y28" i="9" s="1"/>
  <c r="C28" i="6"/>
  <c r="B28" i="6"/>
  <c r="I28" i="6" s="1"/>
  <c r="AK27" i="6"/>
  <c r="AO27" i="6" s="1"/>
  <c r="AQ27" i="6" s="1"/>
  <c r="Z27" i="9" s="1"/>
  <c r="AJ27" i="6"/>
  <c r="AE27" i="6"/>
  <c r="V27" i="6"/>
  <c r="Z27" i="6" s="1"/>
  <c r="L27" i="6"/>
  <c r="P27" i="6" s="1"/>
  <c r="E27" i="6"/>
  <c r="Q27" i="6" s="1"/>
  <c r="U27" i="6" s="1"/>
  <c r="AP27" i="6" s="1"/>
  <c r="Y27" i="9" s="1"/>
  <c r="C27" i="6"/>
  <c r="B27" i="6"/>
  <c r="AC27" i="6" s="1"/>
  <c r="AO26" i="6"/>
  <c r="AQ26" i="6" s="1"/>
  <c r="Z26" i="9" s="1"/>
  <c r="AK26" i="6"/>
  <c r="AJ26" i="6"/>
  <c r="AE26" i="6"/>
  <c r="AD26" i="6"/>
  <c r="V26" i="6"/>
  <c r="Z26" i="6" s="1"/>
  <c r="O26" i="6"/>
  <c r="N26" i="6"/>
  <c r="L26" i="6"/>
  <c r="P26" i="6" s="1"/>
  <c r="E26" i="6"/>
  <c r="Q26" i="6" s="1"/>
  <c r="U26" i="6" s="1"/>
  <c r="AP26" i="6" s="1"/>
  <c r="Y26" i="9" s="1"/>
  <c r="C26" i="6"/>
  <c r="B26" i="6"/>
  <c r="AI26" i="6" s="1"/>
  <c r="AK25" i="6"/>
  <c r="AO25" i="6" s="1"/>
  <c r="AQ25" i="6" s="1"/>
  <c r="Z25" i="9" s="1"/>
  <c r="AJ25" i="6"/>
  <c r="AE25" i="6"/>
  <c r="V25" i="6"/>
  <c r="Z25" i="6" s="1"/>
  <c r="AS25" i="6" s="1"/>
  <c r="AB25" i="9" s="1"/>
  <c r="L25" i="6"/>
  <c r="P25" i="6" s="1"/>
  <c r="E25" i="6"/>
  <c r="Q25" i="6" s="1"/>
  <c r="U25" i="6" s="1"/>
  <c r="AP25" i="6" s="1"/>
  <c r="Y25" i="9" s="1"/>
  <c r="C25" i="6"/>
  <c r="B25" i="6"/>
  <c r="AM25" i="6" s="1"/>
  <c r="AK24" i="6"/>
  <c r="AO24" i="6" s="1"/>
  <c r="AQ24" i="6" s="1"/>
  <c r="Z24" i="9" s="1"/>
  <c r="AJ24" i="6"/>
  <c r="AE24" i="6"/>
  <c r="V24" i="6"/>
  <c r="Z24" i="6" s="1"/>
  <c r="L24" i="6"/>
  <c r="P24" i="6" s="1"/>
  <c r="E24" i="6"/>
  <c r="Q24" i="6" s="1"/>
  <c r="U24" i="6" s="1"/>
  <c r="AP24" i="6" s="1"/>
  <c r="Y24" i="9" s="1"/>
  <c r="C24" i="6"/>
  <c r="B24" i="6"/>
  <c r="AK23" i="6"/>
  <c r="AO23" i="6" s="1"/>
  <c r="AQ23" i="6" s="1"/>
  <c r="Z23" i="9" s="1"/>
  <c r="AJ23" i="6"/>
  <c r="AE23" i="6"/>
  <c r="V23" i="6"/>
  <c r="Z23" i="6" s="1"/>
  <c r="L23" i="6"/>
  <c r="P23" i="6" s="1"/>
  <c r="E23" i="6"/>
  <c r="Q23" i="6" s="1"/>
  <c r="U23" i="6" s="1"/>
  <c r="AP23" i="6" s="1"/>
  <c r="Y23" i="9" s="1"/>
  <c r="C23" i="6"/>
  <c r="B23" i="6"/>
  <c r="AK22" i="6"/>
  <c r="AO22" i="6" s="1"/>
  <c r="AQ22" i="6" s="1"/>
  <c r="Z22" i="9" s="1"/>
  <c r="AJ22" i="6"/>
  <c r="AE22" i="6"/>
  <c r="V22" i="6"/>
  <c r="Z22" i="6" s="1"/>
  <c r="L22" i="6"/>
  <c r="P22" i="6" s="1"/>
  <c r="E22" i="6"/>
  <c r="Q22" i="6" s="1"/>
  <c r="U22" i="6" s="1"/>
  <c r="AP22" i="6" s="1"/>
  <c r="Y22" i="9" s="1"/>
  <c r="C22" i="6"/>
  <c r="B22" i="6"/>
  <c r="AD22" i="6" s="1"/>
  <c r="AK21" i="6"/>
  <c r="AO21" i="6" s="1"/>
  <c r="AQ21" i="6" s="1"/>
  <c r="Z21" i="9" s="1"/>
  <c r="AJ21" i="6"/>
  <c r="AE21" i="6"/>
  <c r="V21" i="6"/>
  <c r="Z21" i="6" s="1"/>
  <c r="T21" i="6"/>
  <c r="Q21" i="6"/>
  <c r="U21" i="6" s="1"/>
  <c r="AP21" i="6" s="1"/>
  <c r="Y21" i="9" s="1"/>
  <c r="L21" i="6"/>
  <c r="P21" i="6" s="1"/>
  <c r="E21" i="6"/>
  <c r="C21" i="6"/>
  <c r="B21" i="6"/>
  <c r="I21" i="6" s="1"/>
  <c r="AK20" i="6"/>
  <c r="AO20" i="6" s="1"/>
  <c r="AQ20" i="6" s="1"/>
  <c r="Z20" i="9" s="1"/>
  <c r="AJ20" i="6"/>
  <c r="AE20" i="6"/>
  <c r="V20" i="6"/>
  <c r="Z20" i="6" s="1"/>
  <c r="L20" i="6"/>
  <c r="P20" i="6" s="1"/>
  <c r="E20" i="6"/>
  <c r="Q20" i="6" s="1"/>
  <c r="U20" i="6" s="1"/>
  <c r="AP20" i="6" s="1"/>
  <c r="Y20" i="9" s="1"/>
  <c r="C20" i="6"/>
  <c r="B20" i="6"/>
  <c r="AK19" i="6"/>
  <c r="AO19" i="6" s="1"/>
  <c r="AQ19" i="6" s="1"/>
  <c r="Z19" i="9" s="1"/>
  <c r="AJ19" i="6"/>
  <c r="AE19" i="6"/>
  <c r="V19" i="6"/>
  <c r="Z19" i="6" s="1"/>
  <c r="R19" i="6"/>
  <c r="M19" i="6"/>
  <c r="L19" i="6"/>
  <c r="P19" i="6" s="1"/>
  <c r="I19" i="6"/>
  <c r="E19" i="6"/>
  <c r="Q19" i="6" s="1"/>
  <c r="U19" i="6" s="1"/>
  <c r="AP19" i="6" s="1"/>
  <c r="Y19" i="9" s="1"/>
  <c r="C19" i="6"/>
  <c r="B19" i="6"/>
  <c r="AB19" i="6" s="1"/>
  <c r="AK18" i="6"/>
  <c r="AO18" i="6" s="1"/>
  <c r="AQ18" i="6" s="1"/>
  <c r="Z18" i="9" s="1"/>
  <c r="AJ18" i="6"/>
  <c r="AE18" i="6"/>
  <c r="V18" i="6"/>
  <c r="Z18" i="6" s="1"/>
  <c r="L18" i="6"/>
  <c r="P18" i="6" s="1"/>
  <c r="E18" i="6"/>
  <c r="Q18" i="6" s="1"/>
  <c r="U18" i="6" s="1"/>
  <c r="AP18" i="6" s="1"/>
  <c r="Y18" i="9" s="1"/>
  <c r="C18" i="6"/>
  <c r="B18" i="6"/>
  <c r="AG18" i="6" s="1"/>
  <c r="AK17" i="6"/>
  <c r="AO17" i="6" s="1"/>
  <c r="AQ17" i="6" s="1"/>
  <c r="Z17" i="9" s="1"/>
  <c r="AJ17" i="6"/>
  <c r="AE17" i="6"/>
  <c r="V17" i="6"/>
  <c r="Z17" i="6" s="1"/>
  <c r="L17" i="6"/>
  <c r="P17" i="6" s="1"/>
  <c r="E17" i="6"/>
  <c r="Q17" i="6" s="1"/>
  <c r="U17" i="6" s="1"/>
  <c r="AP17" i="6" s="1"/>
  <c r="Y17" i="9" s="1"/>
  <c r="C17" i="6"/>
  <c r="B17" i="6"/>
  <c r="AN17" i="6" s="1"/>
  <c r="AK16" i="6"/>
  <c r="AO16" i="6" s="1"/>
  <c r="AQ16" i="6" s="1"/>
  <c r="Z16" i="9" s="1"/>
  <c r="AJ16" i="6"/>
  <c r="AE16" i="6"/>
  <c r="V16" i="6"/>
  <c r="Z16" i="6" s="1"/>
  <c r="L16" i="6"/>
  <c r="P16" i="6" s="1"/>
  <c r="E16" i="6"/>
  <c r="Q16" i="6" s="1"/>
  <c r="U16" i="6" s="1"/>
  <c r="AP16" i="6" s="1"/>
  <c r="Y16" i="9" s="1"/>
  <c r="C16" i="6"/>
  <c r="B16" i="6"/>
  <c r="AK15" i="6"/>
  <c r="AO15" i="6" s="1"/>
  <c r="AQ15" i="6" s="1"/>
  <c r="Z15" i="9" s="1"/>
  <c r="AJ15" i="6"/>
  <c r="AE15" i="6"/>
  <c r="V15" i="6"/>
  <c r="Z15" i="6" s="1"/>
  <c r="L15" i="6"/>
  <c r="P15" i="6" s="1"/>
  <c r="E15" i="6"/>
  <c r="Q15" i="6" s="1"/>
  <c r="U15" i="6" s="1"/>
  <c r="AP15" i="6" s="1"/>
  <c r="Y15" i="9" s="1"/>
  <c r="C15" i="6"/>
  <c r="B15" i="6"/>
  <c r="AM15" i="6" s="1"/>
  <c r="AK14" i="6"/>
  <c r="AO14" i="6" s="1"/>
  <c r="AQ14" i="6" s="1"/>
  <c r="Z14" i="9" s="1"/>
  <c r="AJ14" i="6"/>
  <c r="AE14" i="6"/>
  <c r="V14" i="6"/>
  <c r="Z14" i="6" s="1"/>
  <c r="AS14" i="6" s="1"/>
  <c r="AB14" i="9" s="1"/>
  <c r="L14" i="6"/>
  <c r="P14" i="6" s="1"/>
  <c r="E14" i="6"/>
  <c r="Q14" i="6" s="1"/>
  <c r="U14" i="6" s="1"/>
  <c r="AP14" i="6" s="1"/>
  <c r="Y14" i="9" s="1"/>
  <c r="C14" i="6"/>
  <c r="B14" i="6"/>
  <c r="AG14" i="6" s="1"/>
  <c r="AK13" i="6"/>
  <c r="AO13" i="6" s="1"/>
  <c r="AQ13" i="6" s="1"/>
  <c r="Z13" i="9" s="1"/>
  <c r="AJ13" i="6"/>
  <c r="AE13" i="6"/>
  <c r="W13" i="6"/>
  <c r="V13" i="6"/>
  <c r="Z13" i="6" s="1"/>
  <c r="L13" i="6"/>
  <c r="P13" i="6" s="1"/>
  <c r="E13" i="6"/>
  <c r="Q13" i="6" s="1"/>
  <c r="U13" i="6" s="1"/>
  <c r="AP13" i="6" s="1"/>
  <c r="Y13" i="9" s="1"/>
  <c r="C13" i="6"/>
  <c r="B13" i="6"/>
  <c r="AK12" i="6"/>
  <c r="AO12" i="6" s="1"/>
  <c r="AQ12" i="6" s="1"/>
  <c r="Z12" i="9" s="1"/>
  <c r="AJ12" i="6"/>
  <c r="AE12" i="6"/>
  <c r="V12" i="6"/>
  <c r="Z12" i="6" s="1"/>
  <c r="L12" i="6"/>
  <c r="P12" i="6" s="1"/>
  <c r="E12" i="6"/>
  <c r="Q12" i="6" s="1"/>
  <c r="U12" i="6" s="1"/>
  <c r="AP12" i="6" s="1"/>
  <c r="Y12" i="9" s="1"/>
  <c r="C12" i="6"/>
  <c r="B12" i="6"/>
  <c r="AM12" i="6" s="1"/>
  <c r="AK11" i="6"/>
  <c r="AO11" i="6" s="1"/>
  <c r="AQ11" i="6" s="1"/>
  <c r="Z11" i="9" s="1"/>
  <c r="AJ11" i="6"/>
  <c r="AI11" i="6"/>
  <c r="AE11" i="6"/>
  <c r="V11" i="6"/>
  <c r="Z11" i="6" s="1"/>
  <c r="R11" i="6"/>
  <c r="L11" i="6"/>
  <c r="P11" i="6" s="1"/>
  <c r="I11" i="6"/>
  <c r="E11" i="6"/>
  <c r="Q11" i="6" s="1"/>
  <c r="U11" i="6" s="1"/>
  <c r="AP11" i="6" s="1"/>
  <c r="Y11" i="9" s="1"/>
  <c r="C11" i="6"/>
  <c r="B11" i="6"/>
  <c r="AM11" i="6" s="1"/>
  <c r="AK10" i="6"/>
  <c r="AO10" i="6" s="1"/>
  <c r="AQ10" i="6" s="1"/>
  <c r="Z10" i="9" s="1"/>
  <c r="AJ10" i="6"/>
  <c r="AE10" i="6"/>
  <c r="V10" i="6"/>
  <c r="Z10" i="6" s="1"/>
  <c r="Q10" i="6"/>
  <c r="U10" i="6" s="1"/>
  <c r="AP10" i="6" s="1"/>
  <c r="Y10" i="9" s="1"/>
  <c r="L10" i="6"/>
  <c r="P10" i="6" s="1"/>
  <c r="E10" i="6"/>
  <c r="C10" i="6"/>
  <c r="B10" i="6"/>
  <c r="AG10" i="6" s="1"/>
  <c r="AK9" i="6"/>
  <c r="AO9" i="6" s="1"/>
  <c r="AQ9" i="6" s="1"/>
  <c r="Z9" i="9" s="1"/>
  <c r="AJ9" i="6"/>
  <c r="AE9" i="6"/>
  <c r="AD9" i="6"/>
  <c r="V9" i="6"/>
  <c r="Z9" i="6" s="1"/>
  <c r="L9" i="6"/>
  <c r="P9" i="6" s="1"/>
  <c r="E9" i="6"/>
  <c r="Q9" i="6" s="1"/>
  <c r="U9" i="6" s="1"/>
  <c r="AP9" i="6" s="1"/>
  <c r="Y9" i="9" s="1"/>
  <c r="C9" i="6"/>
  <c r="B9" i="6"/>
  <c r="AG9" i="6" s="1"/>
  <c r="AK8" i="6"/>
  <c r="AO8" i="6" s="1"/>
  <c r="AQ8" i="6" s="1"/>
  <c r="Z8" i="9" s="1"/>
  <c r="AJ8" i="6"/>
  <c r="AE8" i="6"/>
  <c r="V8" i="6"/>
  <c r="Z8" i="6" s="1"/>
  <c r="L8" i="6"/>
  <c r="P8" i="6" s="1"/>
  <c r="J8" i="6"/>
  <c r="E8" i="6"/>
  <c r="Q8" i="6" s="1"/>
  <c r="U8" i="6" s="1"/>
  <c r="AP8" i="6" s="1"/>
  <c r="Y8" i="9" s="1"/>
  <c r="C8" i="6"/>
  <c r="B8" i="6"/>
  <c r="AN8" i="6" s="1"/>
  <c r="AK7" i="6"/>
  <c r="AO7" i="6" s="1"/>
  <c r="AQ7" i="6" s="1"/>
  <c r="Z7" i="9" s="1"/>
  <c r="AJ7" i="6"/>
  <c r="AE7" i="6"/>
  <c r="V7" i="6"/>
  <c r="Z7" i="6" s="1"/>
  <c r="L7" i="6"/>
  <c r="P7" i="6" s="1"/>
  <c r="E7" i="6"/>
  <c r="Q7" i="6" s="1"/>
  <c r="U7" i="6" s="1"/>
  <c r="AP7" i="6" s="1"/>
  <c r="Y7" i="9" s="1"/>
  <c r="C7" i="6"/>
  <c r="B7" i="6"/>
  <c r="I7" i="6" s="1"/>
  <c r="AK6" i="6"/>
  <c r="AO6" i="6" s="1"/>
  <c r="AQ6" i="6" s="1"/>
  <c r="Z6" i="9" s="1"/>
  <c r="AJ6" i="6"/>
  <c r="AE6" i="6"/>
  <c r="V6" i="6"/>
  <c r="Z6" i="6" s="1"/>
  <c r="L6" i="6"/>
  <c r="P6" i="6" s="1"/>
  <c r="E6" i="6"/>
  <c r="Q6" i="6" s="1"/>
  <c r="U6" i="6" s="1"/>
  <c r="AP6" i="6" s="1"/>
  <c r="Y6" i="9" s="1"/>
  <c r="C6" i="6"/>
  <c r="B6" i="6"/>
  <c r="AG6" i="6" s="1"/>
  <c r="AK5" i="6"/>
  <c r="AO5" i="6" s="1"/>
  <c r="AQ5" i="6" s="1"/>
  <c r="Z5" i="9" s="1"/>
  <c r="AJ5" i="6"/>
  <c r="AE5" i="6"/>
  <c r="V5" i="6"/>
  <c r="Z5" i="6" s="1"/>
  <c r="L5" i="6"/>
  <c r="P5" i="6" s="1"/>
  <c r="E5" i="6"/>
  <c r="C5" i="6"/>
  <c r="B5" i="6"/>
  <c r="AN5" i="6" s="1"/>
  <c r="B19" i="10"/>
  <c r="B4" i="6"/>
  <c r="B4" i="10" s="1"/>
  <c r="B4" i="9"/>
  <c r="B26" i="10"/>
  <c r="B25" i="10"/>
  <c r="B22" i="10"/>
  <c r="B21" i="10"/>
  <c r="B17" i="10"/>
  <c r="B14" i="10"/>
  <c r="B9" i="10"/>
  <c r="F4" i="10"/>
  <c r="F5" i="10"/>
  <c r="AJ5" i="10" s="1"/>
  <c r="F6" i="10"/>
  <c r="AJ6" i="10" s="1"/>
  <c r="F7" i="10"/>
  <c r="F8" i="10"/>
  <c r="AJ8" i="10" s="1"/>
  <c r="F9" i="10"/>
  <c r="F10" i="10"/>
  <c r="AJ10" i="10" s="1"/>
  <c r="F11" i="10"/>
  <c r="F12" i="10"/>
  <c r="AJ12" i="10" s="1"/>
  <c r="F13" i="10"/>
  <c r="F14" i="10"/>
  <c r="AJ14" i="10" s="1"/>
  <c r="F15" i="10"/>
  <c r="F16" i="10"/>
  <c r="AJ16" i="10" s="1"/>
  <c r="F17" i="10"/>
  <c r="AJ17" i="10" s="1"/>
  <c r="F18" i="10"/>
  <c r="AJ18" i="10" s="1"/>
  <c r="F19" i="10"/>
  <c r="F20" i="10"/>
  <c r="F21" i="10"/>
  <c r="F22" i="10"/>
  <c r="F23" i="10"/>
  <c r="F24" i="10"/>
  <c r="AJ24" i="10" s="1"/>
  <c r="F25" i="10"/>
  <c r="AI25" i="10" s="1"/>
  <c r="F26" i="10"/>
  <c r="F27" i="10"/>
  <c r="F28" i="10"/>
  <c r="AJ28" i="10" s="1"/>
  <c r="F29" i="10"/>
  <c r="F30" i="10"/>
  <c r="F31" i="10"/>
  <c r="F32" i="10"/>
  <c r="F33" i="10"/>
  <c r="AJ33" i="10" s="1"/>
  <c r="F34" i="10"/>
  <c r="AI34" i="10" s="1"/>
  <c r="F35" i="10"/>
  <c r="F36" i="10"/>
  <c r="AJ36" i="10" s="1"/>
  <c r="F37" i="10"/>
  <c r="F38" i="10"/>
  <c r="F39" i="10"/>
  <c r="F40" i="10"/>
  <c r="AJ40" i="10" s="1"/>
  <c r="F41" i="10"/>
  <c r="F42" i="10"/>
  <c r="AJ42" i="10" s="1"/>
  <c r="F43" i="10"/>
  <c r="F44" i="10"/>
  <c r="F45" i="10"/>
  <c r="F46" i="10"/>
  <c r="F47" i="10"/>
  <c r="F48" i="10"/>
  <c r="AJ48" i="10" s="1"/>
  <c r="F49" i="10"/>
  <c r="AI49" i="10" s="1"/>
  <c r="F50" i="10"/>
  <c r="AJ50" i="10" s="1"/>
  <c r="F51" i="10"/>
  <c r="F52" i="10"/>
  <c r="F53" i="10"/>
  <c r="F54" i="10"/>
  <c r="AJ54" i="10" s="1"/>
  <c r="F55" i="10"/>
  <c r="F56" i="10"/>
  <c r="AJ56" i="10" s="1"/>
  <c r="F57" i="10"/>
  <c r="F58" i="10"/>
  <c r="F59" i="10"/>
  <c r="F60" i="10"/>
  <c r="AJ60" i="10" s="1"/>
  <c r="F61" i="10"/>
  <c r="F62" i="10"/>
  <c r="AJ62" i="10" s="1"/>
  <c r="F63" i="10"/>
  <c r="F64" i="10"/>
  <c r="AJ64" i="10" s="1"/>
  <c r="F65" i="10"/>
  <c r="AI65" i="10" s="1"/>
  <c r="F66" i="10"/>
  <c r="AJ66" i="10" s="1"/>
  <c r="F67" i="10"/>
  <c r="F68" i="10"/>
  <c r="AJ68" i="10" s="1"/>
  <c r="F69" i="10"/>
  <c r="AJ69" i="10" s="1"/>
  <c r="F70" i="10"/>
  <c r="AJ70" i="10" s="1"/>
  <c r="F71" i="10"/>
  <c r="F72" i="10"/>
  <c r="F73" i="10"/>
  <c r="F74" i="10"/>
  <c r="AJ74" i="10" s="1"/>
  <c r="F75" i="10"/>
  <c r="F76" i="10"/>
  <c r="AJ76" i="10" s="1"/>
  <c r="F77" i="10"/>
  <c r="F78" i="10"/>
  <c r="AJ78" i="10" s="1"/>
  <c r="F79" i="10"/>
  <c r="F80" i="10"/>
  <c r="AJ80" i="10" s="1"/>
  <c r="F81" i="10"/>
  <c r="AI81" i="10" s="1"/>
  <c r="F82" i="10"/>
  <c r="AJ82" i="10" s="1"/>
  <c r="F83" i="10"/>
  <c r="F84" i="10"/>
  <c r="F85" i="10"/>
  <c r="AJ85" i="10" s="1"/>
  <c r="F86" i="10"/>
  <c r="AJ86" i="10" s="1"/>
  <c r="F87" i="10"/>
  <c r="F88" i="10"/>
  <c r="AJ88" i="10" s="1"/>
  <c r="F89" i="10"/>
  <c r="F90" i="10"/>
  <c r="F91" i="10"/>
  <c r="F92" i="10"/>
  <c r="AJ92" i="10" s="1"/>
  <c r="F93" i="10"/>
  <c r="F94" i="10"/>
  <c r="AJ94" i="10" s="1"/>
  <c r="F95" i="10"/>
  <c r="F96" i="10"/>
  <c r="AJ96" i="10" s="1"/>
  <c r="F97" i="10"/>
  <c r="AI97" i="10" s="1"/>
  <c r="F98" i="10"/>
  <c r="F99" i="10"/>
  <c r="F100" i="10"/>
  <c r="F101" i="10"/>
  <c r="AJ101" i="10" s="1"/>
  <c r="F102" i="10"/>
  <c r="F103" i="10"/>
  <c r="F104" i="10"/>
  <c r="AJ104" i="10" s="1"/>
  <c r="F105" i="10"/>
  <c r="F106" i="10"/>
  <c r="AI106" i="10" s="1"/>
  <c r="F107" i="10"/>
  <c r="F108" i="10"/>
  <c r="F109" i="10"/>
  <c r="F110" i="10"/>
  <c r="F111" i="10"/>
  <c r="F112" i="10"/>
  <c r="F113" i="10"/>
  <c r="AI113" i="10" s="1"/>
  <c r="F114" i="10"/>
  <c r="AJ114" i="10" s="1"/>
  <c r="F115" i="10"/>
  <c r="F116" i="10"/>
  <c r="AJ116" i="10" s="1"/>
  <c r="F117" i="10"/>
  <c r="AJ117" i="10" s="1"/>
  <c r="F118" i="10"/>
  <c r="F119" i="10"/>
  <c r="F120" i="10"/>
  <c r="AJ120" i="10" s="1"/>
  <c r="F121" i="10"/>
  <c r="F122" i="10"/>
  <c r="F123" i="10"/>
  <c r="F124" i="10"/>
  <c r="AJ124" i="10" s="1"/>
  <c r="F125" i="10"/>
  <c r="F126" i="10"/>
  <c r="AJ126" i="10" s="1"/>
  <c r="F127" i="10"/>
  <c r="F128" i="10"/>
  <c r="AJ128" i="10" s="1"/>
  <c r="F129" i="10"/>
  <c r="AI129" i="10" s="1"/>
  <c r="F130" i="10"/>
  <c r="F131" i="10"/>
  <c r="F132" i="10"/>
  <c r="F133" i="10"/>
  <c r="AJ133" i="10" s="1"/>
  <c r="F134" i="10"/>
  <c r="F135" i="10"/>
  <c r="F136" i="10"/>
  <c r="AJ136" i="10" s="1"/>
  <c r="F137" i="10"/>
  <c r="F138" i="10"/>
  <c r="AJ138" i="10" s="1"/>
  <c r="F139" i="10"/>
  <c r="F140" i="10"/>
  <c r="F141" i="10"/>
  <c r="F142" i="10"/>
  <c r="F143" i="10"/>
  <c r="F144" i="10"/>
  <c r="AJ144" i="10" s="1"/>
  <c r="F145" i="10"/>
  <c r="AI145" i="10" s="1"/>
  <c r="F146" i="10"/>
  <c r="AJ146" i="10" s="1"/>
  <c r="F147" i="10"/>
  <c r="F148" i="10"/>
  <c r="AJ148" i="10" s="1"/>
  <c r="F149" i="10"/>
  <c r="AJ149" i="10" s="1"/>
  <c r="F150" i="10"/>
  <c r="AJ150" i="10" s="1"/>
  <c r="F151" i="10"/>
  <c r="F152" i="10"/>
  <c r="F153" i="10"/>
  <c r="F154" i="10"/>
  <c r="AJ154" i="10" s="1"/>
  <c r="F155" i="10"/>
  <c r="F156" i="10"/>
  <c r="F157" i="10"/>
  <c r="F158" i="10"/>
  <c r="AJ158" i="10" s="1"/>
  <c r="F159" i="10"/>
  <c r="F160" i="10"/>
  <c r="AJ160" i="10" s="1"/>
  <c r="F161" i="10"/>
  <c r="AI161" i="10" s="1"/>
  <c r="F162" i="10"/>
  <c r="F163" i="10"/>
  <c r="F164" i="10"/>
  <c r="F165" i="10"/>
  <c r="AJ165" i="10" s="1"/>
  <c r="F166" i="10"/>
  <c r="AI166" i="10" s="1"/>
  <c r="F167" i="10"/>
  <c r="F168" i="10"/>
  <c r="F169" i="10"/>
  <c r="F170" i="10"/>
  <c r="AJ170" i="10" s="1"/>
  <c r="F171" i="10"/>
  <c r="F172" i="10"/>
  <c r="F173" i="10"/>
  <c r="F174" i="10"/>
  <c r="AJ174" i="10" s="1"/>
  <c r="F175" i="10"/>
  <c r="F176" i="10"/>
  <c r="F177" i="10"/>
  <c r="F178" i="10"/>
  <c r="AJ178" i="10" s="1"/>
  <c r="F179" i="10"/>
  <c r="F180" i="10"/>
  <c r="F181" i="10"/>
  <c r="F182" i="10"/>
  <c r="F183" i="10"/>
  <c r="F184" i="10"/>
  <c r="F185" i="10"/>
  <c r="F186" i="10"/>
  <c r="AJ186" i="10" s="1"/>
  <c r="F187" i="10"/>
  <c r="F188" i="10"/>
  <c r="F189" i="10"/>
  <c r="F190" i="10"/>
  <c r="AJ190" i="10" s="1"/>
  <c r="F191" i="10"/>
  <c r="F192" i="10"/>
  <c r="F193" i="10"/>
  <c r="F194" i="10"/>
  <c r="AJ194" i="10" s="1"/>
  <c r="F195" i="10"/>
  <c r="F196" i="10"/>
  <c r="F197" i="10"/>
  <c r="F198" i="10"/>
  <c r="AJ198" i="10" s="1"/>
  <c r="F199" i="10"/>
  <c r="F200" i="10"/>
  <c r="F201" i="10"/>
  <c r="F202" i="10"/>
  <c r="F203" i="10"/>
  <c r="F204" i="10"/>
  <c r="F205" i="10"/>
  <c r="F206" i="10"/>
  <c r="AJ206" i="10" s="1"/>
  <c r="F207" i="10"/>
  <c r="F208" i="10"/>
  <c r="F209" i="10"/>
  <c r="F210" i="10"/>
  <c r="AJ210" i="10" s="1"/>
  <c r="F211" i="10"/>
  <c r="F212" i="10"/>
  <c r="F213" i="10"/>
  <c r="F214" i="10"/>
  <c r="AJ214" i="10" s="1"/>
  <c r="F215" i="10"/>
  <c r="F216" i="10"/>
  <c r="F217" i="10"/>
  <c r="F218" i="10"/>
  <c r="AJ218" i="10" s="1"/>
  <c r="F219" i="10"/>
  <c r="F220" i="10"/>
  <c r="F221" i="10"/>
  <c r="F222" i="10"/>
  <c r="AJ222" i="10" s="1"/>
  <c r="F223" i="10"/>
  <c r="F224" i="10"/>
  <c r="F225" i="10"/>
  <c r="F226" i="10"/>
  <c r="F227" i="10"/>
  <c r="F228" i="10"/>
  <c r="F229" i="10"/>
  <c r="F230" i="10"/>
  <c r="AJ230" i="10" s="1"/>
  <c r="F231" i="10"/>
  <c r="F232" i="10"/>
  <c r="F233" i="10"/>
  <c r="F234" i="10"/>
  <c r="AJ234" i="10" s="1"/>
  <c r="F235" i="10"/>
  <c r="F236" i="10"/>
  <c r="F237" i="10"/>
  <c r="F238" i="10"/>
  <c r="AJ238" i="10" s="1"/>
  <c r="F239" i="10"/>
  <c r="F240" i="10"/>
  <c r="AJ240" i="10" s="1"/>
  <c r="F241" i="10"/>
  <c r="F242" i="10"/>
  <c r="AJ242" i="10" s="1"/>
  <c r="F243" i="10"/>
  <c r="F244" i="10"/>
  <c r="F245" i="10"/>
  <c r="F246" i="10"/>
  <c r="AJ246" i="10" s="1"/>
  <c r="F247" i="10"/>
  <c r="F248" i="10"/>
  <c r="F249" i="10"/>
  <c r="F250" i="10"/>
  <c r="AJ250" i="10" s="1"/>
  <c r="F251" i="10"/>
  <c r="F252" i="10"/>
  <c r="F253" i="10"/>
  <c r="F254" i="10"/>
  <c r="AJ254" i="10" s="1"/>
  <c r="F255" i="10"/>
  <c r="F256" i="10"/>
  <c r="F257" i="10"/>
  <c r="F258" i="10"/>
  <c r="AJ258" i="10" s="1"/>
  <c r="F259" i="10"/>
  <c r="F260" i="10"/>
  <c r="F261" i="10"/>
  <c r="F262" i="10"/>
  <c r="AJ262" i="10" s="1"/>
  <c r="F263" i="10"/>
  <c r="F264" i="10"/>
  <c r="F265" i="10"/>
  <c r="F266" i="10"/>
  <c r="AJ266" i="10" s="1"/>
  <c r="F267" i="10"/>
  <c r="F268" i="10"/>
  <c r="F269" i="10"/>
  <c r="F270" i="10"/>
  <c r="AJ270" i="10" s="1"/>
  <c r="F271" i="10"/>
  <c r="F272" i="10"/>
  <c r="F273" i="10"/>
  <c r="F274" i="10"/>
  <c r="AJ274" i="10" s="1"/>
  <c r="F275" i="10"/>
  <c r="F276" i="10"/>
  <c r="F277" i="10"/>
  <c r="F278" i="10"/>
  <c r="AJ278" i="10" s="1"/>
  <c r="F279" i="10"/>
  <c r="F280" i="10"/>
  <c r="AJ280" i="10" s="1"/>
  <c r="F281" i="10"/>
  <c r="F282" i="10"/>
  <c r="AJ282" i="10" s="1"/>
  <c r="F283" i="10"/>
  <c r="F284" i="10"/>
  <c r="F285" i="10"/>
  <c r="F286" i="10"/>
  <c r="AJ286" i="10" s="1"/>
  <c r="F287" i="10"/>
  <c r="F288" i="10"/>
  <c r="F289" i="10"/>
  <c r="F290" i="10"/>
  <c r="AJ290" i="10" s="1"/>
  <c r="F291" i="10"/>
  <c r="F292" i="10"/>
  <c r="F293" i="10"/>
  <c r="F294" i="10"/>
  <c r="AJ294" i="10" s="1"/>
  <c r="F295" i="10"/>
  <c r="F296" i="10"/>
  <c r="AJ296" i="10" s="1"/>
  <c r="F297" i="10"/>
  <c r="F298" i="10"/>
  <c r="F299" i="10"/>
  <c r="F300" i="10"/>
  <c r="F301" i="10"/>
  <c r="F302" i="10"/>
  <c r="AJ302" i="10" s="1"/>
  <c r="F303" i="10"/>
  <c r="F304" i="10"/>
  <c r="F305" i="10"/>
  <c r="F306" i="10"/>
  <c r="AJ306" i="10" s="1"/>
  <c r="F307" i="10"/>
  <c r="F308" i="10"/>
  <c r="F309" i="10"/>
  <c r="F310" i="10"/>
  <c r="AJ310" i="10" s="1"/>
  <c r="F311" i="10"/>
  <c r="F312" i="10"/>
  <c r="AJ312" i="10" s="1"/>
  <c r="F313" i="10"/>
  <c r="F314" i="10"/>
  <c r="AJ314" i="10" s="1"/>
  <c r="F315" i="10"/>
  <c r="F316" i="10"/>
  <c r="F317" i="10"/>
  <c r="F318" i="10"/>
  <c r="F319" i="10"/>
  <c r="F320" i="10"/>
  <c r="AJ320" i="10" s="1"/>
  <c r="F321" i="10"/>
  <c r="F322" i="10"/>
  <c r="F323" i="10"/>
  <c r="F324" i="10"/>
  <c r="F325" i="10"/>
  <c r="F326" i="10"/>
  <c r="F327" i="10"/>
  <c r="F328" i="10"/>
  <c r="AJ328" i="10" s="1"/>
  <c r="F329" i="10"/>
  <c r="F330" i="10"/>
  <c r="F331" i="10"/>
  <c r="F332" i="10"/>
  <c r="F333" i="10"/>
  <c r="F334" i="10"/>
  <c r="F335" i="10"/>
  <c r="F336" i="10"/>
  <c r="F337" i="10"/>
  <c r="F338" i="10"/>
  <c r="AI338" i="10" s="1"/>
  <c r="F339" i="10"/>
  <c r="F340" i="10"/>
  <c r="F341" i="10"/>
  <c r="AI341" i="10" s="1"/>
  <c r="F342" i="10"/>
  <c r="F343" i="10"/>
  <c r="F344" i="10"/>
  <c r="F345" i="10"/>
  <c r="F346" i="10"/>
  <c r="AI346" i="10" s="1"/>
  <c r="F347" i="10"/>
  <c r="F348" i="10"/>
  <c r="F349" i="10"/>
  <c r="F350" i="10"/>
  <c r="F351" i="10"/>
  <c r="F352" i="10"/>
  <c r="F353" i="10"/>
  <c r="F354" i="10"/>
  <c r="F355" i="10"/>
  <c r="F356" i="10"/>
  <c r="F357" i="10"/>
  <c r="F358" i="10"/>
  <c r="F359" i="10"/>
  <c r="F360" i="10"/>
  <c r="F361" i="10"/>
  <c r="AJ361" i="10" s="1"/>
  <c r="F362" i="10"/>
  <c r="AI362" i="10" s="1"/>
  <c r="F363" i="10"/>
  <c r="F364" i="10"/>
  <c r="F365" i="10"/>
  <c r="F366" i="10"/>
  <c r="F367" i="10"/>
  <c r="F368" i="10"/>
  <c r="F369" i="10"/>
  <c r="F370" i="10"/>
  <c r="AI370" i="10" s="1"/>
  <c r="F371" i="10"/>
  <c r="F372" i="10"/>
  <c r="F373" i="10"/>
  <c r="F374" i="10"/>
  <c r="F375" i="10"/>
  <c r="F376" i="10"/>
  <c r="AJ376" i="10" s="1"/>
  <c r="F377" i="10"/>
  <c r="F378" i="10"/>
  <c r="F379" i="10"/>
  <c r="F380" i="10"/>
  <c r="F381" i="10"/>
  <c r="AJ381" i="10" s="1"/>
  <c r="F382" i="10"/>
  <c r="F383" i="10"/>
  <c r="F384" i="10"/>
  <c r="F385" i="10"/>
  <c r="F386" i="10"/>
  <c r="F387" i="10"/>
  <c r="F388" i="10"/>
  <c r="AI388" i="10" s="1"/>
  <c r="F389" i="10"/>
  <c r="AJ389" i="10" s="1"/>
  <c r="F390" i="10"/>
  <c r="F391" i="10"/>
  <c r="F392" i="10"/>
  <c r="F393" i="10"/>
  <c r="F394" i="10"/>
  <c r="F395" i="10"/>
  <c r="F396" i="10"/>
  <c r="F397" i="10"/>
  <c r="F398" i="10"/>
  <c r="F399" i="10"/>
  <c r="F400" i="10"/>
  <c r="F401" i="10"/>
  <c r="F402" i="10"/>
  <c r="F403" i="10"/>
  <c r="F404" i="10"/>
  <c r="AI404" i="10" s="1"/>
  <c r="F405" i="10"/>
  <c r="AJ405" i="10" s="1"/>
  <c r="F406" i="10"/>
  <c r="F407" i="10"/>
  <c r="F408" i="10"/>
  <c r="F409" i="10"/>
  <c r="F410" i="10"/>
  <c r="F411" i="10"/>
  <c r="F412" i="10"/>
  <c r="AJ412" i="10" s="1"/>
  <c r="F413" i="10"/>
  <c r="F414" i="10"/>
  <c r="F415" i="10"/>
  <c r="F416" i="10"/>
  <c r="F417" i="10"/>
  <c r="F418" i="10"/>
  <c r="F419" i="10"/>
  <c r="F420" i="10"/>
  <c r="F421" i="10"/>
  <c r="F422" i="10"/>
  <c r="F423" i="10"/>
  <c r="F424" i="10"/>
  <c r="AI424" i="10" s="1"/>
  <c r="F425" i="10"/>
  <c r="F426" i="10"/>
  <c r="F427" i="10"/>
  <c r="F428" i="10"/>
  <c r="F429" i="10"/>
  <c r="F430" i="10"/>
  <c r="F431" i="10"/>
  <c r="F432" i="10"/>
  <c r="F433" i="10"/>
  <c r="F434" i="10"/>
  <c r="F435" i="10"/>
  <c r="F436" i="10"/>
  <c r="AJ436" i="10" s="1"/>
  <c r="F437" i="10"/>
  <c r="F438" i="10"/>
  <c r="F439" i="10"/>
  <c r="F440" i="10"/>
  <c r="F441" i="10"/>
  <c r="F442" i="10"/>
  <c r="F443" i="10"/>
  <c r="F444" i="10"/>
  <c r="AI444" i="10" s="1"/>
  <c r="F445" i="10"/>
  <c r="F446" i="10"/>
  <c r="F447" i="10"/>
  <c r="F448" i="10"/>
  <c r="F449" i="10"/>
  <c r="F450" i="10"/>
  <c r="F451" i="10"/>
  <c r="F452" i="10"/>
  <c r="F453" i="10"/>
  <c r="F454" i="10"/>
  <c r="F455" i="10"/>
  <c r="F456" i="10"/>
  <c r="AJ456" i="10" s="1"/>
  <c r="F457" i="10"/>
  <c r="F458" i="10"/>
  <c r="F459" i="10"/>
  <c r="F460" i="10"/>
  <c r="F461" i="10"/>
  <c r="F462" i="10"/>
  <c r="F463" i="10"/>
  <c r="F464" i="10"/>
  <c r="F465" i="10"/>
  <c r="F466" i="10"/>
  <c r="AJ466" i="10" s="1"/>
  <c r="F467" i="10"/>
  <c r="F468" i="10"/>
  <c r="F469" i="10"/>
  <c r="F470" i="10"/>
  <c r="AI470" i="10" s="1"/>
  <c r="F471" i="10"/>
  <c r="F472" i="10"/>
  <c r="F473" i="10"/>
  <c r="F474" i="10"/>
  <c r="AJ474" i="10" s="1"/>
  <c r="F475" i="10"/>
  <c r="F476" i="10"/>
  <c r="AJ476" i="10" s="1"/>
  <c r="F477" i="10"/>
  <c r="F478" i="10"/>
  <c r="F479" i="10"/>
  <c r="F480" i="10"/>
  <c r="F481" i="10"/>
  <c r="F482" i="10"/>
  <c r="AJ482" i="10" s="1"/>
  <c r="F483" i="10"/>
  <c r="F484" i="10"/>
  <c r="F485" i="10"/>
  <c r="F486" i="10"/>
  <c r="F487" i="10"/>
  <c r="F488" i="10"/>
  <c r="F489" i="10"/>
  <c r="F490" i="10"/>
  <c r="AJ490" i="10" s="1"/>
  <c r="F491" i="10"/>
  <c r="F492" i="10"/>
  <c r="F493" i="10"/>
  <c r="F494" i="10"/>
  <c r="F495" i="10"/>
  <c r="F496" i="10"/>
  <c r="F497" i="10"/>
  <c r="F498" i="10"/>
  <c r="AJ498" i="10" s="1"/>
  <c r="F499" i="10"/>
  <c r="F500" i="10"/>
  <c r="F501" i="10"/>
  <c r="F502" i="10"/>
  <c r="AI502" i="10" s="1"/>
  <c r="F503" i="10"/>
  <c r="F504" i="10"/>
  <c r="F505" i="10"/>
  <c r="F506" i="10"/>
  <c r="F507" i="10"/>
  <c r="F508" i="10"/>
  <c r="F509" i="10"/>
  <c r="F510" i="10"/>
  <c r="F511" i="10"/>
  <c r="F512" i="10"/>
  <c r="F513" i="10"/>
  <c r="F514" i="10"/>
  <c r="F515" i="10"/>
  <c r="F516" i="10"/>
  <c r="F517" i="10"/>
  <c r="F518" i="10"/>
  <c r="F519" i="10"/>
  <c r="F520" i="10"/>
  <c r="F521" i="10"/>
  <c r="F522" i="10"/>
  <c r="F523" i="10"/>
  <c r="F524" i="10"/>
  <c r="F525" i="10"/>
  <c r="F526" i="10"/>
  <c r="F527" i="10"/>
  <c r="F528" i="10"/>
  <c r="F529" i="10"/>
  <c r="F530" i="10"/>
  <c r="F531" i="10"/>
  <c r="F532" i="10"/>
  <c r="F533" i="10"/>
  <c r="F534" i="10"/>
  <c r="F535" i="10"/>
  <c r="F536" i="10"/>
  <c r="F537" i="10"/>
  <c r="F538" i="10"/>
  <c r="F539" i="10"/>
  <c r="F540" i="10"/>
  <c r="F541" i="10"/>
  <c r="F542" i="10"/>
  <c r="F543" i="10"/>
  <c r="F544" i="10"/>
  <c r="F545" i="10"/>
  <c r="F546" i="10"/>
  <c r="F547" i="10"/>
  <c r="F548" i="10"/>
  <c r="F549" i="10"/>
  <c r="F550" i="10"/>
  <c r="F551" i="10"/>
  <c r="F552" i="10"/>
  <c r="F553" i="10"/>
  <c r="F554" i="10"/>
  <c r="F555" i="10"/>
  <c r="F556" i="10"/>
  <c r="F557" i="10"/>
  <c r="F558" i="10"/>
  <c r="F559" i="10"/>
  <c r="F560" i="10"/>
  <c r="F561" i="10"/>
  <c r="F562" i="10"/>
  <c r="F563" i="10"/>
  <c r="F564" i="10"/>
  <c r="F565" i="10"/>
  <c r="F566" i="10"/>
  <c r="F567" i="10"/>
  <c r="F568" i="10"/>
  <c r="F569" i="10"/>
  <c r="F570" i="10"/>
  <c r="F571" i="10"/>
  <c r="F572" i="10"/>
  <c r="F573" i="10"/>
  <c r="F574" i="10"/>
  <c r="F575" i="10"/>
  <c r="F576" i="10"/>
  <c r="F577" i="10"/>
  <c r="F578" i="10"/>
  <c r="F579" i="10"/>
  <c r="F580" i="10"/>
  <c r="F581" i="10"/>
  <c r="F582" i="10"/>
  <c r="F583" i="10"/>
  <c r="F584" i="10"/>
  <c r="F585" i="10"/>
  <c r="F586" i="10"/>
  <c r="F587" i="10"/>
  <c r="F588" i="10"/>
  <c r="F589" i="10"/>
  <c r="F590" i="10"/>
  <c r="F591" i="10"/>
  <c r="F592" i="10"/>
  <c r="F593" i="10"/>
  <c r="F594" i="10"/>
  <c r="F595" i="10"/>
  <c r="F596" i="10"/>
  <c r="F597" i="10"/>
  <c r="F598" i="10"/>
  <c r="F599" i="10"/>
  <c r="F600" i="10"/>
  <c r="F601" i="10"/>
  <c r="F602" i="10"/>
  <c r="F603" i="10"/>
  <c r="F604" i="10"/>
  <c r="F605" i="10"/>
  <c r="F606" i="10"/>
  <c r="F607" i="10"/>
  <c r="F608" i="10"/>
  <c r="F609" i="10"/>
  <c r="F610" i="10"/>
  <c r="F611" i="10"/>
  <c r="F612" i="10"/>
  <c r="F613" i="10"/>
  <c r="F614" i="10"/>
  <c r="F615" i="10"/>
  <c r="F616" i="10"/>
  <c r="F617" i="10"/>
  <c r="F618" i="10"/>
  <c r="F619" i="10"/>
  <c r="F620" i="10"/>
  <c r="F621" i="10"/>
  <c r="F622" i="10"/>
  <c r="F623" i="10"/>
  <c r="F624" i="10"/>
  <c r="F625" i="10"/>
  <c r="F626" i="10"/>
  <c r="F627" i="10"/>
  <c r="F628" i="10"/>
  <c r="F629" i="10"/>
  <c r="F630" i="10"/>
  <c r="F631" i="10"/>
  <c r="F632" i="10"/>
  <c r="F633" i="10"/>
  <c r="F634" i="10"/>
  <c r="F635" i="10"/>
  <c r="F636" i="10"/>
  <c r="AJ636" i="10" s="1"/>
  <c r="F637" i="10"/>
  <c r="F638" i="10"/>
  <c r="F639" i="10"/>
  <c r="F640" i="10"/>
  <c r="F641" i="10"/>
  <c r="F642" i="10"/>
  <c r="F643" i="10"/>
  <c r="F644" i="10"/>
  <c r="F645" i="10"/>
  <c r="F646" i="10"/>
  <c r="F647" i="10"/>
  <c r="F648" i="10"/>
  <c r="F649" i="10"/>
  <c r="F650" i="10"/>
  <c r="F651" i="10"/>
  <c r="F652" i="10"/>
  <c r="F653" i="10"/>
  <c r="F654" i="10"/>
  <c r="F655" i="10"/>
  <c r="F656" i="10"/>
  <c r="F657" i="10"/>
  <c r="F658" i="10"/>
  <c r="F659" i="10"/>
  <c r="F660" i="10"/>
  <c r="F661" i="10"/>
  <c r="F662" i="10"/>
  <c r="F663" i="10"/>
  <c r="F664" i="10"/>
  <c r="F665" i="10"/>
  <c r="F666" i="10"/>
  <c r="F667" i="10"/>
  <c r="F668" i="10"/>
  <c r="F669" i="10"/>
  <c r="F670" i="10"/>
  <c r="F671" i="10"/>
  <c r="F672" i="10"/>
  <c r="F673" i="10"/>
  <c r="F674" i="10"/>
  <c r="F675" i="10"/>
  <c r="F676" i="10"/>
  <c r="F677" i="10"/>
  <c r="F678" i="10"/>
  <c r="F679" i="10"/>
  <c r="F680" i="10"/>
  <c r="F681" i="10"/>
  <c r="F682" i="10"/>
  <c r="F683" i="10"/>
  <c r="F684" i="10"/>
  <c r="F685" i="10"/>
  <c r="F686" i="10"/>
  <c r="F687" i="10"/>
  <c r="F688" i="10"/>
  <c r="F689" i="10"/>
  <c r="F690" i="10"/>
  <c r="F691" i="10"/>
  <c r="F692" i="10"/>
  <c r="F693" i="10"/>
  <c r="F694" i="10"/>
  <c r="F695" i="10"/>
  <c r="F696" i="10"/>
  <c r="F697" i="10"/>
  <c r="F698" i="10"/>
  <c r="F699" i="10"/>
  <c r="F700" i="10"/>
  <c r="F701" i="10"/>
  <c r="F702" i="10"/>
  <c r="F703" i="10"/>
  <c r="F704" i="10"/>
  <c r="F705" i="10"/>
  <c r="F706" i="10"/>
  <c r="F707" i="10"/>
  <c r="F708" i="10"/>
  <c r="F709" i="10"/>
  <c r="F710" i="10"/>
  <c r="F711" i="10"/>
  <c r="F712" i="10"/>
  <c r="F713" i="10"/>
  <c r="F714" i="10"/>
  <c r="F715" i="10"/>
  <c r="F716" i="10"/>
  <c r="AI716" i="10" s="1"/>
  <c r="F717" i="10"/>
  <c r="F718" i="10"/>
  <c r="F719" i="10"/>
  <c r="F720" i="10"/>
  <c r="F721" i="10"/>
  <c r="F722" i="10"/>
  <c r="F723" i="10"/>
  <c r="F724" i="10"/>
  <c r="F725" i="10"/>
  <c r="F726" i="10"/>
  <c r="F727" i="10"/>
  <c r="F728" i="10"/>
  <c r="AJ728" i="10" s="1"/>
  <c r="F729" i="10"/>
  <c r="F730" i="10"/>
  <c r="F731" i="10"/>
  <c r="F732" i="10"/>
  <c r="F733" i="10"/>
  <c r="F734" i="10"/>
  <c r="F735" i="10"/>
  <c r="F736" i="10"/>
  <c r="F737" i="10"/>
  <c r="F738" i="10"/>
  <c r="F739" i="10"/>
  <c r="F740" i="10"/>
  <c r="F741" i="10"/>
  <c r="F742" i="10"/>
  <c r="F743" i="10"/>
  <c r="F744" i="10"/>
  <c r="F745" i="10"/>
  <c r="F746" i="10"/>
  <c r="F747" i="10"/>
  <c r="F748" i="10"/>
  <c r="F749" i="10"/>
  <c r="F750" i="10"/>
  <c r="F751" i="10"/>
  <c r="F752" i="10"/>
  <c r="F753" i="10"/>
  <c r="F754" i="10"/>
  <c r="F755" i="10"/>
  <c r="F756" i="10"/>
  <c r="AJ756" i="10" s="1"/>
  <c r="F757" i="10"/>
  <c r="F758" i="10"/>
  <c r="F759" i="10"/>
  <c r="F760" i="10"/>
  <c r="F761" i="10"/>
  <c r="F762" i="10"/>
  <c r="F763" i="10"/>
  <c r="F764" i="10"/>
  <c r="F765" i="10"/>
  <c r="F766" i="10"/>
  <c r="F767" i="10"/>
  <c r="F768" i="10"/>
  <c r="F769" i="10"/>
  <c r="F770" i="10"/>
  <c r="F771" i="10"/>
  <c r="F772" i="10"/>
  <c r="F773" i="10"/>
  <c r="F774" i="10"/>
  <c r="F775" i="10"/>
  <c r="F776" i="10"/>
  <c r="F777" i="10"/>
  <c r="F778" i="10"/>
  <c r="F779" i="10"/>
  <c r="F780" i="10"/>
  <c r="F781" i="10"/>
  <c r="F782" i="10"/>
  <c r="F783" i="10"/>
  <c r="F784" i="10"/>
  <c r="AJ784" i="10" s="1"/>
  <c r="F785" i="10"/>
  <c r="F786" i="10"/>
  <c r="F787" i="10"/>
  <c r="F788" i="10"/>
  <c r="F789" i="10"/>
  <c r="F790" i="10"/>
  <c r="F791" i="10"/>
  <c r="F792" i="10"/>
  <c r="F793" i="10"/>
  <c r="F794" i="10"/>
  <c r="F795" i="10"/>
  <c r="F796" i="10"/>
  <c r="F797" i="10"/>
  <c r="AJ797" i="10" s="1"/>
  <c r="F798" i="10"/>
  <c r="F799" i="10"/>
  <c r="F800" i="10"/>
  <c r="F801" i="10"/>
  <c r="F802" i="10"/>
  <c r="F803" i="10"/>
  <c r="F804" i="10"/>
  <c r="F805" i="10"/>
  <c r="F806" i="10"/>
  <c r="F807" i="10"/>
  <c r="F808" i="10"/>
  <c r="AI808" i="10" s="1"/>
  <c r="F809" i="10"/>
  <c r="F810" i="10"/>
  <c r="F811" i="10"/>
  <c r="F812" i="10"/>
  <c r="F813" i="10"/>
  <c r="F814" i="10"/>
  <c r="F815" i="10"/>
  <c r="F816" i="10"/>
  <c r="F817" i="10"/>
  <c r="F818" i="10"/>
  <c r="F819" i="10"/>
  <c r="F820" i="10"/>
  <c r="F821" i="10"/>
  <c r="F822" i="10"/>
  <c r="F823" i="10"/>
  <c r="F824" i="10"/>
  <c r="F825" i="10"/>
  <c r="F826" i="10"/>
  <c r="F827" i="10"/>
  <c r="F828" i="10"/>
  <c r="F829" i="10"/>
  <c r="F830" i="10"/>
  <c r="F831" i="10"/>
  <c r="F832" i="10"/>
  <c r="F833" i="10"/>
  <c r="F834" i="10"/>
  <c r="F835" i="10"/>
  <c r="F836" i="10"/>
  <c r="F837" i="10"/>
  <c r="F838" i="10"/>
  <c r="F839" i="10"/>
  <c r="F840" i="10"/>
  <c r="F841" i="10"/>
  <c r="F842" i="10"/>
  <c r="F843" i="10"/>
  <c r="F844" i="10"/>
  <c r="F845" i="10"/>
  <c r="F846" i="10"/>
  <c r="F847" i="10"/>
  <c r="F848" i="10"/>
  <c r="F849" i="10"/>
  <c r="F850" i="10"/>
  <c r="F851" i="10"/>
  <c r="F852" i="10"/>
  <c r="F853" i="10"/>
  <c r="F854" i="10"/>
  <c r="F855" i="10"/>
  <c r="F856" i="10"/>
  <c r="F857" i="10"/>
  <c r="F858" i="10"/>
  <c r="F859" i="10"/>
  <c r="F860" i="10"/>
  <c r="F861" i="10"/>
  <c r="F862" i="10"/>
  <c r="F863" i="10"/>
  <c r="F864" i="10"/>
  <c r="F865" i="10"/>
  <c r="F866" i="10"/>
  <c r="F867" i="10"/>
  <c r="F868" i="10"/>
  <c r="F869" i="10"/>
  <c r="F870" i="10"/>
  <c r="F871" i="10"/>
  <c r="F872" i="10"/>
  <c r="F873" i="10"/>
  <c r="F874" i="10"/>
  <c r="F875" i="10"/>
  <c r="F876" i="10"/>
  <c r="F877" i="10"/>
  <c r="F878" i="10"/>
  <c r="F879" i="10"/>
  <c r="F880" i="10"/>
  <c r="F881" i="10"/>
  <c r="F882" i="10"/>
  <c r="F883" i="10"/>
  <c r="F884" i="10"/>
  <c r="F885" i="10"/>
  <c r="F886" i="10"/>
  <c r="F887" i="10"/>
  <c r="F888" i="10"/>
  <c r="F889" i="10"/>
  <c r="F890" i="10"/>
  <c r="AI890" i="10" s="1"/>
  <c r="F891" i="10"/>
  <c r="F892" i="10"/>
  <c r="F893" i="10"/>
  <c r="F894" i="10"/>
  <c r="F895" i="10"/>
  <c r="F896" i="10"/>
  <c r="F897" i="10"/>
  <c r="F898" i="10"/>
  <c r="F899" i="10"/>
  <c r="F900" i="10"/>
  <c r="F901" i="10"/>
  <c r="F902" i="10"/>
  <c r="F903" i="10"/>
  <c r="F904" i="10"/>
  <c r="F905" i="10"/>
  <c r="F906" i="10"/>
  <c r="F907" i="10"/>
  <c r="F908" i="10"/>
  <c r="F909" i="10"/>
  <c r="F910" i="10"/>
  <c r="F911" i="10"/>
  <c r="F912" i="10"/>
  <c r="F913" i="10"/>
  <c r="F914" i="10"/>
  <c r="F915" i="10"/>
  <c r="F916" i="10"/>
  <c r="F917" i="10"/>
  <c r="F918" i="10"/>
  <c r="F919" i="10"/>
  <c r="F920" i="10"/>
  <c r="F921" i="10"/>
  <c r="F922" i="10"/>
  <c r="F923" i="10"/>
  <c r="F924" i="10"/>
  <c r="F925" i="10"/>
  <c r="F926" i="10"/>
  <c r="F927" i="10"/>
  <c r="F928" i="10"/>
  <c r="F929" i="10"/>
  <c r="F930" i="10"/>
  <c r="F931" i="10"/>
  <c r="F932" i="10"/>
  <c r="F933" i="10"/>
  <c r="F934" i="10"/>
  <c r="F935" i="10"/>
  <c r="F936" i="10"/>
  <c r="F937" i="10"/>
  <c r="F938" i="10"/>
  <c r="F939" i="10"/>
  <c r="F940" i="10"/>
  <c r="F941" i="10"/>
  <c r="F942" i="10"/>
  <c r="F943" i="10"/>
  <c r="F944" i="10"/>
  <c r="F945" i="10"/>
  <c r="F946" i="10"/>
  <c r="F947" i="10"/>
  <c r="F948" i="10"/>
  <c r="F949" i="10"/>
  <c r="F950" i="10"/>
  <c r="F951" i="10"/>
  <c r="F952" i="10"/>
  <c r="F953" i="10"/>
  <c r="F954" i="10"/>
  <c r="F955" i="10"/>
  <c r="F956" i="10"/>
  <c r="F957" i="10"/>
  <c r="F958" i="10"/>
  <c r="F959" i="10"/>
  <c r="F960" i="10"/>
  <c r="F961" i="10"/>
  <c r="F962" i="10"/>
  <c r="F963" i="10"/>
  <c r="F964" i="10"/>
  <c r="F965" i="10"/>
  <c r="F966" i="10"/>
  <c r="F967" i="10"/>
  <c r="F968" i="10"/>
  <c r="F969" i="10"/>
  <c r="F970" i="10"/>
  <c r="AI970" i="10" s="1"/>
  <c r="F971" i="10"/>
  <c r="F972" i="10"/>
  <c r="F973" i="10"/>
  <c r="F974" i="10"/>
  <c r="F975" i="10"/>
  <c r="F976" i="10"/>
  <c r="F977" i="10"/>
  <c r="F978" i="10"/>
  <c r="F979" i="10"/>
  <c r="F980" i="10"/>
  <c r="F981" i="10"/>
  <c r="F982" i="10"/>
  <c r="F983" i="10"/>
  <c r="F984" i="10"/>
  <c r="AJ984" i="10" s="1"/>
  <c r="F985" i="10"/>
  <c r="F986" i="10"/>
  <c r="F987" i="10"/>
  <c r="F988" i="10"/>
  <c r="F989" i="10"/>
  <c r="F990" i="10"/>
  <c r="F991" i="10"/>
  <c r="F992" i="10"/>
  <c r="AJ992" i="10" s="1"/>
  <c r="F993" i="10"/>
  <c r="F994" i="10"/>
  <c r="F995" i="10"/>
  <c r="F996" i="10"/>
  <c r="AJ996" i="10" s="1"/>
  <c r="F997" i="10"/>
  <c r="F998" i="10"/>
  <c r="F999" i="10"/>
  <c r="F1000" i="10"/>
  <c r="AJ1000" i="10"/>
  <c r="AJ988" i="10"/>
  <c r="Y971" i="10"/>
  <c r="AR971" i="10" s="1"/>
  <c r="Y873" i="10"/>
  <c r="AR873" i="10" s="1"/>
  <c r="AJ808" i="10"/>
  <c r="Y795" i="10"/>
  <c r="AR795" i="10" s="1"/>
  <c r="Y767" i="10"/>
  <c r="AR767" i="10" s="1"/>
  <c r="AI756" i="10"/>
  <c r="Q731" i="10"/>
  <c r="AO731" i="10" s="1"/>
  <c r="AJ716" i="10"/>
  <c r="Y681" i="10"/>
  <c r="AR681" i="10" s="1"/>
  <c r="AJ671" i="10"/>
  <c r="AJ667" i="10"/>
  <c r="AJ639" i="10"/>
  <c r="AJ635" i="10"/>
  <c r="AJ612" i="10"/>
  <c r="Y601" i="10"/>
  <c r="AR601" i="10" s="1"/>
  <c r="Q597" i="10"/>
  <c r="AO597" i="10" s="1"/>
  <c r="Y587" i="10"/>
  <c r="AR587" i="10" s="1"/>
  <c r="Y585" i="10"/>
  <c r="AR585" i="10" s="1"/>
  <c r="Q569" i="10"/>
  <c r="AO569" i="10" s="1"/>
  <c r="Q565" i="10"/>
  <c r="AO565" i="10" s="1"/>
  <c r="Y553" i="10"/>
  <c r="AR553" i="10" s="1"/>
  <c r="Y545" i="10"/>
  <c r="AR545" i="10" s="1"/>
  <c r="Q541" i="10"/>
  <c r="AO541" i="10" s="1"/>
  <c r="Q533" i="10"/>
  <c r="AO533" i="10" s="1"/>
  <c r="Y521" i="10"/>
  <c r="AR521" i="10" s="1"/>
  <c r="Y517" i="10"/>
  <c r="AR517" i="10" s="1"/>
  <c r="Q513" i="10"/>
  <c r="AO513" i="10" s="1"/>
  <c r="Y511" i="10"/>
  <c r="AR511" i="10" s="1"/>
  <c r="Q509" i="10"/>
  <c r="AO509" i="10" s="1"/>
  <c r="AJ507" i="10"/>
  <c r="Q505" i="10"/>
  <c r="AO505" i="10" s="1"/>
  <c r="Q501" i="10"/>
  <c r="AO501" i="10" s="1"/>
  <c r="AJ500" i="10"/>
  <c r="AJ495" i="10"/>
  <c r="AI494" i="10"/>
  <c r="Y493" i="10"/>
  <c r="AR493" i="10" s="1"/>
  <c r="Y491" i="10"/>
  <c r="AR491" i="10" s="1"/>
  <c r="Q489" i="10"/>
  <c r="AO489" i="10" s="1"/>
  <c r="AJ487" i="10"/>
  <c r="Y485" i="10"/>
  <c r="AR485" i="10" s="1"/>
  <c r="Y483" i="10"/>
  <c r="AR483" i="10" s="1"/>
  <c r="Q481" i="10"/>
  <c r="AO481" i="10" s="1"/>
  <c r="Y477" i="10"/>
  <c r="AR477" i="10" s="1"/>
  <c r="Q473" i="10"/>
  <c r="AO473" i="10" s="1"/>
  <c r="Q469" i="10"/>
  <c r="AO469" i="10" s="1"/>
  <c r="Y459" i="10"/>
  <c r="AR459" i="10" s="1"/>
  <c r="Q455" i="10"/>
  <c r="AO455" i="10" s="1"/>
  <c r="Y443" i="10"/>
  <c r="AR443" i="10" s="1"/>
  <c r="AJ440" i="10"/>
  <c r="Q439" i="10"/>
  <c r="AO439" i="10" s="1"/>
  <c r="Q427" i="10"/>
  <c r="AO427" i="10" s="1"/>
  <c r="AJ424" i="10"/>
  <c r="Q423" i="10"/>
  <c r="AO423" i="10" s="1"/>
  <c r="Y421" i="10"/>
  <c r="AR421" i="10" s="1"/>
  <c r="AI412" i="10"/>
  <c r="Y411" i="10"/>
  <c r="AR411" i="10" s="1"/>
  <c r="AJ392" i="10"/>
  <c r="Q391" i="10"/>
  <c r="AO391" i="10" s="1"/>
  <c r="Y389" i="10"/>
  <c r="AR389" i="10" s="1"/>
  <c r="AI380" i="10"/>
  <c r="Y379" i="10"/>
  <c r="AR379" i="10" s="1"/>
  <c r="Y367" i="10"/>
  <c r="AR367" i="10" s="1"/>
  <c r="AJ364" i="10"/>
  <c r="Y359" i="10"/>
  <c r="AR359" i="10" s="1"/>
  <c r="Y343" i="10"/>
  <c r="AR343" i="10" s="1"/>
  <c r="Y341" i="10"/>
  <c r="AR341" i="10" s="1"/>
  <c r="Q333" i="10"/>
  <c r="AO333" i="10" s="1"/>
  <c r="Q325" i="10"/>
  <c r="AO325" i="10" s="1"/>
  <c r="Q317" i="10"/>
  <c r="AO317" i="10" s="1"/>
  <c r="Q309" i="10"/>
  <c r="AO309" i="10" s="1"/>
  <c r="AJ304" i="10"/>
  <c r="Q301" i="10"/>
  <c r="AO301" i="10" s="1"/>
  <c r="Q293" i="10"/>
  <c r="AO293" i="10" s="1"/>
  <c r="AJ288" i="10"/>
  <c r="Q285" i="10"/>
  <c r="AO285" i="10" s="1"/>
  <c r="Q277" i="10"/>
  <c r="AO277" i="10" s="1"/>
  <c r="AJ272" i="10"/>
  <c r="Q269" i="10"/>
  <c r="AO269" i="10" s="1"/>
  <c r="Q261" i="10"/>
  <c r="AO261" i="10" s="1"/>
  <c r="Q257" i="10"/>
  <c r="AO257" i="10" s="1"/>
  <c r="Y253" i="10"/>
  <c r="AR253" i="10" s="1"/>
  <c r="Y249" i="10"/>
  <c r="AR249" i="10" s="1"/>
  <c r="Y245" i="10"/>
  <c r="AR245" i="10" s="1"/>
  <c r="AJ244" i="10"/>
  <c r="Y241" i="10"/>
  <c r="AR241" i="10" s="1"/>
  <c r="Y239" i="10"/>
  <c r="AR239" i="10" s="1"/>
  <c r="Q237" i="10"/>
  <c r="AO237" i="10" s="1"/>
  <c r="AJ235" i="10"/>
  <c r="Q233" i="10"/>
  <c r="AO233" i="10" s="1"/>
  <c r="Y231" i="10"/>
  <c r="AR231" i="10" s="1"/>
  <c r="Y229" i="10"/>
  <c r="AR229" i="10" s="1"/>
  <c r="Y227" i="10"/>
  <c r="AR227" i="10" s="1"/>
  <c r="AJ226" i="10"/>
  <c r="Y225" i="10"/>
  <c r="AR225" i="10" s="1"/>
  <c r="Q221" i="10"/>
  <c r="AO221" i="10" s="1"/>
  <c r="AJ220" i="10"/>
  <c r="Q217" i="10"/>
  <c r="AO217" i="10" s="1"/>
  <c r="AJ215" i="10"/>
  <c r="Y213" i="10"/>
  <c r="AR213" i="10" s="1"/>
  <c r="Y209" i="10"/>
  <c r="AR209" i="10" s="1"/>
  <c r="AJ207" i="10"/>
  <c r="Q205" i="10"/>
  <c r="AO205" i="10" s="1"/>
  <c r="AJ204" i="10"/>
  <c r="AJ203" i="10"/>
  <c r="AJ202" i="10"/>
  <c r="Q201" i="10"/>
  <c r="AO201" i="10" s="1"/>
  <c r="Y199" i="10"/>
  <c r="AR199" i="10" s="1"/>
  <c r="Q197" i="10"/>
  <c r="AO197" i="10" s="1"/>
  <c r="AI195" i="10"/>
  <c r="Q193" i="10"/>
  <c r="AO193" i="10" s="1"/>
  <c r="AJ192" i="10"/>
  <c r="Y189" i="10"/>
  <c r="AR189" i="10" s="1"/>
  <c r="Y187" i="10"/>
  <c r="AR187" i="10" s="1"/>
  <c r="Y185" i="10"/>
  <c r="AR185" i="10" s="1"/>
  <c r="AJ183" i="10"/>
  <c r="Y181" i="10"/>
  <c r="AR181" i="10" s="1"/>
  <c r="Y177" i="10"/>
  <c r="AR177" i="10" s="1"/>
  <c r="AI175" i="10"/>
  <c r="Q173" i="10"/>
  <c r="AO173" i="10" s="1"/>
  <c r="AJ172" i="10"/>
  <c r="AJ171" i="10"/>
  <c r="Q169" i="10"/>
  <c r="AO169" i="10" s="1"/>
  <c r="Y167" i="10"/>
  <c r="AR167" i="10" s="1"/>
  <c r="Y165" i="10"/>
  <c r="AR165" i="10" s="1"/>
  <c r="Q163" i="10"/>
  <c r="AO163" i="10" s="1"/>
  <c r="Y161" i="10"/>
  <c r="AR161" i="10" s="1"/>
  <c r="Q159" i="10"/>
  <c r="AO159" i="10" s="1"/>
  <c r="Y157" i="10"/>
  <c r="AR157" i="10" s="1"/>
  <c r="Y155" i="10"/>
  <c r="AR155" i="10" s="1"/>
  <c r="Y153" i="10"/>
  <c r="AR153" i="10" s="1"/>
  <c r="Y151" i="10"/>
  <c r="AR151" i="10" s="1"/>
  <c r="Y149" i="10"/>
  <c r="AR149" i="10" s="1"/>
  <c r="Q147" i="10"/>
  <c r="AO147" i="10" s="1"/>
  <c r="Y145" i="10"/>
  <c r="AR145" i="10" s="1"/>
  <c r="Q143" i="10"/>
  <c r="AO143" i="10" s="1"/>
  <c r="Y141" i="10"/>
  <c r="AR141" i="10" s="1"/>
  <c r="Y139" i="10"/>
  <c r="AR139" i="10" s="1"/>
  <c r="Y137" i="10"/>
  <c r="AR137" i="10" s="1"/>
  <c r="Y135" i="10"/>
  <c r="AR135" i="10" s="1"/>
  <c r="Y133" i="10"/>
  <c r="Q131" i="10"/>
  <c r="AO131" i="10" s="1"/>
  <c r="Y129" i="10"/>
  <c r="AR129" i="10" s="1"/>
  <c r="Q127" i="10"/>
  <c r="AO127" i="10" s="1"/>
  <c r="Y125" i="10"/>
  <c r="AR125" i="10" s="1"/>
  <c r="Y123" i="10"/>
  <c r="AR123" i="10" s="1"/>
  <c r="Y121" i="10"/>
  <c r="AR121" i="10" s="1"/>
  <c r="Y119" i="10"/>
  <c r="AR119" i="10" s="1"/>
  <c r="Y117" i="10"/>
  <c r="Q115" i="10"/>
  <c r="AO115" i="10" s="1"/>
  <c r="Y113" i="10"/>
  <c r="AR113" i="10" s="1"/>
  <c r="Q111" i="10"/>
  <c r="AO111" i="10" s="1"/>
  <c r="Y109" i="10"/>
  <c r="AR109" i="10" s="1"/>
  <c r="Y107" i="10"/>
  <c r="AR107" i="10" s="1"/>
  <c r="Y105" i="10"/>
  <c r="AR105" i="10" s="1"/>
  <c r="Y103" i="10"/>
  <c r="AR103" i="10" s="1"/>
  <c r="Y101" i="10"/>
  <c r="Q99" i="10"/>
  <c r="AO99" i="10" s="1"/>
  <c r="Y97" i="10"/>
  <c r="AR97" i="10" s="1"/>
  <c r="Q95" i="10"/>
  <c r="AO95" i="10" s="1"/>
  <c r="Y93" i="10"/>
  <c r="AR93" i="10" s="1"/>
  <c r="Y91" i="10"/>
  <c r="AR91" i="10" s="1"/>
  <c r="Y89" i="10"/>
  <c r="AR89" i="10" s="1"/>
  <c r="Y87" i="10"/>
  <c r="AR87" i="10" s="1"/>
  <c r="Y85" i="10"/>
  <c r="AI83" i="10"/>
  <c r="Y81" i="10"/>
  <c r="AR81" i="10" s="1"/>
  <c r="Q79" i="10"/>
  <c r="AO79" i="10" s="1"/>
  <c r="Y77" i="10"/>
  <c r="AR77" i="10" s="1"/>
  <c r="Y75" i="10"/>
  <c r="AR75" i="10" s="1"/>
  <c r="Y73" i="10"/>
  <c r="AR73" i="10" s="1"/>
  <c r="AJ72" i="10"/>
  <c r="Y71" i="10"/>
  <c r="AR71" i="10" s="1"/>
  <c r="Y69" i="10"/>
  <c r="AR69" i="10" s="1"/>
  <c r="Q67" i="10"/>
  <c r="AO67" i="10" s="1"/>
  <c r="Y65" i="10"/>
  <c r="AR65" i="10" s="1"/>
  <c r="Q63" i="10"/>
  <c r="AO63" i="10" s="1"/>
  <c r="Y61" i="10"/>
  <c r="AR61" i="10" s="1"/>
  <c r="Y59" i="10"/>
  <c r="AR59" i="10" s="1"/>
  <c r="Y57" i="10"/>
  <c r="AR57" i="10" s="1"/>
  <c r="Y55" i="10"/>
  <c r="AR55" i="10" s="1"/>
  <c r="Y53" i="10"/>
  <c r="AJ52" i="10"/>
  <c r="Q51" i="10"/>
  <c r="AO51" i="10" s="1"/>
  <c r="Y49" i="10"/>
  <c r="AR49" i="10" s="1"/>
  <c r="Q47" i="10"/>
  <c r="AO47" i="10" s="1"/>
  <c r="Y45" i="10"/>
  <c r="AR45" i="10" s="1"/>
  <c r="Y43" i="10"/>
  <c r="AR43" i="10" s="1"/>
  <c r="Y41" i="10"/>
  <c r="AR41" i="10" s="1"/>
  <c r="Q39" i="10"/>
  <c r="AO39" i="10" s="1"/>
  <c r="Q35" i="10"/>
  <c r="AO35" i="10" s="1"/>
  <c r="Q31" i="10"/>
  <c r="AO31" i="10" s="1"/>
  <c r="Y29" i="10"/>
  <c r="AR29" i="10" s="1"/>
  <c r="AI27" i="10"/>
  <c r="Y25" i="10"/>
  <c r="AR25" i="10" s="1"/>
  <c r="Q23" i="10"/>
  <c r="AO23" i="10" s="1"/>
  <c r="Y21" i="10"/>
  <c r="AR21" i="10" s="1"/>
  <c r="Q19" i="10"/>
  <c r="AO19" i="10" s="1"/>
  <c r="Q15" i="10"/>
  <c r="AO15" i="10" s="1"/>
  <c r="AI11" i="10"/>
  <c r="Q7" i="10"/>
  <c r="AO7" i="10" s="1"/>
  <c r="AM1000" i="10"/>
  <c r="AG1000" i="10"/>
  <c r="AE1000" i="10"/>
  <c r="AU1000" i="10" s="1"/>
  <c r="AC1000" i="10"/>
  <c r="AT1000" i="10" s="1"/>
  <c r="AA1000" i="10"/>
  <c r="AS1000" i="10" s="1"/>
  <c r="Y1000" i="10"/>
  <c r="AR1000" i="10" s="1"/>
  <c r="U1000" i="10"/>
  <c r="AQ1000" i="10" s="1"/>
  <c r="S1000" i="10"/>
  <c r="AP1000" i="10" s="1"/>
  <c r="Q1000" i="10"/>
  <c r="AO1000" i="10" s="1"/>
  <c r="M1000" i="10"/>
  <c r="AN1000" i="10" s="1"/>
  <c r="K1000" i="10"/>
  <c r="I1000" i="10"/>
  <c r="AL1000" i="10" s="1"/>
  <c r="AT999" i="10"/>
  <c r="AG999" i="10"/>
  <c r="AE999" i="10"/>
  <c r="AU999" i="10" s="1"/>
  <c r="AC999" i="10"/>
  <c r="AA999" i="10"/>
  <c r="AS999" i="10" s="1"/>
  <c r="U999" i="10"/>
  <c r="AQ999" i="10" s="1"/>
  <c r="S999" i="10"/>
  <c r="AP999" i="10" s="1"/>
  <c r="M999" i="10"/>
  <c r="AN999" i="10" s="1"/>
  <c r="K999" i="10"/>
  <c r="AM999" i="10" s="1"/>
  <c r="I999" i="10"/>
  <c r="AL999" i="10" s="1"/>
  <c r="AR998" i="10"/>
  <c r="AG998" i="10"/>
  <c r="AE998" i="10"/>
  <c r="AU998" i="10" s="1"/>
  <c r="AC998" i="10"/>
  <c r="AT998" i="10" s="1"/>
  <c r="AA998" i="10"/>
  <c r="AS998" i="10" s="1"/>
  <c r="Y998" i="10"/>
  <c r="U998" i="10"/>
  <c r="AQ998" i="10" s="1"/>
  <c r="S998" i="10"/>
  <c r="AP998" i="10" s="1"/>
  <c r="Q998" i="10"/>
  <c r="AO998" i="10" s="1"/>
  <c r="M998" i="10"/>
  <c r="AN998" i="10" s="1"/>
  <c r="K998" i="10"/>
  <c r="AM998" i="10" s="1"/>
  <c r="I998" i="10"/>
  <c r="AL998" i="10" s="1"/>
  <c r="AG997" i="10"/>
  <c r="AE997" i="10"/>
  <c r="AU997" i="10" s="1"/>
  <c r="AC997" i="10"/>
  <c r="AT997" i="10" s="1"/>
  <c r="AA997" i="10"/>
  <c r="AS997" i="10" s="1"/>
  <c r="U997" i="10"/>
  <c r="AQ997" i="10" s="1"/>
  <c r="S997" i="10"/>
  <c r="AP997" i="10" s="1"/>
  <c r="M997" i="10"/>
  <c r="AN997" i="10" s="1"/>
  <c r="K997" i="10"/>
  <c r="AM997" i="10" s="1"/>
  <c r="I997" i="10"/>
  <c r="AL997" i="10" s="1"/>
  <c r="AG996" i="10"/>
  <c r="AE996" i="10"/>
  <c r="AU996" i="10" s="1"/>
  <c r="AC996" i="10"/>
  <c r="AT996" i="10" s="1"/>
  <c r="AA996" i="10"/>
  <c r="AS996" i="10" s="1"/>
  <c r="Y996" i="10"/>
  <c r="AR996" i="10" s="1"/>
  <c r="U996" i="10"/>
  <c r="AQ996" i="10" s="1"/>
  <c r="S996" i="10"/>
  <c r="AP996" i="10" s="1"/>
  <c r="Q996" i="10"/>
  <c r="AO996" i="10" s="1"/>
  <c r="M996" i="10"/>
  <c r="AN996" i="10" s="1"/>
  <c r="K996" i="10"/>
  <c r="AM996" i="10" s="1"/>
  <c r="I996" i="10"/>
  <c r="AL996" i="10" s="1"/>
  <c r="AG995" i="10"/>
  <c r="AE995" i="10"/>
  <c r="AU995" i="10" s="1"/>
  <c r="AC995" i="10"/>
  <c r="AT995" i="10" s="1"/>
  <c r="AA995" i="10"/>
  <c r="AS995" i="10" s="1"/>
  <c r="U995" i="10"/>
  <c r="AQ995" i="10" s="1"/>
  <c r="S995" i="10"/>
  <c r="AP995" i="10" s="1"/>
  <c r="M995" i="10"/>
  <c r="AN995" i="10" s="1"/>
  <c r="K995" i="10"/>
  <c r="AM995" i="10" s="1"/>
  <c r="I995" i="10"/>
  <c r="AL995" i="10" s="1"/>
  <c r="AS994" i="10"/>
  <c r="AG994" i="10"/>
  <c r="AE994" i="10"/>
  <c r="AU994" i="10" s="1"/>
  <c r="AC994" i="10"/>
  <c r="AT994" i="10" s="1"/>
  <c r="AA994" i="10"/>
  <c r="Y994" i="10"/>
  <c r="AR994" i="10" s="1"/>
  <c r="U994" i="10"/>
  <c r="AQ994" i="10" s="1"/>
  <c r="S994" i="10"/>
  <c r="AP994" i="10" s="1"/>
  <c r="Q994" i="10"/>
  <c r="AO994" i="10" s="1"/>
  <c r="M994" i="10"/>
  <c r="AN994" i="10" s="1"/>
  <c r="K994" i="10"/>
  <c r="AM994" i="10" s="1"/>
  <c r="I994" i="10"/>
  <c r="AL994" i="10" s="1"/>
  <c r="AG993" i="10"/>
  <c r="AE993" i="10"/>
  <c r="AU993" i="10" s="1"/>
  <c r="AC993" i="10"/>
  <c r="AT993" i="10" s="1"/>
  <c r="AA993" i="10"/>
  <c r="AS993" i="10" s="1"/>
  <c r="U993" i="10"/>
  <c r="AQ993" i="10" s="1"/>
  <c r="S993" i="10"/>
  <c r="AP993" i="10" s="1"/>
  <c r="M993" i="10"/>
  <c r="AN993" i="10" s="1"/>
  <c r="K993" i="10"/>
  <c r="AM993" i="10" s="1"/>
  <c r="I993" i="10"/>
  <c r="AL993" i="10" s="1"/>
  <c r="AR992" i="10"/>
  <c r="AN992" i="10"/>
  <c r="AG992" i="10"/>
  <c r="AE992" i="10"/>
  <c r="AU992" i="10" s="1"/>
  <c r="AC992" i="10"/>
  <c r="AT992" i="10" s="1"/>
  <c r="AA992" i="10"/>
  <c r="AS992" i="10" s="1"/>
  <c r="Y992" i="10"/>
  <c r="U992" i="10"/>
  <c r="AQ992" i="10" s="1"/>
  <c r="S992" i="10"/>
  <c r="AP992" i="10" s="1"/>
  <c r="Q992" i="10"/>
  <c r="AO992" i="10" s="1"/>
  <c r="M992" i="10"/>
  <c r="K992" i="10"/>
  <c r="AM992" i="10" s="1"/>
  <c r="I992" i="10"/>
  <c r="AL992" i="10" s="1"/>
  <c r="AL991" i="10"/>
  <c r="AG991" i="10"/>
  <c r="AE991" i="10"/>
  <c r="AU991" i="10" s="1"/>
  <c r="AC991" i="10"/>
  <c r="AT991" i="10" s="1"/>
  <c r="AA991" i="10"/>
  <c r="AS991" i="10" s="1"/>
  <c r="U991" i="10"/>
  <c r="AQ991" i="10" s="1"/>
  <c r="S991" i="10"/>
  <c r="AP991" i="10" s="1"/>
  <c r="M991" i="10"/>
  <c r="AN991" i="10" s="1"/>
  <c r="K991" i="10"/>
  <c r="AM991" i="10" s="1"/>
  <c r="I991" i="10"/>
  <c r="AG990" i="10"/>
  <c r="AE990" i="10"/>
  <c r="AU990" i="10" s="1"/>
  <c r="AC990" i="10"/>
  <c r="AT990" i="10" s="1"/>
  <c r="AA990" i="10"/>
  <c r="AS990" i="10" s="1"/>
  <c r="Y990" i="10"/>
  <c r="AR990" i="10" s="1"/>
  <c r="U990" i="10"/>
  <c r="AQ990" i="10" s="1"/>
  <c r="S990" i="10"/>
  <c r="AP990" i="10" s="1"/>
  <c r="Q990" i="10"/>
  <c r="AO990" i="10" s="1"/>
  <c r="M990" i="10"/>
  <c r="AN990" i="10" s="1"/>
  <c r="K990" i="10"/>
  <c r="AM990" i="10" s="1"/>
  <c r="I990" i="10"/>
  <c r="AL990" i="10" s="1"/>
  <c r="AS989" i="10"/>
  <c r="AG989" i="10"/>
  <c r="AE989" i="10"/>
  <c r="AU989" i="10" s="1"/>
  <c r="AC989" i="10"/>
  <c r="AT989" i="10" s="1"/>
  <c r="AA989" i="10"/>
  <c r="U989" i="10"/>
  <c r="AQ989" i="10" s="1"/>
  <c r="S989" i="10"/>
  <c r="AP989" i="10" s="1"/>
  <c r="M989" i="10"/>
  <c r="AN989" i="10" s="1"/>
  <c r="K989" i="10"/>
  <c r="AM989" i="10" s="1"/>
  <c r="I989" i="10"/>
  <c r="AL989" i="10" s="1"/>
  <c r="AN988" i="10"/>
  <c r="AG988" i="10"/>
  <c r="AE988" i="10"/>
  <c r="AU988" i="10" s="1"/>
  <c r="AC988" i="10"/>
  <c r="AT988" i="10" s="1"/>
  <c r="AA988" i="10"/>
  <c r="AS988" i="10" s="1"/>
  <c r="Y988" i="10"/>
  <c r="AR988" i="10" s="1"/>
  <c r="U988" i="10"/>
  <c r="AQ988" i="10" s="1"/>
  <c r="S988" i="10"/>
  <c r="AP988" i="10" s="1"/>
  <c r="Q988" i="10"/>
  <c r="AO988" i="10" s="1"/>
  <c r="M988" i="10"/>
  <c r="K988" i="10"/>
  <c r="AM988" i="10" s="1"/>
  <c r="I988" i="10"/>
  <c r="AL988" i="10" s="1"/>
  <c r="AG987" i="10"/>
  <c r="AE987" i="10"/>
  <c r="AU987" i="10" s="1"/>
  <c r="AC987" i="10"/>
  <c r="AT987" i="10" s="1"/>
  <c r="AA987" i="10"/>
  <c r="AS987" i="10" s="1"/>
  <c r="U987" i="10"/>
  <c r="AQ987" i="10" s="1"/>
  <c r="S987" i="10"/>
  <c r="AP987" i="10" s="1"/>
  <c r="M987" i="10"/>
  <c r="AN987" i="10" s="1"/>
  <c r="K987" i="10"/>
  <c r="AM987" i="10" s="1"/>
  <c r="I987" i="10"/>
  <c r="AL987" i="10" s="1"/>
  <c r="AG986" i="10"/>
  <c r="AE986" i="10"/>
  <c r="AU986" i="10" s="1"/>
  <c r="AC986" i="10"/>
  <c r="AT986" i="10" s="1"/>
  <c r="AA986" i="10"/>
  <c r="AS986" i="10" s="1"/>
  <c r="Y986" i="10"/>
  <c r="AR986" i="10" s="1"/>
  <c r="U986" i="10"/>
  <c r="AQ986" i="10" s="1"/>
  <c r="S986" i="10"/>
  <c r="AP986" i="10" s="1"/>
  <c r="Q986" i="10"/>
  <c r="AO986" i="10" s="1"/>
  <c r="M986" i="10"/>
  <c r="AN986" i="10" s="1"/>
  <c r="K986" i="10"/>
  <c r="AM986" i="10" s="1"/>
  <c r="I986" i="10"/>
  <c r="AL986" i="10" s="1"/>
  <c r="AG985" i="10"/>
  <c r="AE985" i="10"/>
  <c r="AU985" i="10" s="1"/>
  <c r="AC985" i="10"/>
  <c r="AT985" i="10" s="1"/>
  <c r="AA985" i="10"/>
  <c r="AS985" i="10" s="1"/>
  <c r="U985" i="10"/>
  <c r="AQ985" i="10" s="1"/>
  <c r="S985" i="10"/>
  <c r="AP985" i="10" s="1"/>
  <c r="M985" i="10"/>
  <c r="AN985" i="10" s="1"/>
  <c r="K985" i="10"/>
  <c r="AM985" i="10" s="1"/>
  <c r="I985" i="10"/>
  <c r="AL985" i="10" s="1"/>
  <c r="AR984" i="10"/>
  <c r="AN984" i="10"/>
  <c r="AG984" i="10"/>
  <c r="AE984" i="10"/>
  <c r="AU984" i="10" s="1"/>
  <c r="AC984" i="10"/>
  <c r="AT984" i="10" s="1"/>
  <c r="AA984" i="10"/>
  <c r="AS984" i="10" s="1"/>
  <c r="Y984" i="10"/>
  <c r="U984" i="10"/>
  <c r="AQ984" i="10" s="1"/>
  <c r="S984" i="10"/>
  <c r="AP984" i="10" s="1"/>
  <c r="Q984" i="10"/>
  <c r="AO984" i="10" s="1"/>
  <c r="M984" i="10"/>
  <c r="K984" i="10"/>
  <c r="AM984" i="10" s="1"/>
  <c r="I984" i="10"/>
  <c r="AL984" i="10" s="1"/>
  <c r="AG983" i="10"/>
  <c r="AE983" i="10"/>
  <c r="AU983" i="10" s="1"/>
  <c r="AC983" i="10"/>
  <c r="AT983" i="10" s="1"/>
  <c r="AA983" i="10"/>
  <c r="AS983" i="10" s="1"/>
  <c r="U983" i="10"/>
  <c r="AQ983" i="10" s="1"/>
  <c r="S983" i="10"/>
  <c r="AP983" i="10" s="1"/>
  <c r="M983" i="10"/>
  <c r="AN983" i="10" s="1"/>
  <c r="K983" i="10"/>
  <c r="AM983" i="10" s="1"/>
  <c r="I983" i="10"/>
  <c r="AL983" i="10" s="1"/>
  <c r="AG982" i="10"/>
  <c r="AE982" i="10"/>
  <c r="AU982" i="10" s="1"/>
  <c r="AC982" i="10"/>
  <c r="AT982" i="10" s="1"/>
  <c r="AA982" i="10"/>
  <c r="AS982" i="10" s="1"/>
  <c r="Y982" i="10"/>
  <c r="AR982" i="10" s="1"/>
  <c r="U982" i="10"/>
  <c r="AQ982" i="10" s="1"/>
  <c r="S982" i="10"/>
  <c r="AP982" i="10" s="1"/>
  <c r="Q982" i="10"/>
  <c r="AO982" i="10" s="1"/>
  <c r="M982" i="10"/>
  <c r="AN982" i="10" s="1"/>
  <c r="K982" i="10"/>
  <c r="AM982" i="10" s="1"/>
  <c r="I982" i="10"/>
  <c r="AL982" i="10" s="1"/>
  <c r="AG981" i="10"/>
  <c r="AE981" i="10"/>
  <c r="AU981" i="10" s="1"/>
  <c r="AC981" i="10"/>
  <c r="AT981" i="10" s="1"/>
  <c r="AA981" i="10"/>
  <c r="AS981" i="10" s="1"/>
  <c r="U981" i="10"/>
  <c r="AQ981" i="10" s="1"/>
  <c r="S981" i="10"/>
  <c r="AP981" i="10" s="1"/>
  <c r="M981" i="10"/>
  <c r="AN981" i="10" s="1"/>
  <c r="K981" i="10"/>
  <c r="AM981" i="10" s="1"/>
  <c r="I981" i="10"/>
  <c r="AL981" i="10" s="1"/>
  <c r="AG980" i="10"/>
  <c r="AE980" i="10"/>
  <c r="AU980" i="10" s="1"/>
  <c r="AC980" i="10"/>
  <c r="AT980" i="10" s="1"/>
  <c r="AA980" i="10"/>
  <c r="AS980" i="10" s="1"/>
  <c r="Y980" i="10"/>
  <c r="AR980" i="10" s="1"/>
  <c r="U980" i="10"/>
  <c r="AQ980" i="10" s="1"/>
  <c r="S980" i="10"/>
  <c r="AP980" i="10" s="1"/>
  <c r="Q980" i="10"/>
  <c r="AO980" i="10" s="1"/>
  <c r="M980" i="10"/>
  <c r="AN980" i="10" s="1"/>
  <c r="K980" i="10"/>
  <c r="AM980" i="10" s="1"/>
  <c r="AV980" i="10" s="1"/>
  <c r="AH980" i="10" s="1"/>
  <c r="AK980" i="10" s="1"/>
  <c r="I980" i="10"/>
  <c r="AL980" i="10" s="1"/>
  <c r="AG979" i="10"/>
  <c r="AE979" i="10"/>
  <c r="AU979" i="10" s="1"/>
  <c r="AC979" i="10"/>
  <c r="AT979" i="10" s="1"/>
  <c r="AA979" i="10"/>
  <c r="AS979" i="10" s="1"/>
  <c r="U979" i="10"/>
  <c r="AQ979" i="10" s="1"/>
  <c r="S979" i="10"/>
  <c r="AP979" i="10" s="1"/>
  <c r="M979" i="10"/>
  <c r="AN979" i="10" s="1"/>
  <c r="K979" i="10"/>
  <c r="AM979" i="10" s="1"/>
  <c r="I979" i="10"/>
  <c r="AL979" i="10" s="1"/>
  <c r="AG978" i="10"/>
  <c r="AE978" i="10"/>
  <c r="AU978" i="10" s="1"/>
  <c r="AC978" i="10"/>
  <c r="AT978" i="10" s="1"/>
  <c r="AA978" i="10"/>
  <c r="AS978" i="10" s="1"/>
  <c r="Y978" i="10"/>
  <c r="AR978" i="10" s="1"/>
  <c r="U978" i="10"/>
  <c r="AQ978" i="10" s="1"/>
  <c r="S978" i="10"/>
  <c r="AP978" i="10" s="1"/>
  <c r="Q978" i="10"/>
  <c r="AO978" i="10" s="1"/>
  <c r="M978" i="10"/>
  <c r="AN978" i="10" s="1"/>
  <c r="K978" i="10"/>
  <c r="AM978" i="10" s="1"/>
  <c r="I978" i="10"/>
  <c r="AL978" i="10" s="1"/>
  <c r="AG977" i="10"/>
  <c r="AE977" i="10"/>
  <c r="AU977" i="10" s="1"/>
  <c r="AC977" i="10"/>
  <c r="AT977" i="10" s="1"/>
  <c r="AA977" i="10"/>
  <c r="AS977" i="10" s="1"/>
  <c r="U977" i="10"/>
  <c r="AQ977" i="10" s="1"/>
  <c r="S977" i="10"/>
  <c r="AP977" i="10" s="1"/>
  <c r="M977" i="10"/>
  <c r="AN977" i="10" s="1"/>
  <c r="K977" i="10"/>
  <c r="AM977" i="10" s="1"/>
  <c r="I977" i="10"/>
  <c r="AL977" i="10" s="1"/>
  <c r="AG976" i="10"/>
  <c r="AE976" i="10"/>
  <c r="AU976" i="10" s="1"/>
  <c r="AC976" i="10"/>
  <c r="AT976" i="10" s="1"/>
  <c r="AA976" i="10"/>
  <c r="AS976" i="10" s="1"/>
  <c r="Y976" i="10"/>
  <c r="AR976" i="10" s="1"/>
  <c r="U976" i="10"/>
  <c r="AQ976" i="10" s="1"/>
  <c r="S976" i="10"/>
  <c r="AP976" i="10" s="1"/>
  <c r="Q976" i="10"/>
  <c r="AO976" i="10" s="1"/>
  <c r="M976" i="10"/>
  <c r="AN976" i="10" s="1"/>
  <c r="K976" i="10"/>
  <c r="AM976" i="10" s="1"/>
  <c r="I976" i="10"/>
  <c r="AL976" i="10" s="1"/>
  <c r="AG975" i="10"/>
  <c r="AE975" i="10"/>
  <c r="AU975" i="10" s="1"/>
  <c r="AC975" i="10"/>
  <c r="AT975" i="10" s="1"/>
  <c r="AA975" i="10"/>
  <c r="AS975" i="10" s="1"/>
  <c r="U975" i="10"/>
  <c r="AQ975" i="10" s="1"/>
  <c r="S975" i="10"/>
  <c r="AP975" i="10" s="1"/>
  <c r="M975" i="10"/>
  <c r="AN975" i="10" s="1"/>
  <c r="K975" i="10"/>
  <c r="AM975" i="10" s="1"/>
  <c r="I975" i="10"/>
  <c r="AL975" i="10" s="1"/>
  <c r="AG974" i="10"/>
  <c r="AE974" i="10"/>
  <c r="AU974" i="10" s="1"/>
  <c r="AC974" i="10"/>
  <c r="AT974" i="10" s="1"/>
  <c r="AA974" i="10"/>
  <c r="AS974" i="10" s="1"/>
  <c r="Y974" i="10"/>
  <c r="AR974" i="10" s="1"/>
  <c r="U974" i="10"/>
  <c r="AQ974" i="10" s="1"/>
  <c r="S974" i="10"/>
  <c r="AP974" i="10" s="1"/>
  <c r="Q974" i="10"/>
  <c r="AO974" i="10" s="1"/>
  <c r="M974" i="10"/>
  <c r="AN974" i="10" s="1"/>
  <c r="K974" i="10"/>
  <c r="AM974" i="10" s="1"/>
  <c r="I974" i="10"/>
  <c r="AL974" i="10" s="1"/>
  <c r="AG973" i="10"/>
  <c r="AE973" i="10"/>
  <c r="AU973" i="10" s="1"/>
  <c r="AC973" i="10"/>
  <c r="AT973" i="10" s="1"/>
  <c r="AA973" i="10"/>
  <c r="AS973" i="10" s="1"/>
  <c r="U973" i="10"/>
  <c r="AQ973" i="10" s="1"/>
  <c r="S973" i="10"/>
  <c r="AP973" i="10" s="1"/>
  <c r="M973" i="10"/>
  <c r="AN973" i="10" s="1"/>
  <c r="K973" i="10"/>
  <c r="AM973" i="10" s="1"/>
  <c r="I973" i="10"/>
  <c r="AL973" i="10" s="1"/>
  <c r="AG972" i="10"/>
  <c r="AE972" i="10"/>
  <c r="AU972" i="10" s="1"/>
  <c r="AC972" i="10"/>
  <c r="AT972" i="10" s="1"/>
  <c r="AA972" i="10"/>
  <c r="AS972" i="10" s="1"/>
  <c r="Y972" i="10"/>
  <c r="AR972" i="10" s="1"/>
  <c r="U972" i="10"/>
  <c r="AQ972" i="10" s="1"/>
  <c r="S972" i="10"/>
  <c r="AP972" i="10" s="1"/>
  <c r="Q972" i="10"/>
  <c r="AO972" i="10" s="1"/>
  <c r="M972" i="10"/>
  <c r="AN972" i="10" s="1"/>
  <c r="K972" i="10"/>
  <c r="AM972" i="10" s="1"/>
  <c r="I972" i="10"/>
  <c r="AL972" i="10" s="1"/>
  <c r="AG971" i="10"/>
  <c r="AE971" i="10"/>
  <c r="AU971" i="10" s="1"/>
  <c r="AC971" i="10"/>
  <c r="AT971" i="10" s="1"/>
  <c r="AA971" i="10"/>
  <c r="AS971" i="10" s="1"/>
  <c r="U971" i="10"/>
  <c r="AQ971" i="10" s="1"/>
  <c r="S971" i="10"/>
  <c r="AP971" i="10" s="1"/>
  <c r="Q971" i="10"/>
  <c r="AO971" i="10" s="1"/>
  <c r="M971" i="10"/>
  <c r="AN971" i="10" s="1"/>
  <c r="K971" i="10"/>
  <c r="AM971" i="10" s="1"/>
  <c r="I971" i="10"/>
  <c r="AL971" i="10" s="1"/>
  <c r="AG970" i="10"/>
  <c r="AE970" i="10"/>
  <c r="AU970" i="10" s="1"/>
  <c r="AC970" i="10"/>
  <c r="AT970" i="10" s="1"/>
  <c r="AA970" i="10"/>
  <c r="AS970" i="10" s="1"/>
  <c r="Y970" i="10"/>
  <c r="AR970" i="10" s="1"/>
  <c r="U970" i="10"/>
  <c r="AQ970" i="10" s="1"/>
  <c r="S970" i="10"/>
  <c r="AP970" i="10" s="1"/>
  <c r="Q970" i="10"/>
  <c r="AO970" i="10" s="1"/>
  <c r="M970" i="10"/>
  <c r="AN970" i="10" s="1"/>
  <c r="K970" i="10"/>
  <c r="AM970" i="10" s="1"/>
  <c r="I970" i="10"/>
  <c r="AL970" i="10" s="1"/>
  <c r="AG969" i="10"/>
  <c r="AE969" i="10"/>
  <c r="AU969" i="10" s="1"/>
  <c r="AC969" i="10"/>
  <c r="AT969" i="10" s="1"/>
  <c r="AA969" i="10"/>
  <c r="AS969" i="10" s="1"/>
  <c r="U969" i="10"/>
  <c r="AQ969" i="10" s="1"/>
  <c r="S969" i="10"/>
  <c r="AP969" i="10" s="1"/>
  <c r="M969" i="10"/>
  <c r="AN969" i="10" s="1"/>
  <c r="K969" i="10"/>
  <c r="AM969" i="10" s="1"/>
  <c r="I969" i="10"/>
  <c r="AL969" i="10" s="1"/>
  <c r="AR968" i="10"/>
  <c r="AG968" i="10"/>
  <c r="AE968" i="10"/>
  <c r="AU968" i="10" s="1"/>
  <c r="AC968" i="10"/>
  <c r="AT968" i="10" s="1"/>
  <c r="AA968" i="10"/>
  <c r="AS968" i="10" s="1"/>
  <c r="Y968" i="10"/>
  <c r="U968" i="10"/>
  <c r="AQ968" i="10" s="1"/>
  <c r="S968" i="10"/>
  <c r="AP968" i="10" s="1"/>
  <c r="Q968" i="10"/>
  <c r="AO968" i="10" s="1"/>
  <c r="M968" i="10"/>
  <c r="AN968" i="10" s="1"/>
  <c r="K968" i="10"/>
  <c r="AM968" i="10" s="1"/>
  <c r="I968" i="10"/>
  <c r="AL968" i="10" s="1"/>
  <c r="AG967" i="10"/>
  <c r="AE967" i="10"/>
  <c r="AU967" i="10" s="1"/>
  <c r="AC967" i="10"/>
  <c r="AT967" i="10" s="1"/>
  <c r="AA967" i="10"/>
  <c r="AS967" i="10" s="1"/>
  <c r="U967" i="10"/>
  <c r="AQ967" i="10" s="1"/>
  <c r="S967" i="10"/>
  <c r="AP967" i="10" s="1"/>
  <c r="M967" i="10"/>
  <c r="AN967" i="10" s="1"/>
  <c r="K967" i="10"/>
  <c r="AM967" i="10" s="1"/>
  <c r="I967" i="10"/>
  <c r="AL967" i="10" s="1"/>
  <c r="AG966" i="10"/>
  <c r="AE966" i="10"/>
  <c r="AU966" i="10" s="1"/>
  <c r="AC966" i="10"/>
  <c r="AT966" i="10" s="1"/>
  <c r="AA966" i="10"/>
  <c r="AS966" i="10" s="1"/>
  <c r="Y966" i="10"/>
  <c r="AR966" i="10" s="1"/>
  <c r="U966" i="10"/>
  <c r="AQ966" i="10" s="1"/>
  <c r="S966" i="10"/>
  <c r="AP966" i="10" s="1"/>
  <c r="Q966" i="10"/>
  <c r="AO966" i="10" s="1"/>
  <c r="M966" i="10"/>
  <c r="AN966" i="10" s="1"/>
  <c r="K966" i="10"/>
  <c r="AM966" i="10" s="1"/>
  <c r="I966" i="10"/>
  <c r="AL966" i="10" s="1"/>
  <c r="AG965" i="10"/>
  <c r="AE965" i="10"/>
  <c r="AU965" i="10" s="1"/>
  <c r="AC965" i="10"/>
  <c r="AT965" i="10" s="1"/>
  <c r="AA965" i="10"/>
  <c r="AS965" i="10" s="1"/>
  <c r="U965" i="10"/>
  <c r="AQ965" i="10" s="1"/>
  <c r="S965" i="10"/>
  <c r="AP965" i="10" s="1"/>
  <c r="M965" i="10"/>
  <c r="AN965" i="10" s="1"/>
  <c r="K965" i="10"/>
  <c r="AM965" i="10" s="1"/>
  <c r="I965" i="10"/>
  <c r="AL965" i="10" s="1"/>
  <c r="AG964" i="10"/>
  <c r="AE964" i="10"/>
  <c r="AU964" i="10" s="1"/>
  <c r="AC964" i="10"/>
  <c r="AT964" i="10" s="1"/>
  <c r="AA964" i="10"/>
  <c r="AS964" i="10" s="1"/>
  <c r="Y964" i="10"/>
  <c r="AR964" i="10" s="1"/>
  <c r="U964" i="10"/>
  <c r="AQ964" i="10" s="1"/>
  <c r="S964" i="10"/>
  <c r="AP964" i="10" s="1"/>
  <c r="Q964" i="10"/>
  <c r="AO964" i="10" s="1"/>
  <c r="M964" i="10"/>
  <c r="AN964" i="10" s="1"/>
  <c r="K964" i="10"/>
  <c r="AM964" i="10" s="1"/>
  <c r="I964" i="10"/>
  <c r="AL964" i="10" s="1"/>
  <c r="AG963" i="10"/>
  <c r="AE963" i="10"/>
  <c r="AU963" i="10" s="1"/>
  <c r="AC963" i="10"/>
  <c r="AT963" i="10" s="1"/>
  <c r="AA963" i="10"/>
  <c r="AS963" i="10" s="1"/>
  <c r="U963" i="10"/>
  <c r="AQ963" i="10" s="1"/>
  <c r="S963" i="10"/>
  <c r="AP963" i="10" s="1"/>
  <c r="M963" i="10"/>
  <c r="AN963" i="10" s="1"/>
  <c r="K963" i="10"/>
  <c r="AM963" i="10" s="1"/>
  <c r="I963" i="10"/>
  <c r="AL963" i="10" s="1"/>
  <c r="AU962" i="10"/>
  <c r="AG962" i="10"/>
  <c r="AE962" i="10"/>
  <c r="AC962" i="10"/>
  <c r="AT962" i="10" s="1"/>
  <c r="AA962" i="10"/>
  <c r="AS962" i="10" s="1"/>
  <c r="Y962" i="10"/>
  <c r="AR962" i="10" s="1"/>
  <c r="U962" i="10"/>
  <c r="AQ962" i="10" s="1"/>
  <c r="S962" i="10"/>
  <c r="AP962" i="10" s="1"/>
  <c r="Q962" i="10"/>
  <c r="AO962" i="10" s="1"/>
  <c r="M962" i="10"/>
  <c r="AN962" i="10" s="1"/>
  <c r="K962" i="10"/>
  <c r="AM962" i="10" s="1"/>
  <c r="I962" i="10"/>
  <c r="AL962" i="10" s="1"/>
  <c r="AL961" i="10"/>
  <c r="AG961" i="10"/>
  <c r="AE961" i="10"/>
  <c r="AU961" i="10" s="1"/>
  <c r="AC961" i="10"/>
  <c r="AT961" i="10" s="1"/>
  <c r="AA961" i="10"/>
  <c r="AS961" i="10" s="1"/>
  <c r="U961" i="10"/>
  <c r="AQ961" i="10" s="1"/>
  <c r="S961" i="10"/>
  <c r="AP961" i="10" s="1"/>
  <c r="M961" i="10"/>
  <c r="AN961" i="10" s="1"/>
  <c r="K961" i="10"/>
  <c r="AM961" i="10" s="1"/>
  <c r="I961" i="10"/>
  <c r="AG960" i="10"/>
  <c r="AE960" i="10"/>
  <c r="AU960" i="10" s="1"/>
  <c r="AC960" i="10"/>
  <c r="AT960" i="10" s="1"/>
  <c r="AA960" i="10"/>
  <c r="AS960" i="10" s="1"/>
  <c r="Y960" i="10"/>
  <c r="AR960" i="10" s="1"/>
  <c r="U960" i="10"/>
  <c r="AQ960" i="10" s="1"/>
  <c r="S960" i="10"/>
  <c r="AP960" i="10" s="1"/>
  <c r="Q960" i="10"/>
  <c r="AO960" i="10" s="1"/>
  <c r="M960" i="10"/>
  <c r="AN960" i="10" s="1"/>
  <c r="K960" i="10"/>
  <c r="AM960" i="10" s="1"/>
  <c r="I960" i="10"/>
  <c r="AL960" i="10" s="1"/>
  <c r="AG959" i="10"/>
  <c r="AE959" i="10"/>
  <c r="AU959" i="10" s="1"/>
  <c r="AC959" i="10"/>
  <c r="AT959" i="10" s="1"/>
  <c r="AA959" i="10"/>
  <c r="AS959" i="10" s="1"/>
  <c r="U959" i="10"/>
  <c r="AQ959" i="10" s="1"/>
  <c r="S959" i="10"/>
  <c r="AP959" i="10" s="1"/>
  <c r="M959" i="10"/>
  <c r="AN959" i="10" s="1"/>
  <c r="K959" i="10"/>
  <c r="AM959" i="10" s="1"/>
  <c r="I959" i="10"/>
  <c r="AL959" i="10" s="1"/>
  <c r="AR958" i="10"/>
  <c r="AG958" i="10"/>
  <c r="AE958" i="10"/>
  <c r="AU958" i="10" s="1"/>
  <c r="AC958" i="10"/>
  <c r="AT958" i="10" s="1"/>
  <c r="AA958" i="10"/>
  <c r="AS958" i="10" s="1"/>
  <c r="Y958" i="10"/>
  <c r="U958" i="10"/>
  <c r="AQ958" i="10" s="1"/>
  <c r="S958" i="10"/>
  <c r="AP958" i="10" s="1"/>
  <c r="Q958" i="10"/>
  <c r="AO958" i="10" s="1"/>
  <c r="M958" i="10"/>
  <c r="AN958" i="10" s="1"/>
  <c r="K958" i="10"/>
  <c r="AM958" i="10" s="1"/>
  <c r="I958" i="10"/>
  <c r="AL958" i="10" s="1"/>
  <c r="AG957" i="10"/>
  <c r="AE957" i="10"/>
  <c r="AU957" i="10" s="1"/>
  <c r="AC957" i="10"/>
  <c r="AT957" i="10" s="1"/>
  <c r="AA957" i="10"/>
  <c r="AS957" i="10" s="1"/>
  <c r="U957" i="10"/>
  <c r="AQ957" i="10" s="1"/>
  <c r="S957" i="10"/>
  <c r="AP957" i="10" s="1"/>
  <c r="M957" i="10"/>
  <c r="AN957" i="10" s="1"/>
  <c r="K957" i="10"/>
  <c r="AM957" i="10" s="1"/>
  <c r="I957" i="10"/>
  <c r="AL957" i="10" s="1"/>
  <c r="AG956" i="10"/>
  <c r="AE956" i="10"/>
  <c r="AU956" i="10" s="1"/>
  <c r="AC956" i="10"/>
  <c r="AT956" i="10" s="1"/>
  <c r="AA956" i="10"/>
  <c r="AS956" i="10" s="1"/>
  <c r="Y956" i="10"/>
  <c r="AR956" i="10" s="1"/>
  <c r="U956" i="10"/>
  <c r="AQ956" i="10" s="1"/>
  <c r="S956" i="10"/>
  <c r="AP956" i="10" s="1"/>
  <c r="Q956" i="10"/>
  <c r="AO956" i="10" s="1"/>
  <c r="M956" i="10"/>
  <c r="AN956" i="10" s="1"/>
  <c r="K956" i="10"/>
  <c r="AM956" i="10" s="1"/>
  <c r="I956" i="10"/>
  <c r="AL956" i="10" s="1"/>
  <c r="AG955" i="10"/>
  <c r="AE955" i="10"/>
  <c r="AU955" i="10" s="1"/>
  <c r="AC955" i="10"/>
  <c r="AT955" i="10" s="1"/>
  <c r="AA955" i="10"/>
  <c r="AS955" i="10" s="1"/>
  <c r="U955" i="10"/>
  <c r="AQ955" i="10" s="1"/>
  <c r="S955" i="10"/>
  <c r="AP955" i="10" s="1"/>
  <c r="M955" i="10"/>
  <c r="AN955" i="10" s="1"/>
  <c r="K955" i="10"/>
  <c r="AM955" i="10" s="1"/>
  <c r="I955" i="10"/>
  <c r="AL955" i="10" s="1"/>
  <c r="AT954" i="10"/>
  <c r="AG954" i="10"/>
  <c r="AE954" i="10"/>
  <c r="AU954" i="10" s="1"/>
  <c r="AC954" i="10"/>
  <c r="AA954" i="10"/>
  <c r="AS954" i="10" s="1"/>
  <c r="Y954" i="10"/>
  <c r="AR954" i="10" s="1"/>
  <c r="U954" i="10"/>
  <c r="AQ954" i="10" s="1"/>
  <c r="S954" i="10"/>
  <c r="AP954" i="10" s="1"/>
  <c r="Q954" i="10"/>
  <c r="AO954" i="10" s="1"/>
  <c r="M954" i="10"/>
  <c r="AN954" i="10" s="1"/>
  <c r="K954" i="10"/>
  <c r="AM954" i="10" s="1"/>
  <c r="I954" i="10"/>
  <c r="AL954" i="10" s="1"/>
  <c r="AS953" i="10"/>
  <c r="AG953" i="10"/>
  <c r="AE953" i="10"/>
  <c r="AU953" i="10" s="1"/>
  <c r="AC953" i="10"/>
  <c r="AT953" i="10" s="1"/>
  <c r="AA953" i="10"/>
  <c r="U953" i="10"/>
  <c r="AQ953" i="10" s="1"/>
  <c r="S953" i="10"/>
  <c r="AP953" i="10" s="1"/>
  <c r="M953" i="10"/>
  <c r="AN953" i="10" s="1"/>
  <c r="K953" i="10"/>
  <c r="AM953" i="10" s="1"/>
  <c r="I953" i="10"/>
  <c r="AL953" i="10" s="1"/>
  <c r="AG952" i="10"/>
  <c r="AE952" i="10"/>
  <c r="AU952" i="10" s="1"/>
  <c r="AC952" i="10"/>
  <c r="AT952" i="10" s="1"/>
  <c r="AA952" i="10"/>
  <c r="AS952" i="10" s="1"/>
  <c r="Y952" i="10"/>
  <c r="AR952" i="10" s="1"/>
  <c r="U952" i="10"/>
  <c r="AQ952" i="10" s="1"/>
  <c r="S952" i="10"/>
  <c r="AP952" i="10" s="1"/>
  <c r="Q952" i="10"/>
  <c r="AO952" i="10" s="1"/>
  <c r="M952" i="10"/>
  <c r="AN952" i="10" s="1"/>
  <c r="K952" i="10"/>
  <c r="AM952" i="10" s="1"/>
  <c r="I952" i="10"/>
  <c r="AL952" i="10" s="1"/>
  <c r="AG951" i="10"/>
  <c r="AE951" i="10"/>
  <c r="AU951" i="10" s="1"/>
  <c r="AC951" i="10"/>
  <c r="AT951" i="10" s="1"/>
  <c r="AA951" i="10"/>
  <c r="AS951" i="10" s="1"/>
  <c r="U951" i="10"/>
  <c r="AQ951" i="10" s="1"/>
  <c r="S951" i="10"/>
  <c r="AP951" i="10" s="1"/>
  <c r="M951" i="10"/>
  <c r="AN951" i="10" s="1"/>
  <c r="K951" i="10"/>
  <c r="AM951" i="10" s="1"/>
  <c r="I951" i="10"/>
  <c r="AL951" i="10" s="1"/>
  <c r="AG950" i="10"/>
  <c r="AE950" i="10"/>
  <c r="AU950" i="10" s="1"/>
  <c r="AC950" i="10"/>
  <c r="AT950" i="10" s="1"/>
  <c r="AA950" i="10"/>
  <c r="AS950" i="10" s="1"/>
  <c r="Y950" i="10"/>
  <c r="AR950" i="10" s="1"/>
  <c r="U950" i="10"/>
  <c r="AQ950" i="10" s="1"/>
  <c r="S950" i="10"/>
  <c r="AP950" i="10" s="1"/>
  <c r="Q950" i="10"/>
  <c r="AO950" i="10" s="1"/>
  <c r="M950" i="10"/>
  <c r="AN950" i="10" s="1"/>
  <c r="K950" i="10"/>
  <c r="AM950" i="10" s="1"/>
  <c r="I950" i="10"/>
  <c r="AL950" i="10" s="1"/>
  <c r="AS949" i="10"/>
  <c r="AG949" i="10"/>
  <c r="AE949" i="10"/>
  <c r="AU949" i="10" s="1"/>
  <c r="AC949" i="10"/>
  <c r="AT949" i="10" s="1"/>
  <c r="AA949" i="10"/>
  <c r="U949" i="10"/>
  <c r="AQ949" i="10" s="1"/>
  <c r="S949" i="10"/>
  <c r="AP949" i="10" s="1"/>
  <c r="M949" i="10"/>
  <c r="AN949" i="10" s="1"/>
  <c r="K949" i="10"/>
  <c r="AM949" i="10" s="1"/>
  <c r="I949" i="10"/>
  <c r="AL949" i="10" s="1"/>
  <c r="AG948" i="10"/>
  <c r="AE948" i="10"/>
  <c r="AU948" i="10" s="1"/>
  <c r="AC948" i="10"/>
  <c r="AT948" i="10" s="1"/>
  <c r="AA948" i="10"/>
  <c r="AS948" i="10" s="1"/>
  <c r="Y948" i="10"/>
  <c r="AR948" i="10" s="1"/>
  <c r="U948" i="10"/>
  <c r="AQ948" i="10" s="1"/>
  <c r="S948" i="10"/>
  <c r="AP948" i="10" s="1"/>
  <c r="Q948" i="10"/>
  <c r="AO948" i="10" s="1"/>
  <c r="M948" i="10"/>
  <c r="AN948" i="10" s="1"/>
  <c r="K948" i="10"/>
  <c r="AM948" i="10" s="1"/>
  <c r="I948" i="10"/>
  <c r="AL948" i="10" s="1"/>
  <c r="AG947" i="10"/>
  <c r="AE947" i="10"/>
  <c r="AU947" i="10" s="1"/>
  <c r="AC947" i="10"/>
  <c r="AT947" i="10" s="1"/>
  <c r="AA947" i="10"/>
  <c r="AS947" i="10" s="1"/>
  <c r="U947" i="10"/>
  <c r="AQ947" i="10" s="1"/>
  <c r="S947" i="10"/>
  <c r="AP947" i="10" s="1"/>
  <c r="M947" i="10"/>
  <c r="AN947" i="10" s="1"/>
  <c r="K947" i="10"/>
  <c r="AM947" i="10" s="1"/>
  <c r="I947" i="10"/>
  <c r="AL947" i="10" s="1"/>
  <c r="AG946" i="10"/>
  <c r="AE946" i="10"/>
  <c r="AU946" i="10" s="1"/>
  <c r="AC946" i="10"/>
  <c r="AT946" i="10" s="1"/>
  <c r="AA946" i="10"/>
  <c r="AS946" i="10" s="1"/>
  <c r="Y946" i="10"/>
  <c r="AR946" i="10" s="1"/>
  <c r="U946" i="10"/>
  <c r="AQ946" i="10" s="1"/>
  <c r="S946" i="10"/>
  <c r="AP946" i="10" s="1"/>
  <c r="Q946" i="10"/>
  <c r="AO946" i="10" s="1"/>
  <c r="M946" i="10"/>
  <c r="AN946" i="10" s="1"/>
  <c r="K946" i="10"/>
  <c r="AM946" i="10" s="1"/>
  <c r="I946" i="10"/>
  <c r="AL946" i="10" s="1"/>
  <c r="AS945" i="10"/>
  <c r="AG945" i="10"/>
  <c r="AE945" i="10"/>
  <c r="AU945" i="10" s="1"/>
  <c r="AC945" i="10"/>
  <c r="AT945" i="10" s="1"/>
  <c r="AA945" i="10"/>
  <c r="U945" i="10"/>
  <c r="AQ945" i="10" s="1"/>
  <c r="S945" i="10"/>
  <c r="AP945" i="10" s="1"/>
  <c r="M945" i="10"/>
  <c r="AN945" i="10" s="1"/>
  <c r="K945" i="10"/>
  <c r="AM945" i="10" s="1"/>
  <c r="I945" i="10"/>
  <c r="AL945" i="10" s="1"/>
  <c r="AN944" i="10"/>
  <c r="AG944" i="10"/>
  <c r="AE944" i="10"/>
  <c r="AU944" i="10" s="1"/>
  <c r="AC944" i="10"/>
  <c r="AT944" i="10" s="1"/>
  <c r="AA944" i="10"/>
  <c r="AS944" i="10" s="1"/>
  <c r="Y944" i="10"/>
  <c r="AR944" i="10" s="1"/>
  <c r="U944" i="10"/>
  <c r="AQ944" i="10" s="1"/>
  <c r="S944" i="10"/>
  <c r="AP944" i="10" s="1"/>
  <c r="Q944" i="10"/>
  <c r="AO944" i="10" s="1"/>
  <c r="M944" i="10"/>
  <c r="K944" i="10"/>
  <c r="AM944" i="10" s="1"/>
  <c r="I944" i="10"/>
  <c r="AL944" i="10" s="1"/>
  <c r="AG943" i="10"/>
  <c r="AE943" i="10"/>
  <c r="AU943" i="10" s="1"/>
  <c r="AC943" i="10"/>
  <c r="AT943" i="10" s="1"/>
  <c r="AA943" i="10"/>
  <c r="AS943" i="10" s="1"/>
  <c r="U943" i="10"/>
  <c r="AQ943" i="10" s="1"/>
  <c r="S943" i="10"/>
  <c r="AP943" i="10" s="1"/>
  <c r="M943" i="10"/>
  <c r="AN943" i="10" s="1"/>
  <c r="K943" i="10"/>
  <c r="AM943" i="10" s="1"/>
  <c r="I943" i="10"/>
  <c r="AL943" i="10" s="1"/>
  <c r="AM942" i="10"/>
  <c r="AG942" i="10"/>
  <c r="AE942" i="10"/>
  <c r="AU942" i="10" s="1"/>
  <c r="AC942" i="10"/>
  <c r="AT942" i="10" s="1"/>
  <c r="AA942" i="10"/>
  <c r="AS942" i="10" s="1"/>
  <c r="Y942" i="10"/>
  <c r="AR942" i="10" s="1"/>
  <c r="U942" i="10"/>
  <c r="AQ942" i="10" s="1"/>
  <c r="S942" i="10"/>
  <c r="AP942" i="10" s="1"/>
  <c r="Q942" i="10"/>
  <c r="AO942" i="10" s="1"/>
  <c r="M942" i="10"/>
  <c r="AN942" i="10" s="1"/>
  <c r="K942" i="10"/>
  <c r="I942" i="10"/>
  <c r="AL942" i="10" s="1"/>
  <c r="AG941" i="10"/>
  <c r="AE941" i="10"/>
  <c r="AU941" i="10" s="1"/>
  <c r="AC941" i="10"/>
  <c r="AT941" i="10" s="1"/>
  <c r="AA941" i="10"/>
  <c r="AS941" i="10" s="1"/>
  <c r="U941" i="10"/>
  <c r="AQ941" i="10" s="1"/>
  <c r="S941" i="10"/>
  <c r="AP941" i="10" s="1"/>
  <c r="M941" i="10"/>
  <c r="AN941" i="10" s="1"/>
  <c r="K941" i="10"/>
  <c r="AM941" i="10" s="1"/>
  <c r="I941" i="10"/>
  <c r="AL941" i="10" s="1"/>
  <c r="AG940" i="10"/>
  <c r="AE940" i="10"/>
  <c r="AU940" i="10" s="1"/>
  <c r="AC940" i="10"/>
  <c r="AT940" i="10" s="1"/>
  <c r="AA940" i="10"/>
  <c r="AS940" i="10" s="1"/>
  <c r="Y940" i="10"/>
  <c r="AR940" i="10" s="1"/>
  <c r="U940" i="10"/>
  <c r="AQ940" i="10" s="1"/>
  <c r="S940" i="10"/>
  <c r="AP940" i="10" s="1"/>
  <c r="Q940" i="10"/>
  <c r="AO940" i="10" s="1"/>
  <c r="M940" i="10"/>
  <c r="AN940" i="10" s="1"/>
  <c r="K940" i="10"/>
  <c r="AM940" i="10" s="1"/>
  <c r="I940" i="10"/>
  <c r="AL940" i="10" s="1"/>
  <c r="AG939" i="10"/>
  <c r="AE939" i="10"/>
  <c r="AU939" i="10" s="1"/>
  <c r="AC939" i="10"/>
  <c r="AT939" i="10" s="1"/>
  <c r="AA939" i="10"/>
  <c r="AS939" i="10" s="1"/>
  <c r="U939" i="10"/>
  <c r="AQ939" i="10" s="1"/>
  <c r="S939" i="10"/>
  <c r="AP939" i="10" s="1"/>
  <c r="M939" i="10"/>
  <c r="AN939" i="10" s="1"/>
  <c r="K939" i="10"/>
  <c r="AM939" i="10" s="1"/>
  <c r="I939" i="10"/>
  <c r="AL939" i="10" s="1"/>
  <c r="AM938" i="10"/>
  <c r="AG938" i="10"/>
  <c r="AE938" i="10"/>
  <c r="AU938" i="10" s="1"/>
  <c r="AC938" i="10"/>
  <c r="AT938" i="10" s="1"/>
  <c r="AA938" i="10"/>
  <c r="AS938" i="10" s="1"/>
  <c r="Y938" i="10"/>
  <c r="AR938" i="10" s="1"/>
  <c r="U938" i="10"/>
  <c r="AQ938" i="10" s="1"/>
  <c r="S938" i="10"/>
  <c r="AP938" i="10" s="1"/>
  <c r="Q938" i="10"/>
  <c r="AO938" i="10" s="1"/>
  <c r="M938" i="10"/>
  <c r="AN938" i="10" s="1"/>
  <c r="K938" i="10"/>
  <c r="I938" i="10"/>
  <c r="AL938" i="10" s="1"/>
  <c r="AG937" i="10"/>
  <c r="AE937" i="10"/>
  <c r="AU937" i="10" s="1"/>
  <c r="AC937" i="10"/>
  <c r="AT937" i="10" s="1"/>
  <c r="AA937" i="10"/>
  <c r="AS937" i="10" s="1"/>
  <c r="U937" i="10"/>
  <c r="AQ937" i="10" s="1"/>
  <c r="S937" i="10"/>
  <c r="AP937" i="10" s="1"/>
  <c r="M937" i="10"/>
  <c r="AN937" i="10" s="1"/>
  <c r="K937" i="10"/>
  <c r="AM937" i="10" s="1"/>
  <c r="I937" i="10"/>
  <c r="AL937" i="10" s="1"/>
  <c r="AG936" i="10"/>
  <c r="AE936" i="10"/>
  <c r="AU936" i="10" s="1"/>
  <c r="AC936" i="10"/>
  <c r="AT936" i="10" s="1"/>
  <c r="AA936" i="10"/>
  <c r="AS936" i="10" s="1"/>
  <c r="Y936" i="10"/>
  <c r="AR936" i="10" s="1"/>
  <c r="U936" i="10"/>
  <c r="AQ936" i="10" s="1"/>
  <c r="S936" i="10"/>
  <c r="AP936" i="10" s="1"/>
  <c r="Q936" i="10"/>
  <c r="AO936" i="10" s="1"/>
  <c r="M936" i="10"/>
  <c r="AN936" i="10" s="1"/>
  <c r="K936" i="10"/>
  <c r="AM936" i="10" s="1"/>
  <c r="I936" i="10"/>
  <c r="AL936" i="10" s="1"/>
  <c r="AJ935" i="10"/>
  <c r="AG935" i="10"/>
  <c r="AE935" i="10"/>
  <c r="AU935" i="10" s="1"/>
  <c r="AC935" i="10"/>
  <c r="AT935" i="10" s="1"/>
  <c r="AA935" i="10"/>
  <c r="AS935" i="10" s="1"/>
  <c r="U935" i="10"/>
  <c r="AQ935" i="10" s="1"/>
  <c r="S935" i="10"/>
  <c r="AP935" i="10" s="1"/>
  <c r="M935" i="10"/>
  <c r="AN935" i="10" s="1"/>
  <c r="K935" i="10"/>
  <c r="AM935" i="10" s="1"/>
  <c r="I935" i="10"/>
  <c r="AL935" i="10" s="1"/>
  <c r="AG934" i="10"/>
  <c r="AE934" i="10"/>
  <c r="AU934" i="10" s="1"/>
  <c r="AC934" i="10"/>
  <c r="AT934" i="10" s="1"/>
  <c r="AA934" i="10"/>
  <c r="AS934" i="10" s="1"/>
  <c r="Y934" i="10"/>
  <c r="AR934" i="10" s="1"/>
  <c r="U934" i="10"/>
  <c r="AQ934" i="10" s="1"/>
  <c r="S934" i="10"/>
  <c r="AP934" i="10" s="1"/>
  <c r="Q934" i="10"/>
  <c r="AO934" i="10" s="1"/>
  <c r="M934" i="10"/>
  <c r="AN934" i="10" s="1"/>
  <c r="K934" i="10"/>
  <c r="AM934" i="10" s="1"/>
  <c r="I934" i="10"/>
  <c r="AL934" i="10" s="1"/>
  <c r="AG933" i="10"/>
  <c r="AE933" i="10"/>
  <c r="AU933" i="10" s="1"/>
  <c r="AC933" i="10"/>
  <c r="AT933" i="10" s="1"/>
  <c r="AA933" i="10"/>
  <c r="AS933" i="10" s="1"/>
  <c r="U933" i="10"/>
  <c r="AQ933" i="10" s="1"/>
  <c r="S933" i="10"/>
  <c r="AP933" i="10" s="1"/>
  <c r="M933" i="10"/>
  <c r="AN933" i="10" s="1"/>
  <c r="K933" i="10"/>
  <c r="AM933" i="10" s="1"/>
  <c r="I933" i="10"/>
  <c r="AL933" i="10" s="1"/>
  <c r="AG932" i="10"/>
  <c r="AE932" i="10"/>
  <c r="AU932" i="10" s="1"/>
  <c r="AC932" i="10"/>
  <c r="AT932" i="10" s="1"/>
  <c r="AA932" i="10"/>
  <c r="AS932" i="10" s="1"/>
  <c r="Y932" i="10"/>
  <c r="AR932" i="10" s="1"/>
  <c r="U932" i="10"/>
  <c r="AQ932" i="10" s="1"/>
  <c r="S932" i="10"/>
  <c r="AP932" i="10" s="1"/>
  <c r="Q932" i="10"/>
  <c r="AO932" i="10" s="1"/>
  <c r="M932" i="10"/>
  <c r="AN932" i="10" s="1"/>
  <c r="K932" i="10"/>
  <c r="AM932" i="10" s="1"/>
  <c r="I932" i="10"/>
  <c r="AL932" i="10" s="1"/>
  <c r="AG931" i="10"/>
  <c r="AE931" i="10"/>
  <c r="AU931" i="10" s="1"/>
  <c r="AC931" i="10"/>
  <c r="AT931" i="10" s="1"/>
  <c r="AA931" i="10"/>
  <c r="AS931" i="10" s="1"/>
  <c r="U931" i="10"/>
  <c r="AQ931" i="10" s="1"/>
  <c r="S931" i="10"/>
  <c r="AP931" i="10" s="1"/>
  <c r="M931" i="10"/>
  <c r="AN931" i="10" s="1"/>
  <c r="K931" i="10"/>
  <c r="AM931" i="10" s="1"/>
  <c r="I931" i="10"/>
  <c r="AL931" i="10" s="1"/>
  <c r="AG930" i="10"/>
  <c r="AE930" i="10"/>
  <c r="AU930" i="10" s="1"/>
  <c r="AC930" i="10"/>
  <c r="AT930" i="10" s="1"/>
  <c r="AA930" i="10"/>
  <c r="AS930" i="10" s="1"/>
  <c r="Y930" i="10"/>
  <c r="AR930" i="10" s="1"/>
  <c r="U930" i="10"/>
  <c r="AQ930" i="10" s="1"/>
  <c r="S930" i="10"/>
  <c r="AP930" i="10" s="1"/>
  <c r="Q930" i="10"/>
  <c r="AO930" i="10" s="1"/>
  <c r="M930" i="10"/>
  <c r="AN930" i="10" s="1"/>
  <c r="K930" i="10"/>
  <c r="AM930" i="10" s="1"/>
  <c r="I930" i="10"/>
  <c r="AL930" i="10" s="1"/>
  <c r="AG929" i="10"/>
  <c r="AE929" i="10"/>
  <c r="AU929" i="10" s="1"/>
  <c r="AC929" i="10"/>
  <c r="AT929" i="10" s="1"/>
  <c r="AA929" i="10"/>
  <c r="AS929" i="10" s="1"/>
  <c r="U929" i="10"/>
  <c r="AQ929" i="10" s="1"/>
  <c r="S929" i="10"/>
  <c r="AP929" i="10" s="1"/>
  <c r="M929" i="10"/>
  <c r="AN929" i="10" s="1"/>
  <c r="K929" i="10"/>
  <c r="AM929" i="10" s="1"/>
  <c r="I929" i="10"/>
  <c r="AL929" i="10" s="1"/>
  <c r="AG928" i="10"/>
  <c r="AE928" i="10"/>
  <c r="AU928" i="10" s="1"/>
  <c r="AC928" i="10"/>
  <c r="AT928" i="10" s="1"/>
  <c r="AA928" i="10"/>
  <c r="AS928" i="10" s="1"/>
  <c r="Y928" i="10"/>
  <c r="AR928" i="10" s="1"/>
  <c r="U928" i="10"/>
  <c r="AQ928" i="10" s="1"/>
  <c r="S928" i="10"/>
  <c r="AP928" i="10" s="1"/>
  <c r="Q928" i="10"/>
  <c r="AO928" i="10" s="1"/>
  <c r="M928" i="10"/>
  <c r="AN928" i="10" s="1"/>
  <c r="K928" i="10"/>
  <c r="AM928" i="10" s="1"/>
  <c r="I928" i="10"/>
  <c r="AL928" i="10" s="1"/>
  <c r="AG927" i="10"/>
  <c r="AE927" i="10"/>
  <c r="AU927" i="10" s="1"/>
  <c r="AC927" i="10"/>
  <c r="AT927" i="10" s="1"/>
  <c r="AA927" i="10"/>
  <c r="AS927" i="10" s="1"/>
  <c r="U927" i="10"/>
  <c r="AQ927" i="10" s="1"/>
  <c r="S927" i="10"/>
  <c r="AP927" i="10" s="1"/>
  <c r="M927" i="10"/>
  <c r="AN927" i="10" s="1"/>
  <c r="K927" i="10"/>
  <c r="AM927" i="10" s="1"/>
  <c r="I927" i="10"/>
  <c r="AL927" i="10" s="1"/>
  <c r="AG926" i="10"/>
  <c r="AE926" i="10"/>
  <c r="AU926" i="10" s="1"/>
  <c r="AC926" i="10"/>
  <c r="AT926" i="10" s="1"/>
  <c r="AA926" i="10"/>
  <c r="AS926" i="10" s="1"/>
  <c r="Y926" i="10"/>
  <c r="AR926" i="10" s="1"/>
  <c r="U926" i="10"/>
  <c r="AQ926" i="10" s="1"/>
  <c r="S926" i="10"/>
  <c r="AP926" i="10" s="1"/>
  <c r="Q926" i="10"/>
  <c r="AO926" i="10" s="1"/>
  <c r="M926" i="10"/>
  <c r="AN926" i="10" s="1"/>
  <c r="K926" i="10"/>
  <c r="AM926" i="10" s="1"/>
  <c r="I926" i="10"/>
  <c r="AL926" i="10" s="1"/>
  <c r="AG925" i="10"/>
  <c r="AE925" i="10"/>
  <c r="AU925" i="10" s="1"/>
  <c r="AC925" i="10"/>
  <c r="AT925" i="10" s="1"/>
  <c r="AA925" i="10"/>
  <c r="AS925" i="10" s="1"/>
  <c r="U925" i="10"/>
  <c r="AQ925" i="10" s="1"/>
  <c r="S925" i="10"/>
  <c r="AP925" i="10" s="1"/>
  <c r="M925" i="10"/>
  <c r="AN925" i="10" s="1"/>
  <c r="K925" i="10"/>
  <c r="AM925" i="10" s="1"/>
  <c r="I925" i="10"/>
  <c r="AL925" i="10" s="1"/>
  <c r="AG924" i="10"/>
  <c r="AE924" i="10"/>
  <c r="AU924" i="10" s="1"/>
  <c r="AC924" i="10"/>
  <c r="AT924" i="10" s="1"/>
  <c r="AA924" i="10"/>
  <c r="AS924" i="10" s="1"/>
  <c r="Y924" i="10"/>
  <c r="AR924" i="10" s="1"/>
  <c r="U924" i="10"/>
  <c r="AQ924" i="10" s="1"/>
  <c r="S924" i="10"/>
  <c r="AP924" i="10" s="1"/>
  <c r="Q924" i="10"/>
  <c r="AO924" i="10" s="1"/>
  <c r="M924" i="10"/>
  <c r="AN924" i="10" s="1"/>
  <c r="K924" i="10"/>
  <c r="AM924" i="10" s="1"/>
  <c r="I924" i="10"/>
  <c r="AL924" i="10" s="1"/>
  <c r="AI923" i="10"/>
  <c r="AG923" i="10"/>
  <c r="AE923" i="10"/>
  <c r="AU923" i="10" s="1"/>
  <c r="AC923" i="10"/>
  <c r="AT923" i="10" s="1"/>
  <c r="AA923" i="10"/>
  <c r="AS923" i="10" s="1"/>
  <c r="U923" i="10"/>
  <c r="AQ923" i="10" s="1"/>
  <c r="S923" i="10"/>
  <c r="AP923" i="10" s="1"/>
  <c r="M923" i="10"/>
  <c r="AN923" i="10" s="1"/>
  <c r="K923" i="10"/>
  <c r="AM923" i="10" s="1"/>
  <c r="I923" i="10"/>
  <c r="AL923" i="10" s="1"/>
  <c r="AQ922" i="10"/>
  <c r="AG922" i="10"/>
  <c r="AE922" i="10"/>
  <c r="AU922" i="10" s="1"/>
  <c r="AC922" i="10"/>
  <c r="AT922" i="10" s="1"/>
  <c r="AA922" i="10"/>
  <c r="AS922" i="10" s="1"/>
  <c r="Y922" i="10"/>
  <c r="AR922" i="10" s="1"/>
  <c r="U922" i="10"/>
  <c r="S922" i="10"/>
  <c r="AP922" i="10" s="1"/>
  <c r="Q922" i="10"/>
  <c r="AO922" i="10" s="1"/>
  <c r="M922" i="10"/>
  <c r="AN922" i="10" s="1"/>
  <c r="K922" i="10"/>
  <c r="AM922" i="10" s="1"/>
  <c r="I922" i="10"/>
  <c r="AL922" i="10" s="1"/>
  <c r="AG921" i="10"/>
  <c r="AE921" i="10"/>
  <c r="AU921" i="10" s="1"/>
  <c r="AC921" i="10"/>
  <c r="AT921" i="10" s="1"/>
  <c r="AA921" i="10"/>
  <c r="AS921" i="10" s="1"/>
  <c r="U921" i="10"/>
  <c r="AQ921" i="10" s="1"/>
  <c r="S921" i="10"/>
  <c r="AP921" i="10" s="1"/>
  <c r="M921" i="10"/>
  <c r="AN921" i="10" s="1"/>
  <c r="K921" i="10"/>
  <c r="AM921" i="10" s="1"/>
  <c r="I921" i="10"/>
  <c r="AL921" i="10" s="1"/>
  <c r="AG920" i="10"/>
  <c r="AE920" i="10"/>
  <c r="AU920" i="10" s="1"/>
  <c r="AC920" i="10"/>
  <c r="AT920" i="10" s="1"/>
  <c r="AA920" i="10"/>
  <c r="AS920" i="10" s="1"/>
  <c r="Y920" i="10"/>
  <c r="AR920" i="10" s="1"/>
  <c r="U920" i="10"/>
  <c r="AQ920" i="10" s="1"/>
  <c r="S920" i="10"/>
  <c r="AP920" i="10" s="1"/>
  <c r="Q920" i="10"/>
  <c r="AO920" i="10" s="1"/>
  <c r="M920" i="10"/>
  <c r="AN920" i="10" s="1"/>
  <c r="K920" i="10"/>
  <c r="AM920" i="10" s="1"/>
  <c r="I920" i="10"/>
  <c r="AL920" i="10" s="1"/>
  <c r="AG919" i="10"/>
  <c r="AE919" i="10"/>
  <c r="AU919" i="10" s="1"/>
  <c r="AC919" i="10"/>
  <c r="AT919" i="10" s="1"/>
  <c r="AA919" i="10"/>
  <c r="AS919" i="10" s="1"/>
  <c r="U919" i="10"/>
  <c r="AQ919" i="10" s="1"/>
  <c r="S919" i="10"/>
  <c r="AP919" i="10" s="1"/>
  <c r="M919" i="10"/>
  <c r="AN919" i="10" s="1"/>
  <c r="K919" i="10"/>
  <c r="AM919" i="10" s="1"/>
  <c r="I919" i="10"/>
  <c r="AL919" i="10" s="1"/>
  <c r="AG918" i="10"/>
  <c r="AE918" i="10"/>
  <c r="AU918" i="10" s="1"/>
  <c r="AC918" i="10"/>
  <c r="AT918" i="10" s="1"/>
  <c r="AA918" i="10"/>
  <c r="AS918" i="10" s="1"/>
  <c r="Y918" i="10"/>
  <c r="AR918" i="10" s="1"/>
  <c r="U918" i="10"/>
  <c r="AQ918" i="10" s="1"/>
  <c r="S918" i="10"/>
  <c r="AP918" i="10" s="1"/>
  <c r="Q918" i="10"/>
  <c r="AO918" i="10" s="1"/>
  <c r="M918" i="10"/>
  <c r="AN918" i="10" s="1"/>
  <c r="K918" i="10"/>
  <c r="AM918" i="10" s="1"/>
  <c r="I918" i="10"/>
  <c r="AL918" i="10" s="1"/>
  <c r="AG917" i="10"/>
  <c r="AE917" i="10"/>
  <c r="AU917" i="10" s="1"/>
  <c r="AC917" i="10"/>
  <c r="AT917" i="10" s="1"/>
  <c r="AA917" i="10"/>
  <c r="AS917" i="10" s="1"/>
  <c r="U917" i="10"/>
  <c r="AQ917" i="10" s="1"/>
  <c r="S917" i="10"/>
  <c r="AP917" i="10" s="1"/>
  <c r="M917" i="10"/>
  <c r="AN917" i="10" s="1"/>
  <c r="K917" i="10"/>
  <c r="AM917" i="10" s="1"/>
  <c r="I917" i="10"/>
  <c r="AL917" i="10" s="1"/>
  <c r="AG916" i="10"/>
  <c r="AE916" i="10"/>
  <c r="AU916" i="10" s="1"/>
  <c r="AC916" i="10"/>
  <c r="AT916" i="10" s="1"/>
  <c r="AA916" i="10"/>
  <c r="AS916" i="10" s="1"/>
  <c r="Y916" i="10"/>
  <c r="AR916" i="10" s="1"/>
  <c r="U916" i="10"/>
  <c r="AQ916" i="10" s="1"/>
  <c r="S916" i="10"/>
  <c r="AP916" i="10" s="1"/>
  <c r="Q916" i="10"/>
  <c r="AO916" i="10" s="1"/>
  <c r="M916" i="10"/>
  <c r="AN916" i="10" s="1"/>
  <c r="K916" i="10"/>
  <c r="AM916" i="10" s="1"/>
  <c r="I916" i="10"/>
  <c r="AL916" i="10" s="1"/>
  <c r="AG915" i="10"/>
  <c r="AE915" i="10"/>
  <c r="AU915" i="10" s="1"/>
  <c r="AC915" i="10"/>
  <c r="AT915" i="10" s="1"/>
  <c r="AA915" i="10"/>
  <c r="AS915" i="10" s="1"/>
  <c r="U915" i="10"/>
  <c r="AQ915" i="10" s="1"/>
  <c r="S915" i="10"/>
  <c r="AP915" i="10" s="1"/>
  <c r="M915" i="10"/>
  <c r="AN915" i="10" s="1"/>
  <c r="K915" i="10"/>
  <c r="AM915" i="10" s="1"/>
  <c r="I915" i="10"/>
  <c r="AL915" i="10" s="1"/>
  <c r="AG914" i="10"/>
  <c r="AE914" i="10"/>
  <c r="AU914" i="10" s="1"/>
  <c r="AC914" i="10"/>
  <c r="AT914" i="10" s="1"/>
  <c r="AA914" i="10"/>
  <c r="AS914" i="10" s="1"/>
  <c r="Y914" i="10"/>
  <c r="AR914" i="10" s="1"/>
  <c r="U914" i="10"/>
  <c r="AQ914" i="10" s="1"/>
  <c r="S914" i="10"/>
  <c r="AP914" i="10" s="1"/>
  <c r="Q914" i="10"/>
  <c r="AO914" i="10" s="1"/>
  <c r="M914" i="10"/>
  <c r="AN914" i="10" s="1"/>
  <c r="K914" i="10"/>
  <c r="AM914" i="10" s="1"/>
  <c r="I914" i="10"/>
  <c r="AL914" i="10" s="1"/>
  <c r="AG913" i="10"/>
  <c r="AE913" i="10"/>
  <c r="AU913" i="10" s="1"/>
  <c r="AC913" i="10"/>
  <c r="AT913" i="10" s="1"/>
  <c r="AA913" i="10"/>
  <c r="AS913" i="10" s="1"/>
  <c r="U913" i="10"/>
  <c r="AQ913" i="10" s="1"/>
  <c r="S913" i="10"/>
  <c r="AP913" i="10" s="1"/>
  <c r="M913" i="10"/>
  <c r="AN913" i="10" s="1"/>
  <c r="K913" i="10"/>
  <c r="AM913" i="10" s="1"/>
  <c r="I913" i="10"/>
  <c r="AL913" i="10" s="1"/>
  <c r="AG912" i="10"/>
  <c r="AE912" i="10"/>
  <c r="AU912" i="10" s="1"/>
  <c r="AC912" i="10"/>
  <c r="AT912" i="10" s="1"/>
  <c r="AA912" i="10"/>
  <c r="AS912" i="10" s="1"/>
  <c r="Y912" i="10"/>
  <c r="AR912" i="10" s="1"/>
  <c r="U912" i="10"/>
  <c r="AQ912" i="10" s="1"/>
  <c r="S912" i="10"/>
  <c r="AP912" i="10" s="1"/>
  <c r="Q912" i="10"/>
  <c r="AO912" i="10" s="1"/>
  <c r="M912" i="10"/>
  <c r="AN912" i="10" s="1"/>
  <c r="K912" i="10"/>
  <c r="AM912" i="10" s="1"/>
  <c r="I912" i="10"/>
  <c r="AL912" i="10" s="1"/>
  <c r="AG911" i="10"/>
  <c r="AE911" i="10"/>
  <c r="AU911" i="10" s="1"/>
  <c r="AC911" i="10"/>
  <c r="AT911" i="10" s="1"/>
  <c r="AA911" i="10"/>
  <c r="AS911" i="10" s="1"/>
  <c r="U911" i="10"/>
  <c r="AQ911" i="10" s="1"/>
  <c r="S911" i="10"/>
  <c r="AP911" i="10" s="1"/>
  <c r="M911" i="10"/>
  <c r="AN911" i="10" s="1"/>
  <c r="K911" i="10"/>
  <c r="AM911" i="10" s="1"/>
  <c r="I911" i="10"/>
  <c r="AL911" i="10" s="1"/>
  <c r="AN910" i="10"/>
  <c r="AG910" i="10"/>
  <c r="AE910" i="10"/>
  <c r="AU910" i="10" s="1"/>
  <c r="AC910" i="10"/>
  <c r="AT910" i="10" s="1"/>
  <c r="AA910" i="10"/>
  <c r="AS910" i="10" s="1"/>
  <c r="Y910" i="10"/>
  <c r="AR910" i="10" s="1"/>
  <c r="U910" i="10"/>
  <c r="AQ910" i="10" s="1"/>
  <c r="S910" i="10"/>
  <c r="AP910" i="10" s="1"/>
  <c r="Q910" i="10"/>
  <c r="AO910" i="10" s="1"/>
  <c r="M910" i="10"/>
  <c r="K910" i="10"/>
  <c r="AM910" i="10" s="1"/>
  <c r="I910" i="10"/>
  <c r="AL910" i="10" s="1"/>
  <c r="AG909" i="10"/>
  <c r="AE909" i="10"/>
  <c r="AU909" i="10" s="1"/>
  <c r="AC909" i="10"/>
  <c r="AT909" i="10" s="1"/>
  <c r="AA909" i="10"/>
  <c r="AS909" i="10" s="1"/>
  <c r="U909" i="10"/>
  <c r="AQ909" i="10" s="1"/>
  <c r="S909" i="10"/>
  <c r="AP909" i="10" s="1"/>
  <c r="M909" i="10"/>
  <c r="AN909" i="10" s="1"/>
  <c r="K909" i="10"/>
  <c r="AM909" i="10" s="1"/>
  <c r="I909" i="10"/>
  <c r="AL909" i="10" s="1"/>
  <c r="AG908" i="10"/>
  <c r="AE908" i="10"/>
  <c r="AU908" i="10" s="1"/>
  <c r="AC908" i="10"/>
  <c r="AT908" i="10" s="1"/>
  <c r="AA908" i="10"/>
  <c r="AS908" i="10" s="1"/>
  <c r="Y908" i="10"/>
  <c r="AR908" i="10" s="1"/>
  <c r="U908" i="10"/>
  <c r="AQ908" i="10" s="1"/>
  <c r="S908" i="10"/>
  <c r="AP908" i="10" s="1"/>
  <c r="Q908" i="10"/>
  <c r="AO908" i="10" s="1"/>
  <c r="M908" i="10"/>
  <c r="AN908" i="10" s="1"/>
  <c r="K908" i="10"/>
  <c r="AM908" i="10" s="1"/>
  <c r="I908" i="10"/>
  <c r="AL908" i="10" s="1"/>
  <c r="AP907" i="10"/>
  <c r="AG907" i="10"/>
  <c r="AE907" i="10"/>
  <c r="AU907" i="10" s="1"/>
  <c r="AC907" i="10"/>
  <c r="AT907" i="10" s="1"/>
  <c r="AA907" i="10"/>
  <c r="AS907" i="10" s="1"/>
  <c r="U907" i="10"/>
  <c r="AQ907" i="10" s="1"/>
  <c r="S907" i="10"/>
  <c r="M907" i="10"/>
  <c r="AN907" i="10" s="1"/>
  <c r="K907" i="10"/>
  <c r="AM907" i="10" s="1"/>
  <c r="I907" i="10"/>
  <c r="AL907" i="10" s="1"/>
  <c r="AG906" i="10"/>
  <c r="AE906" i="10"/>
  <c r="AU906" i="10" s="1"/>
  <c r="AC906" i="10"/>
  <c r="AT906" i="10" s="1"/>
  <c r="AA906" i="10"/>
  <c r="AS906" i="10" s="1"/>
  <c r="Y906" i="10"/>
  <c r="AR906" i="10" s="1"/>
  <c r="U906" i="10"/>
  <c r="AQ906" i="10" s="1"/>
  <c r="S906" i="10"/>
  <c r="AP906" i="10" s="1"/>
  <c r="Q906" i="10"/>
  <c r="AO906" i="10" s="1"/>
  <c r="M906" i="10"/>
  <c r="AN906" i="10" s="1"/>
  <c r="K906" i="10"/>
  <c r="AM906" i="10" s="1"/>
  <c r="I906" i="10"/>
  <c r="AL906" i="10" s="1"/>
  <c r="AG905" i="10"/>
  <c r="AE905" i="10"/>
  <c r="AU905" i="10" s="1"/>
  <c r="AC905" i="10"/>
  <c r="AT905" i="10" s="1"/>
  <c r="AA905" i="10"/>
  <c r="AS905" i="10" s="1"/>
  <c r="U905" i="10"/>
  <c r="AQ905" i="10" s="1"/>
  <c r="S905" i="10"/>
  <c r="AP905" i="10" s="1"/>
  <c r="M905" i="10"/>
  <c r="AN905" i="10" s="1"/>
  <c r="K905" i="10"/>
  <c r="AM905" i="10" s="1"/>
  <c r="I905" i="10"/>
  <c r="AL905" i="10" s="1"/>
  <c r="AG904" i="10"/>
  <c r="AE904" i="10"/>
  <c r="AU904" i="10" s="1"/>
  <c r="AC904" i="10"/>
  <c r="AT904" i="10" s="1"/>
  <c r="AA904" i="10"/>
  <c r="AS904" i="10" s="1"/>
  <c r="Y904" i="10"/>
  <c r="AR904" i="10" s="1"/>
  <c r="U904" i="10"/>
  <c r="AQ904" i="10" s="1"/>
  <c r="S904" i="10"/>
  <c r="AP904" i="10" s="1"/>
  <c r="Q904" i="10"/>
  <c r="AO904" i="10" s="1"/>
  <c r="M904" i="10"/>
  <c r="AN904" i="10" s="1"/>
  <c r="K904" i="10"/>
  <c r="AM904" i="10" s="1"/>
  <c r="I904" i="10"/>
  <c r="AL904" i="10" s="1"/>
  <c r="AG903" i="10"/>
  <c r="AE903" i="10"/>
  <c r="AU903" i="10" s="1"/>
  <c r="AC903" i="10"/>
  <c r="AT903" i="10" s="1"/>
  <c r="AA903" i="10"/>
  <c r="AS903" i="10" s="1"/>
  <c r="U903" i="10"/>
  <c r="AQ903" i="10" s="1"/>
  <c r="S903" i="10"/>
  <c r="AP903" i="10" s="1"/>
  <c r="M903" i="10"/>
  <c r="AN903" i="10" s="1"/>
  <c r="K903" i="10"/>
  <c r="AM903" i="10" s="1"/>
  <c r="I903" i="10"/>
  <c r="AL903" i="10" s="1"/>
  <c r="AG902" i="10"/>
  <c r="AE902" i="10"/>
  <c r="AU902" i="10" s="1"/>
  <c r="AC902" i="10"/>
  <c r="AT902" i="10" s="1"/>
  <c r="AA902" i="10"/>
  <c r="AS902" i="10" s="1"/>
  <c r="Y902" i="10"/>
  <c r="AR902" i="10" s="1"/>
  <c r="U902" i="10"/>
  <c r="AQ902" i="10" s="1"/>
  <c r="S902" i="10"/>
  <c r="AP902" i="10" s="1"/>
  <c r="Q902" i="10"/>
  <c r="AO902" i="10" s="1"/>
  <c r="M902" i="10"/>
  <c r="AN902" i="10" s="1"/>
  <c r="K902" i="10"/>
  <c r="AM902" i="10" s="1"/>
  <c r="I902" i="10"/>
  <c r="AL902" i="10" s="1"/>
  <c r="AL901" i="10"/>
  <c r="AG901" i="10"/>
  <c r="AE901" i="10"/>
  <c r="AU901" i="10" s="1"/>
  <c r="AC901" i="10"/>
  <c r="AT901" i="10" s="1"/>
  <c r="AA901" i="10"/>
  <c r="AS901" i="10" s="1"/>
  <c r="U901" i="10"/>
  <c r="AQ901" i="10" s="1"/>
  <c r="S901" i="10"/>
  <c r="AP901" i="10" s="1"/>
  <c r="M901" i="10"/>
  <c r="AN901" i="10" s="1"/>
  <c r="K901" i="10"/>
  <c r="AM901" i="10" s="1"/>
  <c r="I901" i="10"/>
  <c r="AG900" i="10"/>
  <c r="AE900" i="10"/>
  <c r="AU900" i="10" s="1"/>
  <c r="AC900" i="10"/>
  <c r="AT900" i="10" s="1"/>
  <c r="AA900" i="10"/>
  <c r="AS900" i="10" s="1"/>
  <c r="Y900" i="10"/>
  <c r="AR900" i="10" s="1"/>
  <c r="U900" i="10"/>
  <c r="AQ900" i="10" s="1"/>
  <c r="S900" i="10"/>
  <c r="AP900" i="10" s="1"/>
  <c r="Q900" i="10"/>
  <c r="AO900" i="10" s="1"/>
  <c r="M900" i="10"/>
  <c r="AN900" i="10" s="1"/>
  <c r="K900" i="10"/>
  <c r="AM900" i="10" s="1"/>
  <c r="I900" i="10"/>
  <c r="AL900" i="10" s="1"/>
  <c r="AG899" i="10"/>
  <c r="AE899" i="10"/>
  <c r="AU899" i="10" s="1"/>
  <c r="AC899" i="10"/>
  <c r="AT899" i="10" s="1"/>
  <c r="AA899" i="10"/>
  <c r="AS899" i="10" s="1"/>
  <c r="U899" i="10"/>
  <c r="AQ899" i="10" s="1"/>
  <c r="S899" i="10"/>
  <c r="AP899" i="10" s="1"/>
  <c r="M899" i="10"/>
  <c r="AN899" i="10" s="1"/>
  <c r="K899" i="10"/>
  <c r="AM899" i="10" s="1"/>
  <c r="I899" i="10"/>
  <c r="AL899" i="10" s="1"/>
  <c r="AG898" i="10"/>
  <c r="AE898" i="10"/>
  <c r="AU898" i="10" s="1"/>
  <c r="AC898" i="10"/>
  <c r="AT898" i="10" s="1"/>
  <c r="AA898" i="10"/>
  <c r="AS898" i="10" s="1"/>
  <c r="Y898" i="10"/>
  <c r="AR898" i="10" s="1"/>
  <c r="U898" i="10"/>
  <c r="AQ898" i="10" s="1"/>
  <c r="S898" i="10"/>
  <c r="AP898" i="10" s="1"/>
  <c r="Q898" i="10"/>
  <c r="AO898" i="10" s="1"/>
  <c r="M898" i="10"/>
  <c r="AN898" i="10" s="1"/>
  <c r="K898" i="10"/>
  <c r="AM898" i="10" s="1"/>
  <c r="I898" i="10"/>
  <c r="AL898" i="10" s="1"/>
  <c r="AG897" i="10"/>
  <c r="AE897" i="10"/>
  <c r="AU897" i="10" s="1"/>
  <c r="AC897" i="10"/>
  <c r="AT897" i="10" s="1"/>
  <c r="AA897" i="10"/>
  <c r="AS897" i="10" s="1"/>
  <c r="U897" i="10"/>
  <c r="AQ897" i="10" s="1"/>
  <c r="S897" i="10"/>
  <c r="AP897" i="10" s="1"/>
  <c r="M897" i="10"/>
  <c r="AN897" i="10" s="1"/>
  <c r="K897" i="10"/>
  <c r="AM897" i="10" s="1"/>
  <c r="I897" i="10"/>
  <c r="AL897" i="10" s="1"/>
  <c r="AG896" i="10"/>
  <c r="AE896" i="10"/>
  <c r="AU896" i="10" s="1"/>
  <c r="AC896" i="10"/>
  <c r="AT896" i="10" s="1"/>
  <c r="AA896" i="10"/>
  <c r="AS896" i="10" s="1"/>
  <c r="Y896" i="10"/>
  <c r="AR896" i="10" s="1"/>
  <c r="U896" i="10"/>
  <c r="AQ896" i="10" s="1"/>
  <c r="S896" i="10"/>
  <c r="AP896" i="10" s="1"/>
  <c r="Q896" i="10"/>
  <c r="AO896" i="10" s="1"/>
  <c r="M896" i="10"/>
  <c r="AN896" i="10" s="1"/>
  <c r="K896" i="10"/>
  <c r="AM896" i="10" s="1"/>
  <c r="I896" i="10"/>
  <c r="AL896" i="10" s="1"/>
  <c r="AG895" i="10"/>
  <c r="AE895" i="10"/>
  <c r="AU895" i="10" s="1"/>
  <c r="AC895" i="10"/>
  <c r="AT895" i="10" s="1"/>
  <c r="AA895" i="10"/>
  <c r="AS895" i="10" s="1"/>
  <c r="U895" i="10"/>
  <c r="AQ895" i="10" s="1"/>
  <c r="S895" i="10"/>
  <c r="AP895" i="10" s="1"/>
  <c r="M895" i="10"/>
  <c r="AN895" i="10" s="1"/>
  <c r="K895" i="10"/>
  <c r="AM895" i="10" s="1"/>
  <c r="I895" i="10"/>
  <c r="AL895" i="10" s="1"/>
  <c r="AG894" i="10"/>
  <c r="AE894" i="10"/>
  <c r="AU894" i="10" s="1"/>
  <c r="AC894" i="10"/>
  <c r="AT894" i="10" s="1"/>
  <c r="AA894" i="10"/>
  <c r="AS894" i="10" s="1"/>
  <c r="Y894" i="10"/>
  <c r="AR894" i="10" s="1"/>
  <c r="U894" i="10"/>
  <c r="AQ894" i="10" s="1"/>
  <c r="S894" i="10"/>
  <c r="AP894" i="10" s="1"/>
  <c r="Q894" i="10"/>
  <c r="AO894" i="10" s="1"/>
  <c r="M894" i="10"/>
  <c r="AN894" i="10" s="1"/>
  <c r="K894" i="10"/>
  <c r="AM894" i="10" s="1"/>
  <c r="I894" i="10"/>
  <c r="AL894" i="10" s="1"/>
  <c r="AG893" i="10"/>
  <c r="AE893" i="10"/>
  <c r="AU893" i="10" s="1"/>
  <c r="AC893" i="10"/>
  <c r="AT893" i="10" s="1"/>
  <c r="AA893" i="10"/>
  <c r="AS893" i="10" s="1"/>
  <c r="U893" i="10"/>
  <c r="AQ893" i="10" s="1"/>
  <c r="S893" i="10"/>
  <c r="AP893" i="10" s="1"/>
  <c r="M893" i="10"/>
  <c r="AN893" i="10" s="1"/>
  <c r="K893" i="10"/>
  <c r="AM893" i="10" s="1"/>
  <c r="I893" i="10"/>
  <c r="AL893" i="10" s="1"/>
  <c r="AT892" i="10"/>
  <c r="AG892" i="10"/>
  <c r="AE892" i="10"/>
  <c r="AU892" i="10" s="1"/>
  <c r="AC892" i="10"/>
  <c r="AA892" i="10"/>
  <c r="AS892" i="10" s="1"/>
  <c r="Y892" i="10"/>
  <c r="AR892" i="10" s="1"/>
  <c r="U892" i="10"/>
  <c r="AQ892" i="10" s="1"/>
  <c r="S892" i="10"/>
  <c r="AP892" i="10" s="1"/>
  <c r="Q892" i="10"/>
  <c r="AO892" i="10" s="1"/>
  <c r="M892" i="10"/>
  <c r="AN892" i="10" s="1"/>
  <c r="K892" i="10"/>
  <c r="AM892" i="10" s="1"/>
  <c r="I892" i="10"/>
  <c r="AL892" i="10" s="1"/>
  <c r="AG891" i="10"/>
  <c r="AE891" i="10"/>
  <c r="AU891" i="10" s="1"/>
  <c r="AC891" i="10"/>
  <c r="AT891" i="10" s="1"/>
  <c r="AA891" i="10"/>
  <c r="AS891" i="10" s="1"/>
  <c r="U891" i="10"/>
  <c r="AQ891" i="10" s="1"/>
  <c r="S891" i="10"/>
  <c r="AP891" i="10" s="1"/>
  <c r="M891" i="10"/>
  <c r="AN891" i="10" s="1"/>
  <c r="K891" i="10"/>
  <c r="AM891" i="10" s="1"/>
  <c r="I891" i="10"/>
  <c r="AL891" i="10" s="1"/>
  <c r="AR890" i="10"/>
  <c r="AN890" i="10"/>
  <c r="AG890" i="10"/>
  <c r="AE890" i="10"/>
  <c r="AU890" i="10" s="1"/>
  <c r="AC890" i="10"/>
  <c r="AT890" i="10" s="1"/>
  <c r="AA890" i="10"/>
  <c r="AS890" i="10" s="1"/>
  <c r="Y890" i="10"/>
  <c r="U890" i="10"/>
  <c r="AQ890" i="10" s="1"/>
  <c r="S890" i="10"/>
  <c r="AP890" i="10" s="1"/>
  <c r="Q890" i="10"/>
  <c r="AO890" i="10" s="1"/>
  <c r="M890" i="10"/>
  <c r="K890" i="10"/>
  <c r="AM890" i="10" s="1"/>
  <c r="I890" i="10"/>
  <c r="AL890" i="10" s="1"/>
  <c r="AV890" i="10" s="1"/>
  <c r="AH890" i="10" s="1"/>
  <c r="AK890" i="10" s="1"/>
  <c r="AU889" i="10"/>
  <c r="AG889" i="10"/>
  <c r="AE889" i="10"/>
  <c r="AC889" i="10"/>
  <c r="AT889" i="10" s="1"/>
  <c r="AA889" i="10"/>
  <c r="AS889" i="10" s="1"/>
  <c r="U889" i="10"/>
  <c r="AQ889" i="10" s="1"/>
  <c r="S889" i="10"/>
  <c r="AP889" i="10" s="1"/>
  <c r="M889" i="10"/>
  <c r="AN889" i="10" s="1"/>
  <c r="K889" i="10"/>
  <c r="AM889" i="10" s="1"/>
  <c r="I889" i="10"/>
  <c r="AL889" i="10" s="1"/>
  <c r="AG888" i="10"/>
  <c r="AE888" i="10"/>
  <c r="AU888" i="10" s="1"/>
  <c r="AC888" i="10"/>
  <c r="AT888" i="10" s="1"/>
  <c r="AA888" i="10"/>
  <c r="AS888" i="10" s="1"/>
  <c r="Y888" i="10"/>
  <c r="AR888" i="10" s="1"/>
  <c r="U888" i="10"/>
  <c r="AQ888" i="10" s="1"/>
  <c r="S888" i="10"/>
  <c r="AP888" i="10" s="1"/>
  <c r="Q888" i="10"/>
  <c r="AO888" i="10" s="1"/>
  <c r="M888" i="10"/>
  <c r="AN888" i="10" s="1"/>
  <c r="K888" i="10"/>
  <c r="AM888" i="10" s="1"/>
  <c r="I888" i="10"/>
  <c r="AL888" i="10" s="1"/>
  <c r="AG887" i="10"/>
  <c r="AE887" i="10"/>
  <c r="AU887" i="10" s="1"/>
  <c r="AC887" i="10"/>
  <c r="AT887" i="10" s="1"/>
  <c r="AA887" i="10"/>
  <c r="AS887" i="10" s="1"/>
  <c r="U887" i="10"/>
  <c r="AQ887" i="10" s="1"/>
  <c r="S887" i="10"/>
  <c r="AP887" i="10" s="1"/>
  <c r="M887" i="10"/>
  <c r="AN887" i="10" s="1"/>
  <c r="K887" i="10"/>
  <c r="AM887" i="10" s="1"/>
  <c r="I887" i="10"/>
  <c r="AL887" i="10" s="1"/>
  <c r="AR886" i="10"/>
  <c r="AG886" i="10"/>
  <c r="AE886" i="10"/>
  <c r="AU886" i="10" s="1"/>
  <c r="AC886" i="10"/>
  <c r="AT886" i="10" s="1"/>
  <c r="AA886" i="10"/>
  <c r="AS886" i="10" s="1"/>
  <c r="Y886" i="10"/>
  <c r="U886" i="10"/>
  <c r="AQ886" i="10" s="1"/>
  <c r="S886" i="10"/>
  <c r="AP886" i="10" s="1"/>
  <c r="Q886" i="10"/>
  <c r="AO886" i="10" s="1"/>
  <c r="M886" i="10"/>
  <c r="AN886" i="10" s="1"/>
  <c r="K886" i="10"/>
  <c r="AM886" i="10" s="1"/>
  <c r="I886" i="10"/>
  <c r="AL886" i="10" s="1"/>
  <c r="AG885" i="10"/>
  <c r="AE885" i="10"/>
  <c r="AU885" i="10" s="1"/>
  <c r="AC885" i="10"/>
  <c r="AT885" i="10" s="1"/>
  <c r="AA885" i="10"/>
  <c r="AS885" i="10" s="1"/>
  <c r="U885" i="10"/>
  <c r="AQ885" i="10" s="1"/>
  <c r="S885" i="10"/>
  <c r="AP885" i="10" s="1"/>
  <c r="M885" i="10"/>
  <c r="AN885" i="10" s="1"/>
  <c r="K885" i="10"/>
  <c r="AM885" i="10" s="1"/>
  <c r="I885" i="10"/>
  <c r="AL885" i="10" s="1"/>
  <c r="AT884" i="10"/>
  <c r="AG884" i="10"/>
  <c r="AE884" i="10"/>
  <c r="AU884" i="10" s="1"/>
  <c r="AC884" i="10"/>
  <c r="AA884" i="10"/>
  <c r="AS884" i="10" s="1"/>
  <c r="Y884" i="10"/>
  <c r="AR884" i="10" s="1"/>
  <c r="U884" i="10"/>
  <c r="AQ884" i="10" s="1"/>
  <c r="S884" i="10"/>
  <c r="AP884" i="10" s="1"/>
  <c r="Q884" i="10"/>
  <c r="AO884" i="10" s="1"/>
  <c r="M884" i="10"/>
  <c r="AN884" i="10" s="1"/>
  <c r="K884" i="10"/>
  <c r="AM884" i="10" s="1"/>
  <c r="I884" i="10"/>
  <c r="AL884" i="10" s="1"/>
  <c r="AG883" i="10"/>
  <c r="AE883" i="10"/>
  <c r="AU883" i="10" s="1"/>
  <c r="AC883" i="10"/>
  <c r="AT883" i="10" s="1"/>
  <c r="AA883" i="10"/>
  <c r="AS883" i="10" s="1"/>
  <c r="U883" i="10"/>
  <c r="AQ883" i="10" s="1"/>
  <c r="S883" i="10"/>
  <c r="AP883" i="10" s="1"/>
  <c r="M883" i="10"/>
  <c r="AN883" i="10" s="1"/>
  <c r="K883" i="10"/>
  <c r="AM883" i="10" s="1"/>
  <c r="I883" i="10"/>
  <c r="AL883" i="10" s="1"/>
  <c r="AQ882" i="10"/>
  <c r="AG882" i="10"/>
  <c r="AE882" i="10"/>
  <c r="AU882" i="10" s="1"/>
  <c r="AC882" i="10"/>
  <c r="AT882" i="10" s="1"/>
  <c r="AA882" i="10"/>
  <c r="AS882" i="10" s="1"/>
  <c r="Y882" i="10"/>
  <c r="AR882" i="10" s="1"/>
  <c r="U882" i="10"/>
  <c r="S882" i="10"/>
  <c r="AP882" i="10" s="1"/>
  <c r="Q882" i="10"/>
  <c r="AO882" i="10" s="1"/>
  <c r="M882" i="10"/>
  <c r="AN882" i="10" s="1"/>
  <c r="K882" i="10"/>
  <c r="AM882" i="10" s="1"/>
  <c r="I882" i="10"/>
  <c r="AL882" i="10" s="1"/>
  <c r="AL881" i="10"/>
  <c r="AG881" i="10"/>
  <c r="AE881" i="10"/>
  <c r="AU881" i="10" s="1"/>
  <c r="AC881" i="10"/>
  <c r="AT881" i="10" s="1"/>
  <c r="AA881" i="10"/>
  <c r="AS881" i="10" s="1"/>
  <c r="U881" i="10"/>
  <c r="AQ881" i="10" s="1"/>
  <c r="S881" i="10"/>
  <c r="AP881" i="10" s="1"/>
  <c r="M881" i="10"/>
  <c r="AN881" i="10" s="1"/>
  <c r="K881" i="10"/>
  <c r="AM881" i="10" s="1"/>
  <c r="I881" i="10"/>
  <c r="AG880" i="10"/>
  <c r="AE880" i="10"/>
  <c r="AU880" i="10" s="1"/>
  <c r="AC880" i="10"/>
  <c r="AT880" i="10" s="1"/>
  <c r="AA880" i="10"/>
  <c r="AS880" i="10" s="1"/>
  <c r="Y880" i="10"/>
  <c r="AR880" i="10" s="1"/>
  <c r="U880" i="10"/>
  <c r="AQ880" i="10" s="1"/>
  <c r="S880" i="10"/>
  <c r="AP880" i="10" s="1"/>
  <c r="Q880" i="10"/>
  <c r="AO880" i="10" s="1"/>
  <c r="M880" i="10"/>
  <c r="AN880" i="10" s="1"/>
  <c r="K880" i="10"/>
  <c r="AM880" i="10" s="1"/>
  <c r="I880" i="10"/>
  <c r="AL880" i="10" s="1"/>
  <c r="AG879" i="10"/>
  <c r="AE879" i="10"/>
  <c r="AU879" i="10" s="1"/>
  <c r="AC879" i="10"/>
  <c r="AT879" i="10" s="1"/>
  <c r="AA879" i="10"/>
  <c r="AS879" i="10" s="1"/>
  <c r="U879" i="10"/>
  <c r="AQ879" i="10" s="1"/>
  <c r="S879" i="10"/>
  <c r="AP879" i="10" s="1"/>
  <c r="M879" i="10"/>
  <c r="AN879" i="10" s="1"/>
  <c r="K879" i="10"/>
  <c r="AM879" i="10" s="1"/>
  <c r="I879" i="10"/>
  <c r="AL879" i="10" s="1"/>
  <c r="AG878" i="10"/>
  <c r="AE878" i="10"/>
  <c r="AU878" i="10" s="1"/>
  <c r="AC878" i="10"/>
  <c r="AT878" i="10" s="1"/>
  <c r="AA878" i="10"/>
  <c r="AS878" i="10" s="1"/>
  <c r="Y878" i="10"/>
  <c r="AR878" i="10" s="1"/>
  <c r="U878" i="10"/>
  <c r="AQ878" i="10" s="1"/>
  <c r="S878" i="10"/>
  <c r="AP878" i="10" s="1"/>
  <c r="Q878" i="10"/>
  <c r="AO878" i="10" s="1"/>
  <c r="M878" i="10"/>
  <c r="AN878" i="10" s="1"/>
  <c r="K878" i="10"/>
  <c r="AM878" i="10" s="1"/>
  <c r="I878" i="10"/>
  <c r="AL878" i="10" s="1"/>
  <c r="AG877" i="10"/>
  <c r="AE877" i="10"/>
  <c r="AU877" i="10" s="1"/>
  <c r="AC877" i="10"/>
  <c r="AT877" i="10" s="1"/>
  <c r="AA877" i="10"/>
  <c r="AS877" i="10" s="1"/>
  <c r="U877" i="10"/>
  <c r="AQ877" i="10" s="1"/>
  <c r="S877" i="10"/>
  <c r="AP877" i="10" s="1"/>
  <c r="M877" i="10"/>
  <c r="AN877" i="10" s="1"/>
  <c r="K877" i="10"/>
  <c r="AM877" i="10" s="1"/>
  <c r="I877" i="10"/>
  <c r="AL877" i="10" s="1"/>
  <c r="AG876" i="10"/>
  <c r="AE876" i="10"/>
  <c r="AU876" i="10" s="1"/>
  <c r="AC876" i="10"/>
  <c r="AT876" i="10" s="1"/>
  <c r="AA876" i="10"/>
  <c r="AS876" i="10" s="1"/>
  <c r="Y876" i="10"/>
  <c r="AR876" i="10" s="1"/>
  <c r="U876" i="10"/>
  <c r="AQ876" i="10" s="1"/>
  <c r="S876" i="10"/>
  <c r="AP876" i="10" s="1"/>
  <c r="Q876" i="10"/>
  <c r="AO876" i="10" s="1"/>
  <c r="M876" i="10"/>
  <c r="AN876" i="10" s="1"/>
  <c r="K876" i="10"/>
  <c r="AM876" i="10" s="1"/>
  <c r="I876" i="10"/>
  <c r="AL876" i="10" s="1"/>
  <c r="AG875" i="10"/>
  <c r="AE875" i="10"/>
  <c r="AU875" i="10" s="1"/>
  <c r="AC875" i="10"/>
  <c r="AT875" i="10" s="1"/>
  <c r="AA875" i="10"/>
  <c r="AS875" i="10" s="1"/>
  <c r="U875" i="10"/>
  <c r="AQ875" i="10" s="1"/>
  <c r="S875" i="10"/>
  <c r="AP875" i="10" s="1"/>
  <c r="M875" i="10"/>
  <c r="AN875" i="10" s="1"/>
  <c r="K875" i="10"/>
  <c r="AM875" i="10" s="1"/>
  <c r="I875" i="10"/>
  <c r="AL875" i="10" s="1"/>
  <c r="AG874" i="10"/>
  <c r="AE874" i="10"/>
  <c r="AU874" i="10" s="1"/>
  <c r="AC874" i="10"/>
  <c r="AT874" i="10" s="1"/>
  <c r="AA874" i="10"/>
  <c r="AS874" i="10" s="1"/>
  <c r="Y874" i="10"/>
  <c r="AR874" i="10" s="1"/>
  <c r="U874" i="10"/>
  <c r="AQ874" i="10" s="1"/>
  <c r="S874" i="10"/>
  <c r="AP874" i="10" s="1"/>
  <c r="Q874" i="10"/>
  <c r="AO874" i="10" s="1"/>
  <c r="M874" i="10"/>
  <c r="AN874" i="10" s="1"/>
  <c r="K874" i="10"/>
  <c r="AM874" i="10" s="1"/>
  <c r="I874" i="10"/>
  <c r="AL874" i="10" s="1"/>
  <c r="AL873" i="10"/>
  <c r="AG873" i="10"/>
  <c r="AE873" i="10"/>
  <c r="AU873" i="10" s="1"/>
  <c r="AC873" i="10"/>
  <c r="AT873" i="10" s="1"/>
  <c r="AA873" i="10"/>
  <c r="AS873" i="10" s="1"/>
  <c r="U873" i="10"/>
  <c r="AQ873" i="10" s="1"/>
  <c r="S873" i="10"/>
  <c r="AP873" i="10" s="1"/>
  <c r="M873" i="10"/>
  <c r="AN873" i="10" s="1"/>
  <c r="K873" i="10"/>
  <c r="AM873" i="10" s="1"/>
  <c r="I873" i="10"/>
  <c r="AG872" i="10"/>
  <c r="AE872" i="10"/>
  <c r="AU872" i="10" s="1"/>
  <c r="AC872" i="10"/>
  <c r="AT872" i="10" s="1"/>
  <c r="AA872" i="10"/>
  <c r="AS872" i="10" s="1"/>
  <c r="Y872" i="10"/>
  <c r="AR872" i="10" s="1"/>
  <c r="U872" i="10"/>
  <c r="AQ872" i="10" s="1"/>
  <c r="S872" i="10"/>
  <c r="AP872" i="10" s="1"/>
  <c r="Q872" i="10"/>
  <c r="AO872" i="10" s="1"/>
  <c r="M872" i="10"/>
  <c r="AN872" i="10" s="1"/>
  <c r="K872" i="10"/>
  <c r="AM872" i="10" s="1"/>
  <c r="I872" i="10"/>
  <c r="AL872" i="10" s="1"/>
  <c r="AG871" i="10"/>
  <c r="AE871" i="10"/>
  <c r="AU871" i="10" s="1"/>
  <c r="AC871" i="10"/>
  <c r="AT871" i="10" s="1"/>
  <c r="AA871" i="10"/>
  <c r="AS871" i="10" s="1"/>
  <c r="U871" i="10"/>
  <c r="AQ871" i="10" s="1"/>
  <c r="S871" i="10"/>
  <c r="AP871" i="10" s="1"/>
  <c r="M871" i="10"/>
  <c r="AN871" i="10" s="1"/>
  <c r="K871" i="10"/>
  <c r="AM871" i="10" s="1"/>
  <c r="I871" i="10"/>
  <c r="AL871" i="10" s="1"/>
  <c r="AG870" i="10"/>
  <c r="AE870" i="10"/>
  <c r="AU870" i="10" s="1"/>
  <c r="AC870" i="10"/>
  <c r="AT870" i="10" s="1"/>
  <c r="AA870" i="10"/>
  <c r="AS870" i="10" s="1"/>
  <c r="Y870" i="10"/>
  <c r="AR870" i="10" s="1"/>
  <c r="U870" i="10"/>
  <c r="AQ870" i="10" s="1"/>
  <c r="S870" i="10"/>
  <c r="AP870" i="10" s="1"/>
  <c r="Q870" i="10"/>
  <c r="AO870" i="10" s="1"/>
  <c r="M870" i="10"/>
  <c r="AN870" i="10" s="1"/>
  <c r="K870" i="10"/>
  <c r="AM870" i="10" s="1"/>
  <c r="I870" i="10"/>
  <c r="AL870" i="10" s="1"/>
  <c r="AG869" i="10"/>
  <c r="AE869" i="10"/>
  <c r="AU869" i="10" s="1"/>
  <c r="AC869" i="10"/>
  <c r="AT869" i="10" s="1"/>
  <c r="AA869" i="10"/>
  <c r="AS869" i="10" s="1"/>
  <c r="U869" i="10"/>
  <c r="AQ869" i="10" s="1"/>
  <c r="S869" i="10"/>
  <c r="AP869" i="10" s="1"/>
  <c r="M869" i="10"/>
  <c r="AN869" i="10" s="1"/>
  <c r="K869" i="10"/>
  <c r="AM869" i="10" s="1"/>
  <c r="I869" i="10"/>
  <c r="AL869" i="10" s="1"/>
  <c r="AG868" i="10"/>
  <c r="AE868" i="10"/>
  <c r="AU868" i="10" s="1"/>
  <c r="AC868" i="10"/>
  <c r="AT868" i="10" s="1"/>
  <c r="AA868" i="10"/>
  <c r="AS868" i="10" s="1"/>
  <c r="Y868" i="10"/>
  <c r="AR868" i="10" s="1"/>
  <c r="U868" i="10"/>
  <c r="AQ868" i="10" s="1"/>
  <c r="S868" i="10"/>
  <c r="AP868" i="10" s="1"/>
  <c r="Q868" i="10"/>
  <c r="AO868" i="10" s="1"/>
  <c r="M868" i="10"/>
  <c r="AN868" i="10" s="1"/>
  <c r="K868" i="10"/>
  <c r="AM868" i="10" s="1"/>
  <c r="I868" i="10"/>
  <c r="AL868" i="10" s="1"/>
  <c r="AG867" i="10"/>
  <c r="AE867" i="10"/>
  <c r="AU867" i="10" s="1"/>
  <c r="AC867" i="10"/>
  <c r="AT867" i="10" s="1"/>
  <c r="AA867" i="10"/>
  <c r="AS867" i="10" s="1"/>
  <c r="U867" i="10"/>
  <c r="AQ867" i="10" s="1"/>
  <c r="S867" i="10"/>
  <c r="AP867" i="10" s="1"/>
  <c r="M867" i="10"/>
  <c r="AN867" i="10" s="1"/>
  <c r="K867" i="10"/>
  <c r="AM867" i="10" s="1"/>
  <c r="I867" i="10"/>
  <c r="AL867" i="10" s="1"/>
  <c r="AG866" i="10"/>
  <c r="AE866" i="10"/>
  <c r="AU866" i="10" s="1"/>
  <c r="AC866" i="10"/>
  <c r="AT866" i="10" s="1"/>
  <c r="AA866" i="10"/>
  <c r="AS866" i="10" s="1"/>
  <c r="Y866" i="10"/>
  <c r="AR866" i="10" s="1"/>
  <c r="U866" i="10"/>
  <c r="AQ866" i="10" s="1"/>
  <c r="S866" i="10"/>
  <c r="AP866" i="10" s="1"/>
  <c r="Q866" i="10"/>
  <c r="AO866" i="10" s="1"/>
  <c r="M866" i="10"/>
  <c r="AN866" i="10" s="1"/>
  <c r="K866" i="10"/>
  <c r="AM866" i="10" s="1"/>
  <c r="I866" i="10"/>
  <c r="AL866" i="10" s="1"/>
  <c r="AT865" i="10"/>
  <c r="AG865" i="10"/>
  <c r="AE865" i="10"/>
  <c r="AU865" i="10" s="1"/>
  <c r="AC865" i="10"/>
  <c r="AA865" i="10"/>
  <c r="AS865" i="10" s="1"/>
  <c r="U865" i="10"/>
  <c r="AQ865" i="10" s="1"/>
  <c r="S865" i="10"/>
  <c r="AP865" i="10" s="1"/>
  <c r="M865" i="10"/>
  <c r="AN865" i="10" s="1"/>
  <c r="K865" i="10"/>
  <c r="AM865" i="10" s="1"/>
  <c r="I865" i="10"/>
  <c r="AL865" i="10" s="1"/>
  <c r="AG864" i="10"/>
  <c r="AE864" i="10"/>
  <c r="AU864" i="10" s="1"/>
  <c r="AC864" i="10"/>
  <c r="AT864" i="10" s="1"/>
  <c r="AA864" i="10"/>
  <c r="AS864" i="10" s="1"/>
  <c r="Y864" i="10"/>
  <c r="AR864" i="10" s="1"/>
  <c r="U864" i="10"/>
  <c r="AQ864" i="10" s="1"/>
  <c r="S864" i="10"/>
  <c r="AP864" i="10" s="1"/>
  <c r="Q864" i="10"/>
  <c r="AO864" i="10" s="1"/>
  <c r="M864" i="10"/>
  <c r="AN864" i="10" s="1"/>
  <c r="K864" i="10"/>
  <c r="AM864" i="10" s="1"/>
  <c r="I864" i="10"/>
  <c r="AL864" i="10" s="1"/>
  <c r="AG863" i="10"/>
  <c r="AE863" i="10"/>
  <c r="AU863" i="10" s="1"/>
  <c r="AC863" i="10"/>
  <c r="AT863" i="10" s="1"/>
  <c r="AA863" i="10"/>
  <c r="AS863" i="10" s="1"/>
  <c r="U863" i="10"/>
  <c r="AQ863" i="10" s="1"/>
  <c r="S863" i="10"/>
  <c r="AP863" i="10" s="1"/>
  <c r="M863" i="10"/>
  <c r="AN863" i="10" s="1"/>
  <c r="K863" i="10"/>
  <c r="AM863" i="10" s="1"/>
  <c r="I863" i="10"/>
  <c r="AL863" i="10" s="1"/>
  <c r="AG862" i="10"/>
  <c r="AE862" i="10"/>
  <c r="AU862" i="10" s="1"/>
  <c r="AC862" i="10"/>
  <c r="AT862" i="10" s="1"/>
  <c r="AA862" i="10"/>
  <c r="AS862" i="10" s="1"/>
  <c r="Y862" i="10"/>
  <c r="AR862" i="10" s="1"/>
  <c r="U862" i="10"/>
  <c r="AQ862" i="10" s="1"/>
  <c r="S862" i="10"/>
  <c r="AP862" i="10" s="1"/>
  <c r="Q862" i="10"/>
  <c r="AO862" i="10" s="1"/>
  <c r="M862" i="10"/>
  <c r="AN862" i="10" s="1"/>
  <c r="K862" i="10"/>
  <c r="AM862" i="10" s="1"/>
  <c r="I862" i="10"/>
  <c r="AL862" i="10" s="1"/>
  <c r="AQ861" i="10"/>
  <c r="AL861" i="10"/>
  <c r="AG861" i="10"/>
  <c r="AE861" i="10"/>
  <c r="AU861" i="10" s="1"/>
  <c r="AC861" i="10"/>
  <c r="AT861" i="10" s="1"/>
  <c r="AA861" i="10"/>
  <c r="AS861" i="10" s="1"/>
  <c r="U861" i="10"/>
  <c r="S861" i="10"/>
  <c r="AP861" i="10" s="1"/>
  <c r="M861" i="10"/>
  <c r="AN861" i="10" s="1"/>
  <c r="K861" i="10"/>
  <c r="AM861" i="10" s="1"/>
  <c r="I861" i="10"/>
  <c r="AG860" i="10"/>
  <c r="AE860" i="10"/>
  <c r="AU860" i="10" s="1"/>
  <c r="AC860" i="10"/>
  <c r="AT860" i="10" s="1"/>
  <c r="AA860" i="10"/>
  <c r="AS860" i="10" s="1"/>
  <c r="Y860" i="10"/>
  <c r="AR860" i="10" s="1"/>
  <c r="U860" i="10"/>
  <c r="AQ860" i="10" s="1"/>
  <c r="S860" i="10"/>
  <c r="AP860" i="10" s="1"/>
  <c r="Q860" i="10"/>
  <c r="AO860" i="10" s="1"/>
  <c r="M860" i="10"/>
  <c r="AN860" i="10" s="1"/>
  <c r="K860" i="10"/>
  <c r="AM860" i="10" s="1"/>
  <c r="I860" i="10"/>
  <c r="AL860" i="10" s="1"/>
  <c r="AG859" i="10"/>
  <c r="AE859" i="10"/>
  <c r="AU859" i="10" s="1"/>
  <c r="AC859" i="10"/>
  <c r="AT859" i="10" s="1"/>
  <c r="AA859" i="10"/>
  <c r="AS859" i="10" s="1"/>
  <c r="U859" i="10"/>
  <c r="AQ859" i="10" s="1"/>
  <c r="S859" i="10"/>
  <c r="AP859" i="10" s="1"/>
  <c r="M859" i="10"/>
  <c r="AN859" i="10" s="1"/>
  <c r="K859" i="10"/>
  <c r="AM859" i="10" s="1"/>
  <c r="I859" i="10"/>
  <c r="AL859" i="10" s="1"/>
  <c r="AG858" i="10"/>
  <c r="AE858" i="10"/>
  <c r="AU858" i="10" s="1"/>
  <c r="AC858" i="10"/>
  <c r="AT858" i="10" s="1"/>
  <c r="AA858" i="10"/>
  <c r="AS858" i="10" s="1"/>
  <c r="Y858" i="10"/>
  <c r="AR858" i="10" s="1"/>
  <c r="U858" i="10"/>
  <c r="AQ858" i="10" s="1"/>
  <c r="S858" i="10"/>
  <c r="AP858" i="10" s="1"/>
  <c r="Q858" i="10"/>
  <c r="AO858" i="10" s="1"/>
  <c r="M858" i="10"/>
  <c r="AN858" i="10" s="1"/>
  <c r="K858" i="10"/>
  <c r="AM858" i="10" s="1"/>
  <c r="I858" i="10"/>
  <c r="AL858" i="10" s="1"/>
  <c r="AG857" i="10"/>
  <c r="AE857" i="10"/>
  <c r="AU857" i="10" s="1"/>
  <c r="AC857" i="10"/>
  <c r="AT857" i="10" s="1"/>
  <c r="AA857" i="10"/>
  <c r="AS857" i="10" s="1"/>
  <c r="U857" i="10"/>
  <c r="AQ857" i="10" s="1"/>
  <c r="S857" i="10"/>
  <c r="AP857" i="10" s="1"/>
  <c r="M857" i="10"/>
  <c r="AN857" i="10" s="1"/>
  <c r="K857" i="10"/>
  <c r="AM857" i="10" s="1"/>
  <c r="I857" i="10"/>
  <c r="AL857" i="10" s="1"/>
  <c r="AG856" i="10"/>
  <c r="AE856" i="10"/>
  <c r="AU856" i="10" s="1"/>
  <c r="AC856" i="10"/>
  <c r="AT856" i="10" s="1"/>
  <c r="AA856" i="10"/>
  <c r="AS856" i="10" s="1"/>
  <c r="Y856" i="10"/>
  <c r="AR856" i="10" s="1"/>
  <c r="U856" i="10"/>
  <c r="AQ856" i="10" s="1"/>
  <c r="S856" i="10"/>
  <c r="AP856" i="10" s="1"/>
  <c r="Q856" i="10"/>
  <c r="AO856" i="10" s="1"/>
  <c r="M856" i="10"/>
  <c r="AN856" i="10" s="1"/>
  <c r="K856" i="10"/>
  <c r="AM856" i="10" s="1"/>
  <c r="I856" i="10"/>
  <c r="AL856" i="10" s="1"/>
  <c r="AG855" i="10"/>
  <c r="AE855" i="10"/>
  <c r="AU855" i="10" s="1"/>
  <c r="AC855" i="10"/>
  <c r="AT855" i="10" s="1"/>
  <c r="AA855" i="10"/>
  <c r="AS855" i="10" s="1"/>
  <c r="U855" i="10"/>
  <c r="AQ855" i="10" s="1"/>
  <c r="S855" i="10"/>
  <c r="AP855" i="10" s="1"/>
  <c r="M855" i="10"/>
  <c r="AN855" i="10" s="1"/>
  <c r="K855" i="10"/>
  <c r="AM855" i="10" s="1"/>
  <c r="I855" i="10"/>
  <c r="AL855" i="10" s="1"/>
  <c r="AG854" i="10"/>
  <c r="AE854" i="10"/>
  <c r="AU854" i="10" s="1"/>
  <c r="AC854" i="10"/>
  <c r="AT854" i="10" s="1"/>
  <c r="AA854" i="10"/>
  <c r="AS854" i="10" s="1"/>
  <c r="Y854" i="10"/>
  <c r="AR854" i="10" s="1"/>
  <c r="U854" i="10"/>
  <c r="AQ854" i="10" s="1"/>
  <c r="S854" i="10"/>
  <c r="AP854" i="10" s="1"/>
  <c r="Q854" i="10"/>
  <c r="AO854" i="10" s="1"/>
  <c r="M854" i="10"/>
  <c r="AN854" i="10" s="1"/>
  <c r="K854" i="10"/>
  <c r="AM854" i="10" s="1"/>
  <c r="I854" i="10"/>
  <c r="AL854" i="10" s="1"/>
  <c r="AG853" i="10"/>
  <c r="AE853" i="10"/>
  <c r="AU853" i="10" s="1"/>
  <c r="AC853" i="10"/>
  <c r="AT853" i="10" s="1"/>
  <c r="AA853" i="10"/>
  <c r="AS853" i="10" s="1"/>
  <c r="Y853" i="10"/>
  <c r="AR853" i="10" s="1"/>
  <c r="U853" i="10"/>
  <c r="AQ853" i="10" s="1"/>
  <c r="S853" i="10"/>
  <c r="AP853" i="10" s="1"/>
  <c r="M853" i="10"/>
  <c r="AN853" i="10" s="1"/>
  <c r="K853" i="10"/>
  <c r="AM853" i="10" s="1"/>
  <c r="I853" i="10"/>
  <c r="AL853" i="10" s="1"/>
  <c r="AG852" i="10"/>
  <c r="AE852" i="10"/>
  <c r="AU852" i="10" s="1"/>
  <c r="AC852" i="10"/>
  <c r="AT852" i="10" s="1"/>
  <c r="AA852" i="10"/>
  <c r="AS852" i="10" s="1"/>
  <c r="Y852" i="10"/>
  <c r="AR852" i="10" s="1"/>
  <c r="U852" i="10"/>
  <c r="AQ852" i="10" s="1"/>
  <c r="S852" i="10"/>
  <c r="AP852" i="10" s="1"/>
  <c r="Q852" i="10"/>
  <c r="AO852" i="10" s="1"/>
  <c r="M852" i="10"/>
  <c r="AN852" i="10" s="1"/>
  <c r="K852" i="10"/>
  <c r="AM852" i="10" s="1"/>
  <c r="I852" i="10"/>
  <c r="AL852" i="10" s="1"/>
  <c r="AG851" i="10"/>
  <c r="AE851" i="10"/>
  <c r="AU851" i="10" s="1"/>
  <c r="AC851" i="10"/>
  <c r="AT851" i="10" s="1"/>
  <c r="AA851" i="10"/>
  <c r="AS851" i="10" s="1"/>
  <c r="U851" i="10"/>
  <c r="AQ851" i="10" s="1"/>
  <c r="S851" i="10"/>
  <c r="AP851" i="10" s="1"/>
  <c r="M851" i="10"/>
  <c r="AN851" i="10" s="1"/>
  <c r="K851" i="10"/>
  <c r="AM851" i="10" s="1"/>
  <c r="I851" i="10"/>
  <c r="AL851" i="10" s="1"/>
  <c r="AG850" i="10"/>
  <c r="AE850" i="10"/>
  <c r="AU850" i="10" s="1"/>
  <c r="AC850" i="10"/>
  <c r="AT850" i="10" s="1"/>
  <c r="AA850" i="10"/>
  <c r="AS850" i="10" s="1"/>
  <c r="Y850" i="10"/>
  <c r="AR850" i="10" s="1"/>
  <c r="U850" i="10"/>
  <c r="AQ850" i="10" s="1"/>
  <c r="S850" i="10"/>
  <c r="AP850" i="10" s="1"/>
  <c r="Q850" i="10"/>
  <c r="AO850" i="10" s="1"/>
  <c r="M850" i="10"/>
  <c r="AN850" i="10" s="1"/>
  <c r="K850" i="10"/>
  <c r="AM850" i="10" s="1"/>
  <c r="I850" i="10"/>
  <c r="AL850" i="10" s="1"/>
  <c r="AG849" i="10"/>
  <c r="AE849" i="10"/>
  <c r="AU849" i="10" s="1"/>
  <c r="AC849" i="10"/>
  <c r="AT849" i="10" s="1"/>
  <c r="AA849" i="10"/>
  <c r="AS849" i="10" s="1"/>
  <c r="U849" i="10"/>
  <c r="AQ849" i="10" s="1"/>
  <c r="S849" i="10"/>
  <c r="AP849" i="10" s="1"/>
  <c r="M849" i="10"/>
  <c r="AN849" i="10" s="1"/>
  <c r="K849" i="10"/>
  <c r="AM849" i="10" s="1"/>
  <c r="I849" i="10"/>
  <c r="AL849" i="10" s="1"/>
  <c r="AG848" i="10"/>
  <c r="AE848" i="10"/>
  <c r="AU848" i="10" s="1"/>
  <c r="AC848" i="10"/>
  <c r="AT848" i="10" s="1"/>
  <c r="AA848" i="10"/>
  <c r="AS848" i="10" s="1"/>
  <c r="Y848" i="10"/>
  <c r="AR848" i="10" s="1"/>
  <c r="U848" i="10"/>
  <c r="AQ848" i="10" s="1"/>
  <c r="S848" i="10"/>
  <c r="AP848" i="10" s="1"/>
  <c r="Q848" i="10"/>
  <c r="AO848" i="10" s="1"/>
  <c r="M848" i="10"/>
  <c r="AN848" i="10" s="1"/>
  <c r="K848" i="10"/>
  <c r="AM848" i="10" s="1"/>
  <c r="I848" i="10"/>
  <c r="AL848" i="10" s="1"/>
  <c r="AG847" i="10"/>
  <c r="AE847" i="10"/>
  <c r="AU847" i="10" s="1"/>
  <c r="AC847" i="10"/>
  <c r="AT847" i="10" s="1"/>
  <c r="AA847" i="10"/>
  <c r="AS847" i="10" s="1"/>
  <c r="U847" i="10"/>
  <c r="AQ847" i="10" s="1"/>
  <c r="S847" i="10"/>
  <c r="AP847" i="10" s="1"/>
  <c r="M847" i="10"/>
  <c r="AN847" i="10" s="1"/>
  <c r="K847" i="10"/>
  <c r="AM847" i="10" s="1"/>
  <c r="I847" i="10"/>
  <c r="AL847" i="10" s="1"/>
  <c r="AG846" i="10"/>
  <c r="AE846" i="10"/>
  <c r="AU846" i="10" s="1"/>
  <c r="AC846" i="10"/>
  <c r="AT846" i="10" s="1"/>
  <c r="AA846" i="10"/>
  <c r="AS846" i="10" s="1"/>
  <c r="Y846" i="10"/>
  <c r="AR846" i="10" s="1"/>
  <c r="U846" i="10"/>
  <c r="AQ846" i="10" s="1"/>
  <c r="S846" i="10"/>
  <c r="AP846" i="10" s="1"/>
  <c r="Q846" i="10"/>
  <c r="AO846" i="10" s="1"/>
  <c r="M846" i="10"/>
  <c r="AN846" i="10" s="1"/>
  <c r="K846" i="10"/>
  <c r="AM846" i="10" s="1"/>
  <c r="I846" i="10"/>
  <c r="AL846" i="10" s="1"/>
  <c r="AG845" i="10"/>
  <c r="AE845" i="10"/>
  <c r="AU845" i="10" s="1"/>
  <c r="AC845" i="10"/>
  <c r="AT845" i="10" s="1"/>
  <c r="AA845" i="10"/>
  <c r="AS845" i="10" s="1"/>
  <c r="U845" i="10"/>
  <c r="AQ845" i="10" s="1"/>
  <c r="S845" i="10"/>
  <c r="AP845" i="10" s="1"/>
  <c r="M845" i="10"/>
  <c r="AN845" i="10" s="1"/>
  <c r="K845" i="10"/>
  <c r="AM845" i="10" s="1"/>
  <c r="I845" i="10"/>
  <c r="AL845" i="10" s="1"/>
  <c r="AM844" i="10"/>
  <c r="AG844" i="10"/>
  <c r="AE844" i="10"/>
  <c r="AU844" i="10" s="1"/>
  <c r="AC844" i="10"/>
  <c r="AT844" i="10" s="1"/>
  <c r="AA844" i="10"/>
  <c r="AS844" i="10" s="1"/>
  <c r="Y844" i="10"/>
  <c r="AR844" i="10" s="1"/>
  <c r="U844" i="10"/>
  <c r="AQ844" i="10" s="1"/>
  <c r="S844" i="10"/>
  <c r="AP844" i="10" s="1"/>
  <c r="Q844" i="10"/>
  <c r="AO844" i="10" s="1"/>
  <c r="M844" i="10"/>
  <c r="AN844" i="10" s="1"/>
  <c r="K844" i="10"/>
  <c r="I844" i="10"/>
  <c r="AL844" i="10" s="1"/>
  <c r="AG843" i="10"/>
  <c r="AE843" i="10"/>
  <c r="AU843" i="10" s="1"/>
  <c r="AC843" i="10"/>
  <c r="AT843" i="10" s="1"/>
  <c r="AA843" i="10"/>
  <c r="AS843" i="10" s="1"/>
  <c r="U843" i="10"/>
  <c r="AQ843" i="10" s="1"/>
  <c r="S843" i="10"/>
  <c r="AP843" i="10" s="1"/>
  <c r="M843" i="10"/>
  <c r="AN843" i="10" s="1"/>
  <c r="K843" i="10"/>
  <c r="AM843" i="10" s="1"/>
  <c r="I843" i="10"/>
  <c r="AL843" i="10" s="1"/>
  <c r="AN842" i="10"/>
  <c r="AG842" i="10"/>
  <c r="AE842" i="10"/>
  <c r="AU842" i="10" s="1"/>
  <c r="AC842" i="10"/>
  <c r="AT842" i="10" s="1"/>
  <c r="AA842" i="10"/>
  <c r="AS842" i="10" s="1"/>
  <c r="Y842" i="10"/>
  <c r="AR842" i="10" s="1"/>
  <c r="U842" i="10"/>
  <c r="AQ842" i="10" s="1"/>
  <c r="S842" i="10"/>
  <c r="AP842" i="10" s="1"/>
  <c r="Q842" i="10"/>
  <c r="AO842" i="10" s="1"/>
  <c r="M842" i="10"/>
  <c r="K842" i="10"/>
  <c r="AM842" i="10" s="1"/>
  <c r="I842" i="10"/>
  <c r="AL842" i="10" s="1"/>
  <c r="AL841" i="10"/>
  <c r="AG841" i="10"/>
  <c r="AE841" i="10"/>
  <c r="AU841" i="10" s="1"/>
  <c r="AC841" i="10"/>
  <c r="AT841" i="10" s="1"/>
  <c r="AA841" i="10"/>
  <c r="AS841" i="10" s="1"/>
  <c r="U841" i="10"/>
  <c r="AQ841" i="10" s="1"/>
  <c r="S841" i="10"/>
  <c r="AP841" i="10" s="1"/>
  <c r="M841" i="10"/>
  <c r="AN841" i="10" s="1"/>
  <c r="K841" i="10"/>
  <c r="AM841" i="10" s="1"/>
  <c r="I841" i="10"/>
  <c r="AG840" i="10"/>
  <c r="AE840" i="10"/>
  <c r="AU840" i="10" s="1"/>
  <c r="AC840" i="10"/>
  <c r="AT840" i="10" s="1"/>
  <c r="AA840" i="10"/>
  <c r="AS840" i="10" s="1"/>
  <c r="Y840" i="10"/>
  <c r="AR840" i="10" s="1"/>
  <c r="U840" i="10"/>
  <c r="AQ840" i="10" s="1"/>
  <c r="S840" i="10"/>
  <c r="AP840" i="10" s="1"/>
  <c r="Q840" i="10"/>
  <c r="AO840" i="10" s="1"/>
  <c r="M840" i="10"/>
  <c r="AN840" i="10" s="1"/>
  <c r="K840" i="10"/>
  <c r="AM840" i="10" s="1"/>
  <c r="I840" i="10"/>
  <c r="AL840" i="10" s="1"/>
  <c r="AG839" i="10"/>
  <c r="AE839" i="10"/>
  <c r="AU839" i="10" s="1"/>
  <c r="AC839" i="10"/>
  <c r="AT839" i="10" s="1"/>
  <c r="AA839" i="10"/>
  <c r="AS839" i="10" s="1"/>
  <c r="U839" i="10"/>
  <c r="AQ839" i="10" s="1"/>
  <c r="S839" i="10"/>
  <c r="AP839" i="10" s="1"/>
  <c r="M839" i="10"/>
  <c r="AN839" i="10" s="1"/>
  <c r="K839" i="10"/>
  <c r="AM839" i="10" s="1"/>
  <c r="I839" i="10"/>
  <c r="AL839" i="10" s="1"/>
  <c r="AR838" i="10"/>
  <c r="AG838" i="10"/>
  <c r="AE838" i="10"/>
  <c r="AU838" i="10" s="1"/>
  <c r="AC838" i="10"/>
  <c r="AT838" i="10" s="1"/>
  <c r="AA838" i="10"/>
  <c r="AS838" i="10" s="1"/>
  <c r="Y838" i="10"/>
  <c r="U838" i="10"/>
  <c r="AQ838" i="10" s="1"/>
  <c r="S838" i="10"/>
  <c r="AP838" i="10" s="1"/>
  <c r="Q838" i="10"/>
  <c r="AO838" i="10" s="1"/>
  <c r="M838" i="10"/>
  <c r="AN838" i="10" s="1"/>
  <c r="K838" i="10"/>
  <c r="AM838" i="10" s="1"/>
  <c r="I838" i="10"/>
  <c r="AL838" i="10" s="1"/>
  <c r="AG837" i="10"/>
  <c r="AE837" i="10"/>
  <c r="AU837" i="10" s="1"/>
  <c r="AC837" i="10"/>
  <c r="AT837" i="10" s="1"/>
  <c r="AA837" i="10"/>
  <c r="AS837" i="10" s="1"/>
  <c r="U837" i="10"/>
  <c r="AQ837" i="10" s="1"/>
  <c r="S837" i="10"/>
  <c r="AP837" i="10" s="1"/>
  <c r="M837" i="10"/>
  <c r="AN837" i="10" s="1"/>
  <c r="K837" i="10"/>
  <c r="AM837" i="10" s="1"/>
  <c r="I837" i="10"/>
  <c r="AL837" i="10" s="1"/>
  <c r="AL836" i="10"/>
  <c r="AG836" i="10"/>
  <c r="AE836" i="10"/>
  <c r="AU836" i="10" s="1"/>
  <c r="AC836" i="10"/>
  <c r="AT836" i="10" s="1"/>
  <c r="AA836" i="10"/>
  <c r="AS836" i="10" s="1"/>
  <c r="Y836" i="10"/>
  <c r="AR836" i="10" s="1"/>
  <c r="U836" i="10"/>
  <c r="AQ836" i="10" s="1"/>
  <c r="S836" i="10"/>
  <c r="AP836" i="10" s="1"/>
  <c r="Q836" i="10"/>
  <c r="AO836" i="10" s="1"/>
  <c r="M836" i="10"/>
  <c r="AN836" i="10" s="1"/>
  <c r="K836" i="10"/>
  <c r="AM836" i="10" s="1"/>
  <c r="I836" i="10"/>
  <c r="AP835" i="10"/>
  <c r="AG835" i="10"/>
  <c r="AE835" i="10"/>
  <c r="AU835" i="10" s="1"/>
  <c r="AC835" i="10"/>
  <c r="AT835" i="10" s="1"/>
  <c r="AA835" i="10"/>
  <c r="AS835" i="10" s="1"/>
  <c r="U835" i="10"/>
  <c r="AQ835" i="10" s="1"/>
  <c r="S835" i="10"/>
  <c r="M835" i="10"/>
  <c r="AN835" i="10" s="1"/>
  <c r="K835" i="10"/>
  <c r="AM835" i="10" s="1"/>
  <c r="I835" i="10"/>
  <c r="AL835" i="10" s="1"/>
  <c r="AG834" i="10"/>
  <c r="AE834" i="10"/>
  <c r="AU834" i="10" s="1"/>
  <c r="AC834" i="10"/>
  <c r="AT834" i="10" s="1"/>
  <c r="AA834" i="10"/>
  <c r="AS834" i="10" s="1"/>
  <c r="Y834" i="10"/>
  <c r="AR834" i="10" s="1"/>
  <c r="U834" i="10"/>
  <c r="AQ834" i="10" s="1"/>
  <c r="S834" i="10"/>
  <c r="AP834" i="10" s="1"/>
  <c r="Q834" i="10"/>
  <c r="AO834" i="10" s="1"/>
  <c r="M834" i="10"/>
  <c r="AN834" i="10" s="1"/>
  <c r="K834" i="10"/>
  <c r="AM834" i="10" s="1"/>
  <c r="I834" i="10"/>
  <c r="AL834" i="10" s="1"/>
  <c r="AG833" i="10"/>
  <c r="AE833" i="10"/>
  <c r="AU833" i="10" s="1"/>
  <c r="AC833" i="10"/>
  <c r="AT833" i="10" s="1"/>
  <c r="AA833" i="10"/>
  <c r="AS833" i="10" s="1"/>
  <c r="U833" i="10"/>
  <c r="AQ833" i="10" s="1"/>
  <c r="S833" i="10"/>
  <c r="AP833" i="10" s="1"/>
  <c r="M833" i="10"/>
  <c r="AN833" i="10" s="1"/>
  <c r="K833" i="10"/>
  <c r="AM833" i="10" s="1"/>
  <c r="I833" i="10"/>
  <c r="AL833" i="10" s="1"/>
  <c r="AG832" i="10"/>
  <c r="AE832" i="10"/>
  <c r="AU832" i="10" s="1"/>
  <c r="AC832" i="10"/>
  <c r="AT832" i="10" s="1"/>
  <c r="AA832" i="10"/>
  <c r="AS832" i="10" s="1"/>
  <c r="Y832" i="10"/>
  <c r="AR832" i="10" s="1"/>
  <c r="U832" i="10"/>
  <c r="AQ832" i="10" s="1"/>
  <c r="S832" i="10"/>
  <c r="AP832" i="10" s="1"/>
  <c r="Q832" i="10"/>
  <c r="AO832" i="10" s="1"/>
  <c r="M832" i="10"/>
  <c r="AN832" i="10" s="1"/>
  <c r="K832" i="10"/>
  <c r="AM832" i="10" s="1"/>
  <c r="I832" i="10"/>
  <c r="AL832" i="10" s="1"/>
  <c r="AG831" i="10"/>
  <c r="AE831" i="10"/>
  <c r="AU831" i="10" s="1"/>
  <c r="AC831" i="10"/>
  <c r="AT831" i="10" s="1"/>
  <c r="AA831" i="10"/>
  <c r="AS831" i="10" s="1"/>
  <c r="U831" i="10"/>
  <c r="AQ831" i="10" s="1"/>
  <c r="S831" i="10"/>
  <c r="AP831" i="10" s="1"/>
  <c r="M831" i="10"/>
  <c r="AN831" i="10" s="1"/>
  <c r="K831" i="10"/>
  <c r="AM831" i="10" s="1"/>
  <c r="I831" i="10"/>
  <c r="AL831" i="10" s="1"/>
  <c r="AG830" i="10"/>
  <c r="AE830" i="10"/>
  <c r="AU830" i="10" s="1"/>
  <c r="AC830" i="10"/>
  <c r="AT830" i="10" s="1"/>
  <c r="AA830" i="10"/>
  <c r="AS830" i="10" s="1"/>
  <c r="Y830" i="10"/>
  <c r="AR830" i="10" s="1"/>
  <c r="U830" i="10"/>
  <c r="AQ830" i="10" s="1"/>
  <c r="S830" i="10"/>
  <c r="AP830" i="10" s="1"/>
  <c r="Q830" i="10"/>
  <c r="AO830" i="10" s="1"/>
  <c r="M830" i="10"/>
  <c r="AN830" i="10" s="1"/>
  <c r="K830" i="10"/>
  <c r="AM830" i="10" s="1"/>
  <c r="I830" i="10"/>
  <c r="AL830" i="10" s="1"/>
  <c r="AG829" i="10"/>
  <c r="AE829" i="10"/>
  <c r="AU829" i="10" s="1"/>
  <c r="AC829" i="10"/>
  <c r="AT829" i="10" s="1"/>
  <c r="AA829" i="10"/>
  <c r="AS829" i="10" s="1"/>
  <c r="U829" i="10"/>
  <c r="AQ829" i="10" s="1"/>
  <c r="S829" i="10"/>
  <c r="AP829" i="10" s="1"/>
  <c r="M829" i="10"/>
  <c r="AN829" i="10" s="1"/>
  <c r="K829" i="10"/>
  <c r="AM829" i="10" s="1"/>
  <c r="I829" i="10"/>
  <c r="AL829" i="10" s="1"/>
  <c r="AG828" i="10"/>
  <c r="AE828" i="10"/>
  <c r="AU828" i="10" s="1"/>
  <c r="AC828" i="10"/>
  <c r="AT828" i="10" s="1"/>
  <c r="AA828" i="10"/>
  <c r="AS828" i="10" s="1"/>
  <c r="Y828" i="10"/>
  <c r="AR828" i="10" s="1"/>
  <c r="U828" i="10"/>
  <c r="AQ828" i="10" s="1"/>
  <c r="S828" i="10"/>
  <c r="AP828" i="10" s="1"/>
  <c r="Q828" i="10"/>
  <c r="AO828" i="10" s="1"/>
  <c r="M828" i="10"/>
  <c r="AN828" i="10" s="1"/>
  <c r="K828" i="10"/>
  <c r="AM828" i="10" s="1"/>
  <c r="I828" i="10"/>
  <c r="AL828" i="10" s="1"/>
  <c r="AG827" i="10"/>
  <c r="AE827" i="10"/>
  <c r="AU827" i="10" s="1"/>
  <c r="AC827" i="10"/>
  <c r="AT827" i="10" s="1"/>
  <c r="AA827" i="10"/>
  <c r="AS827" i="10" s="1"/>
  <c r="U827" i="10"/>
  <c r="AQ827" i="10" s="1"/>
  <c r="S827" i="10"/>
  <c r="AP827" i="10" s="1"/>
  <c r="M827" i="10"/>
  <c r="AN827" i="10" s="1"/>
  <c r="K827" i="10"/>
  <c r="AM827" i="10" s="1"/>
  <c r="I827" i="10"/>
  <c r="AL827" i="10" s="1"/>
  <c r="AG826" i="10"/>
  <c r="AE826" i="10"/>
  <c r="AU826" i="10" s="1"/>
  <c r="AC826" i="10"/>
  <c r="AT826" i="10" s="1"/>
  <c r="AA826" i="10"/>
  <c r="AS826" i="10" s="1"/>
  <c r="Y826" i="10"/>
  <c r="AR826" i="10" s="1"/>
  <c r="U826" i="10"/>
  <c r="AQ826" i="10" s="1"/>
  <c r="S826" i="10"/>
  <c r="AP826" i="10" s="1"/>
  <c r="Q826" i="10"/>
  <c r="AO826" i="10" s="1"/>
  <c r="M826" i="10"/>
  <c r="AN826" i="10" s="1"/>
  <c r="K826" i="10"/>
  <c r="AM826" i="10" s="1"/>
  <c r="I826" i="10"/>
  <c r="AL826" i="10" s="1"/>
  <c r="AG825" i="10"/>
  <c r="AE825" i="10"/>
  <c r="AU825" i="10" s="1"/>
  <c r="AC825" i="10"/>
  <c r="AT825" i="10" s="1"/>
  <c r="AA825" i="10"/>
  <c r="AS825" i="10" s="1"/>
  <c r="U825" i="10"/>
  <c r="AQ825" i="10" s="1"/>
  <c r="S825" i="10"/>
  <c r="AP825" i="10" s="1"/>
  <c r="M825" i="10"/>
  <c r="AN825" i="10" s="1"/>
  <c r="K825" i="10"/>
  <c r="AM825" i="10" s="1"/>
  <c r="I825" i="10"/>
  <c r="AL825" i="10" s="1"/>
  <c r="AG824" i="10"/>
  <c r="AE824" i="10"/>
  <c r="AU824" i="10" s="1"/>
  <c r="AC824" i="10"/>
  <c r="AT824" i="10" s="1"/>
  <c r="AA824" i="10"/>
  <c r="AS824" i="10" s="1"/>
  <c r="Y824" i="10"/>
  <c r="AR824" i="10" s="1"/>
  <c r="U824" i="10"/>
  <c r="AQ824" i="10" s="1"/>
  <c r="S824" i="10"/>
  <c r="AP824" i="10" s="1"/>
  <c r="Q824" i="10"/>
  <c r="AO824" i="10" s="1"/>
  <c r="M824" i="10"/>
  <c r="AN824" i="10" s="1"/>
  <c r="K824" i="10"/>
  <c r="AM824" i="10" s="1"/>
  <c r="I824" i="10"/>
  <c r="AL824" i="10" s="1"/>
  <c r="AP823" i="10"/>
  <c r="AL823" i="10"/>
  <c r="AG823" i="10"/>
  <c r="AE823" i="10"/>
  <c r="AU823" i="10" s="1"/>
  <c r="AC823" i="10"/>
  <c r="AT823" i="10" s="1"/>
  <c r="AA823" i="10"/>
  <c r="AS823" i="10" s="1"/>
  <c r="U823" i="10"/>
  <c r="AQ823" i="10" s="1"/>
  <c r="S823" i="10"/>
  <c r="M823" i="10"/>
  <c r="AN823" i="10" s="1"/>
  <c r="K823" i="10"/>
  <c r="AM823" i="10" s="1"/>
  <c r="I823" i="10"/>
  <c r="AG822" i="10"/>
  <c r="AE822" i="10"/>
  <c r="AU822" i="10" s="1"/>
  <c r="AC822" i="10"/>
  <c r="AT822" i="10" s="1"/>
  <c r="AA822" i="10"/>
  <c r="AS822" i="10" s="1"/>
  <c r="Y822" i="10"/>
  <c r="AR822" i="10" s="1"/>
  <c r="U822" i="10"/>
  <c r="AQ822" i="10" s="1"/>
  <c r="S822" i="10"/>
  <c r="AP822" i="10" s="1"/>
  <c r="Q822" i="10"/>
  <c r="AO822" i="10" s="1"/>
  <c r="M822" i="10"/>
  <c r="AN822" i="10" s="1"/>
  <c r="K822" i="10"/>
  <c r="AM822" i="10" s="1"/>
  <c r="I822" i="10"/>
  <c r="AL822" i="10" s="1"/>
  <c r="AG821" i="10"/>
  <c r="AE821" i="10"/>
  <c r="AU821" i="10" s="1"/>
  <c r="AC821" i="10"/>
  <c r="AT821" i="10" s="1"/>
  <c r="AA821" i="10"/>
  <c r="AS821" i="10" s="1"/>
  <c r="U821" i="10"/>
  <c r="AQ821" i="10" s="1"/>
  <c r="S821" i="10"/>
  <c r="AP821" i="10" s="1"/>
  <c r="M821" i="10"/>
  <c r="AN821" i="10" s="1"/>
  <c r="K821" i="10"/>
  <c r="AM821" i="10" s="1"/>
  <c r="I821" i="10"/>
  <c r="AL821" i="10" s="1"/>
  <c r="AG820" i="10"/>
  <c r="AE820" i="10"/>
  <c r="AU820" i="10" s="1"/>
  <c r="AC820" i="10"/>
  <c r="AT820" i="10" s="1"/>
  <c r="AA820" i="10"/>
  <c r="AS820" i="10" s="1"/>
  <c r="Y820" i="10"/>
  <c r="AR820" i="10" s="1"/>
  <c r="U820" i="10"/>
  <c r="AQ820" i="10" s="1"/>
  <c r="S820" i="10"/>
  <c r="AP820" i="10" s="1"/>
  <c r="Q820" i="10"/>
  <c r="AO820" i="10" s="1"/>
  <c r="M820" i="10"/>
  <c r="AN820" i="10" s="1"/>
  <c r="K820" i="10"/>
  <c r="AM820" i="10" s="1"/>
  <c r="I820" i="10"/>
  <c r="AL820" i="10" s="1"/>
  <c r="AG819" i="10"/>
  <c r="AE819" i="10"/>
  <c r="AU819" i="10" s="1"/>
  <c r="AC819" i="10"/>
  <c r="AT819" i="10" s="1"/>
  <c r="AA819" i="10"/>
  <c r="AS819" i="10" s="1"/>
  <c r="U819" i="10"/>
  <c r="AQ819" i="10" s="1"/>
  <c r="S819" i="10"/>
  <c r="AP819" i="10" s="1"/>
  <c r="M819" i="10"/>
  <c r="AN819" i="10" s="1"/>
  <c r="K819" i="10"/>
  <c r="AM819" i="10" s="1"/>
  <c r="I819" i="10"/>
  <c r="AL819" i="10" s="1"/>
  <c r="AG818" i="10"/>
  <c r="AE818" i="10"/>
  <c r="AU818" i="10" s="1"/>
  <c r="AC818" i="10"/>
  <c r="AT818" i="10" s="1"/>
  <c r="AA818" i="10"/>
  <c r="AS818" i="10" s="1"/>
  <c r="Y818" i="10"/>
  <c r="AR818" i="10" s="1"/>
  <c r="U818" i="10"/>
  <c r="AQ818" i="10" s="1"/>
  <c r="S818" i="10"/>
  <c r="AP818" i="10" s="1"/>
  <c r="Q818" i="10"/>
  <c r="AO818" i="10" s="1"/>
  <c r="M818" i="10"/>
  <c r="AN818" i="10" s="1"/>
  <c r="K818" i="10"/>
  <c r="AM818" i="10" s="1"/>
  <c r="I818" i="10"/>
  <c r="AL818" i="10" s="1"/>
  <c r="AG817" i="10"/>
  <c r="AE817" i="10"/>
  <c r="AU817" i="10" s="1"/>
  <c r="AC817" i="10"/>
  <c r="AT817" i="10" s="1"/>
  <c r="AA817" i="10"/>
  <c r="AS817" i="10" s="1"/>
  <c r="U817" i="10"/>
  <c r="AQ817" i="10" s="1"/>
  <c r="S817" i="10"/>
  <c r="AP817" i="10" s="1"/>
  <c r="M817" i="10"/>
  <c r="AN817" i="10" s="1"/>
  <c r="K817" i="10"/>
  <c r="AM817" i="10" s="1"/>
  <c r="I817" i="10"/>
  <c r="AL817" i="10" s="1"/>
  <c r="AG816" i="10"/>
  <c r="AE816" i="10"/>
  <c r="AU816" i="10" s="1"/>
  <c r="AC816" i="10"/>
  <c r="AT816" i="10" s="1"/>
  <c r="AA816" i="10"/>
  <c r="AS816" i="10" s="1"/>
  <c r="Y816" i="10"/>
  <c r="AR816" i="10" s="1"/>
  <c r="U816" i="10"/>
  <c r="AQ816" i="10" s="1"/>
  <c r="S816" i="10"/>
  <c r="AP816" i="10" s="1"/>
  <c r="Q816" i="10"/>
  <c r="AO816" i="10" s="1"/>
  <c r="M816" i="10"/>
  <c r="AN816" i="10" s="1"/>
  <c r="K816" i="10"/>
  <c r="AM816" i="10" s="1"/>
  <c r="I816" i="10"/>
  <c r="AL816" i="10" s="1"/>
  <c r="AQ815" i="10"/>
  <c r="AG815" i="10"/>
  <c r="AE815" i="10"/>
  <c r="AU815" i="10" s="1"/>
  <c r="AC815" i="10"/>
  <c r="AT815" i="10" s="1"/>
  <c r="AA815" i="10"/>
  <c r="AS815" i="10" s="1"/>
  <c r="U815" i="10"/>
  <c r="S815" i="10"/>
  <c r="AP815" i="10" s="1"/>
  <c r="M815" i="10"/>
  <c r="AN815" i="10" s="1"/>
  <c r="K815" i="10"/>
  <c r="AM815" i="10" s="1"/>
  <c r="I815" i="10"/>
  <c r="AL815" i="10" s="1"/>
  <c r="AG814" i="10"/>
  <c r="AE814" i="10"/>
  <c r="AU814" i="10" s="1"/>
  <c r="AC814" i="10"/>
  <c r="AT814" i="10" s="1"/>
  <c r="AA814" i="10"/>
  <c r="AS814" i="10" s="1"/>
  <c r="Y814" i="10"/>
  <c r="AR814" i="10" s="1"/>
  <c r="U814" i="10"/>
  <c r="AQ814" i="10" s="1"/>
  <c r="S814" i="10"/>
  <c r="AP814" i="10" s="1"/>
  <c r="Q814" i="10"/>
  <c r="AO814" i="10" s="1"/>
  <c r="M814" i="10"/>
  <c r="AN814" i="10" s="1"/>
  <c r="K814" i="10"/>
  <c r="AM814" i="10" s="1"/>
  <c r="I814" i="10"/>
  <c r="AL814" i="10" s="1"/>
  <c r="AN813" i="10"/>
  <c r="AG813" i="10"/>
  <c r="AE813" i="10"/>
  <c r="AU813" i="10" s="1"/>
  <c r="AC813" i="10"/>
  <c r="AT813" i="10" s="1"/>
  <c r="AA813" i="10"/>
  <c r="AS813" i="10" s="1"/>
  <c r="U813" i="10"/>
  <c r="AQ813" i="10" s="1"/>
  <c r="S813" i="10"/>
  <c r="AP813" i="10" s="1"/>
  <c r="M813" i="10"/>
  <c r="K813" i="10"/>
  <c r="AM813" i="10" s="1"/>
  <c r="I813" i="10"/>
  <c r="AL813" i="10" s="1"/>
  <c r="AG812" i="10"/>
  <c r="AE812" i="10"/>
  <c r="AU812" i="10" s="1"/>
  <c r="AC812" i="10"/>
  <c r="AT812" i="10" s="1"/>
  <c r="AA812" i="10"/>
  <c r="AS812" i="10" s="1"/>
  <c r="Y812" i="10"/>
  <c r="AR812" i="10" s="1"/>
  <c r="U812" i="10"/>
  <c r="AQ812" i="10" s="1"/>
  <c r="S812" i="10"/>
  <c r="AP812" i="10" s="1"/>
  <c r="Q812" i="10"/>
  <c r="AO812" i="10" s="1"/>
  <c r="M812" i="10"/>
  <c r="AN812" i="10" s="1"/>
  <c r="K812" i="10"/>
  <c r="AM812" i="10" s="1"/>
  <c r="I812" i="10"/>
  <c r="AL812" i="10" s="1"/>
  <c r="AG811" i="10"/>
  <c r="AE811" i="10"/>
  <c r="AU811" i="10" s="1"/>
  <c r="AC811" i="10"/>
  <c r="AT811" i="10" s="1"/>
  <c r="AA811" i="10"/>
  <c r="AS811" i="10" s="1"/>
  <c r="U811" i="10"/>
  <c r="AQ811" i="10" s="1"/>
  <c r="S811" i="10"/>
  <c r="AP811" i="10" s="1"/>
  <c r="M811" i="10"/>
  <c r="AN811" i="10" s="1"/>
  <c r="K811" i="10"/>
  <c r="AM811" i="10" s="1"/>
  <c r="I811" i="10"/>
  <c r="AL811" i="10" s="1"/>
  <c r="AG810" i="10"/>
  <c r="AE810" i="10"/>
  <c r="AU810" i="10" s="1"/>
  <c r="AC810" i="10"/>
  <c r="AT810" i="10" s="1"/>
  <c r="AA810" i="10"/>
  <c r="AS810" i="10" s="1"/>
  <c r="Y810" i="10"/>
  <c r="AR810" i="10" s="1"/>
  <c r="U810" i="10"/>
  <c r="AQ810" i="10" s="1"/>
  <c r="S810" i="10"/>
  <c r="AP810" i="10" s="1"/>
  <c r="Q810" i="10"/>
  <c r="AO810" i="10" s="1"/>
  <c r="M810" i="10"/>
  <c r="AN810" i="10" s="1"/>
  <c r="K810" i="10"/>
  <c r="AM810" i="10" s="1"/>
  <c r="I810" i="10"/>
  <c r="AL810" i="10" s="1"/>
  <c r="AG809" i="10"/>
  <c r="AE809" i="10"/>
  <c r="AU809" i="10" s="1"/>
  <c r="AC809" i="10"/>
  <c r="AT809" i="10" s="1"/>
  <c r="AA809" i="10"/>
  <c r="AS809" i="10" s="1"/>
  <c r="U809" i="10"/>
  <c r="AQ809" i="10" s="1"/>
  <c r="S809" i="10"/>
  <c r="AP809" i="10" s="1"/>
  <c r="M809" i="10"/>
  <c r="AN809" i="10" s="1"/>
  <c r="K809" i="10"/>
  <c r="AM809" i="10" s="1"/>
  <c r="I809" i="10"/>
  <c r="AL809" i="10" s="1"/>
  <c r="AR808" i="10"/>
  <c r="AG808" i="10"/>
  <c r="AE808" i="10"/>
  <c r="AU808" i="10" s="1"/>
  <c r="AC808" i="10"/>
  <c r="AT808" i="10" s="1"/>
  <c r="AA808" i="10"/>
  <c r="AS808" i="10" s="1"/>
  <c r="Y808" i="10"/>
  <c r="U808" i="10"/>
  <c r="AQ808" i="10" s="1"/>
  <c r="S808" i="10"/>
  <c r="AP808" i="10" s="1"/>
  <c r="Q808" i="10"/>
  <c r="AO808" i="10" s="1"/>
  <c r="M808" i="10"/>
  <c r="AN808" i="10" s="1"/>
  <c r="K808" i="10"/>
  <c r="AM808" i="10" s="1"/>
  <c r="I808" i="10"/>
  <c r="AL808" i="10" s="1"/>
  <c r="AG807" i="10"/>
  <c r="AE807" i="10"/>
  <c r="AU807" i="10" s="1"/>
  <c r="AC807" i="10"/>
  <c r="AT807" i="10" s="1"/>
  <c r="AA807" i="10"/>
  <c r="AS807" i="10" s="1"/>
  <c r="U807" i="10"/>
  <c r="AQ807" i="10" s="1"/>
  <c r="S807" i="10"/>
  <c r="AP807" i="10" s="1"/>
  <c r="M807" i="10"/>
  <c r="AN807" i="10" s="1"/>
  <c r="K807" i="10"/>
  <c r="AM807" i="10" s="1"/>
  <c r="I807" i="10"/>
  <c r="AL807" i="10" s="1"/>
  <c r="AT806" i="10"/>
  <c r="AL806" i="10"/>
  <c r="AG806" i="10"/>
  <c r="AE806" i="10"/>
  <c r="AU806" i="10" s="1"/>
  <c r="AC806" i="10"/>
  <c r="AA806" i="10"/>
  <c r="AS806" i="10" s="1"/>
  <c r="Y806" i="10"/>
  <c r="AR806" i="10" s="1"/>
  <c r="U806" i="10"/>
  <c r="AQ806" i="10" s="1"/>
  <c r="S806" i="10"/>
  <c r="AP806" i="10" s="1"/>
  <c r="Q806" i="10"/>
  <c r="AO806" i="10" s="1"/>
  <c r="M806" i="10"/>
  <c r="AN806" i="10" s="1"/>
  <c r="K806" i="10"/>
  <c r="AM806" i="10" s="1"/>
  <c r="I806" i="10"/>
  <c r="AT805" i="10"/>
  <c r="AG805" i="10"/>
  <c r="AE805" i="10"/>
  <c r="AU805" i="10" s="1"/>
  <c r="AC805" i="10"/>
  <c r="AA805" i="10"/>
  <c r="AS805" i="10" s="1"/>
  <c r="U805" i="10"/>
  <c r="AQ805" i="10" s="1"/>
  <c r="S805" i="10"/>
  <c r="AP805" i="10" s="1"/>
  <c r="M805" i="10"/>
  <c r="AN805" i="10" s="1"/>
  <c r="K805" i="10"/>
  <c r="AM805" i="10" s="1"/>
  <c r="I805" i="10"/>
  <c r="AL805" i="10" s="1"/>
  <c r="AG804" i="10"/>
  <c r="AE804" i="10"/>
  <c r="AU804" i="10" s="1"/>
  <c r="AC804" i="10"/>
  <c r="AT804" i="10" s="1"/>
  <c r="AA804" i="10"/>
  <c r="AS804" i="10" s="1"/>
  <c r="Y804" i="10"/>
  <c r="AR804" i="10" s="1"/>
  <c r="U804" i="10"/>
  <c r="AQ804" i="10" s="1"/>
  <c r="S804" i="10"/>
  <c r="AP804" i="10" s="1"/>
  <c r="Q804" i="10"/>
  <c r="AO804" i="10" s="1"/>
  <c r="M804" i="10"/>
  <c r="AN804" i="10" s="1"/>
  <c r="K804" i="10"/>
  <c r="AM804" i="10" s="1"/>
  <c r="I804" i="10"/>
  <c r="AL804" i="10" s="1"/>
  <c r="AG803" i="10"/>
  <c r="AE803" i="10"/>
  <c r="AU803" i="10" s="1"/>
  <c r="AC803" i="10"/>
  <c r="AT803" i="10" s="1"/>
  <c r="AA803" i="10"/>
  <c r="AS803" i="10" s="1"/>
  <c r="U803" i="10"/>
  <c r="AQ803" i="10" s="1"/>
  <c r="S803" i="10"/>
  <c r="AP803" i="10" s="1"/>
  <c r="M803" i="10"/>
  <c r="AN803" i="10" s="1"/>
  <c r="K803" i="10"/>
  <c r="AM803" i="10" s="1"/>
  <c r="I803" i="10"/>
  <c r="AL803" i="10" s="1"/>
  <c r="AQ802" i="10"/>
  <c r="AG802" i="10"/>
  <c r="AE802" i="10"/>
  <c r="AU802" i="10" s="1"/>
  <c r="AC802" i="10"/>
  <c r="AT802" i="10" s="1"/>
  <c r="AA802" i="10"/>
  <c r="AS802" i="10" s="1"/>
  <c r="Y802" i="10"/>
  <c r="AR802" i="10" s="1"/>
  <c r="U802" i="10"/>
  <c r="S802" i="10"/>
  <c r="AP802" i="10" s="1"/>
  <c r="Q802" i="10"/>
  <c r="AO802" i="10" s="1"/>
  <c r="M802" i="10"/>
  <c r="AN802" i="10" s="1"/>
  <c r="K802" i="10"/>
  <c r="AM802" i="10" s="1"/>
  <c r="I802" i="10"/>
  <c r="AL802" i="10" s="1"/>
  <c r="AG801" i="10"/>
  <c r="AE801" i="10"/>
  <c r="AU801" i="10" s="1"/>
  <c r="AC801" i="10"/>
  <c r="AT801" i="10" s="1"/>
  <c r="AA801" i="10"/>
  <c r="AS801" i="10" s="1"/>
  <c r="U801" i="10"/>
  <c r="AQ801" i="10" s="1"/>
  <c r="S801" i="10"/>
  <c r="AP801" i="10" s="1"/>
  <c r="M801" i="10"/>
  <c r="AN801" i="10" s="1"/>
  <c r="K801" i="10"/>
  <c r="AM801" i="10" s="1"/>
  <c r="I801" i="10"/>
  <c r="AL801" i="10" s="1"/>
  <c r="AG800" i="10"/>
  <c r="AE800" i="10"/>
  <c r="AU800" i="10" s="1"/>
  <c r="AC800" i="10"/>
  <c r="AT800" i="10" s="1"/>
  <c r="AA800" i="10"/>
  <c r="AS800" i="10" s="1"/>
  <c r="Y800" i="10"/>
  <c r="AR800" i="10" s="1"/>
  <c r="U800" i="10"/>
  <c r="AQ800" i="10" s="1"/>
  <c r="S800" i="10"/>
  <c r="AP800" i="10" s="1"/>
  <c r="Q800" i="10"/>
  <c r="AO800" i="10" s="1"/>
  <c r="M800" i="10"/>
  <c r="AN800" i="10" s="1"/>
  <c r="K800" i="10"/>
  <c r="AM800" i="10" s="1"/>
  <c r="I800" i="10"/>
  <c r="AL800" i="10" s="1"/>
  <c r="AN799" i="10"/>
  <c r="AG799" i="10"/>
  <c r="AE799" i="10"/>
  <c r="AU799" i="10" s="1"/>
  <c r="AC799" i="10"/>
  <c r="AT799" i="10" s="1"/>
  <c r="AA799" i="10"/>
  <c r="AS799" i="10" s="1"/>
  <c r="U799" i="10"/>
  <c r="AQ799" i="10" s="1"/>
  <c r="S799" i="10"/>
  <c r="AP799" i="10" s="1"/>
  <c r="M799" i="10"/>
  <c r="K799" i="10"/>
  <c r="AM799" i="10" s="1"/>
  <c r="I799" i="10"/>
  <c r="AL799" i="10" s="1"/>
  <c r="AG798" i="10"/>
  <c r="AE798" i="10"/>
  <c r="AU798" i="10" s="1"/>
  <c r="AC798" i="10"/>
  <c r="AT798" i="10" s="1"/>
  <c r="AA798" i="10"/>
  <c r="AS798" i="10" s="1"/>
  <c r="Y798" i="10"/>
  <c r="AR798" i="10" s="1"/>
  <c r="U798" i="10"/>
  <c r="AQ798" i="10" s="1"/>
  <c r="S798" i="10"/>
  <c r="AP798" i="10" s="1"/>
  <c r="Q798" i="10"/>
  <c r="AO798" i="10" s="1"/>
  <c r="M798" i="10"/>
  <c r="AN798" i="10" s="1"/>
  <c r="K798" i="10"/>
  <c r="AM798" i="10" s="1"/>
  <c r="I798" i="10"/>
  <c r="AL798" i="10" s="1"/>
  <c r="AL797" i="10"/>
  <c r="AG797" i="10"/>
  <c r="AE797" i="10"/>
  <c r="AU797" i="10" s="1"/>
  <c r="AC797" i="10"/>
  <c r="AT797" i="10" s="1"/>
  <c r="AA797" i="10"/>
  <c r="AS797" i="10" s="1"/>
  <c r="U797" i="10"/>
  <c r="AQ797" i="10" s="1"/>
  <c r="S797" i="10"/>
  <c r="AP797" i="10" s="1"/>
  <c r="M797" i="10"/>
  <c r="AN797" i="10" s="1"/>
  <c r="K797" i="10"/>
  <c r="AM797" i="10" s="1"/>
  <c r="I797" i="10"/>
  <c r="AN796" i="10"/>
  <c r="AG796" i="10"/>
  <c r="AE796" i="10"/>
  <c r="AU796" i="10" s="1"/>
  <c r="AC796" i="10"/>
  <c r="AT796" i="10" s="1"/>
  <c r="AA796" i="10"/>
  <c r="AS796" i="10" s="1"/>
  <c r="Y796" i="10"/>
  <c r="AR796" i="10" s="1"/>
  <c r="U796" i="10"/>
  <c r="AQ796" i="10" s="1"/>
  <c r="S796" i="10"/>
  <c r="AP796" i="10" s="1"/>
  <c r="Q796" i="10"/>
  <c r="AO796" i="10" s="1"/>
  <c r="M796" i="10"/>
  <c r="K796" i="10"/>
  <c r="AM796" i="10" s="1"/>
  <c r="I796" i="10"/>
  <c r="AL796" i="10" s="1"/>
  <c r="AG795" i="10"/>
  <c r="AE795" i="10"/>
  <c r="AU795" i="10" s="1"/>
  <c r="AC795" i="10"/>
  <c r="AT795" i="10" s="1"/>
  <c r="AA795" i="10"/>
  <c r="AS795" i="10" s="1"/>
  <c r="U795" i="10"/>
  <c r="AQ795" i="10" s="1"/>
  <c r="S795" i="10"/>
  <c r="AP795" i="10" s="1"/>
  <c r="Q795" i="10"/>
  <c r="AO795" i="10" s="1"/>
  <c r="M795" i="10"/>
  <c r="AN795" i="10" s="1"/>
  <c r="K795" i="10"/>
  <c r="AM795" i="10" s="1"/>
  <c r="I795" i="10"/>
  <c r="AL795" i="10" s="1"/>
  <c r="AG794" i="10"/>
  <c r="AE794" i="10"/>
  <c r="AU794" i="10" s="1"/>
  <c r="AC794" i="10"/>
  <c r="AT794" i="10" s="1"/>
  <c r="AA794" i="10"/>
  <c r="AS794" i="10" s="1"/>
  <c r="Y794" i="10"/>
  <c r="AR794" i="10" s="1"/>
  <c r="U794" i="10"/>
  <c r="AQ794" i="10" s="1"/>
  <c r="S794" i="10"/>
  <c r="AP794" i="10" s="1"/>
  <c r="Q794" i="10"/>
  <c r="AO794" i="10" s="1"/>
  <c r="M794" i="10"/>
  <c r="AN794" i="10" s="1"/>
  <c r="K794" i="10"/>
  <c r="AM794" i="10" s="1"/>
  <c r="I794" i="10"/>
  <c r="AL794" i="10" s="1"/>
  <c r="AG793" i="10"/>
  <c r="AE793" i="10"/>
  <c r="AU793" i="10" s="1"/>
  <c r="AC793" i="10"/>
  <c r="AT793" i="10" s="1"/>
  <c r="AA793" i="10"/>
  <c r="AS793" i="10" s="1"/>
  <c r="U793" i="10"/>
  <c r="AQ793" i="10" s="1"/>
  <c r="S793" i="10"/>
  <c r="AP793" i="10" s="1"/>
  <c r="M793" i="10"/>
  <c r="AN793" i="10" s="1"/>
  <c r="K793" i="10"/>
  <c r="AM793" i="10" s="1"/>
  <c r="I793" i="10"/>
  <c r="AL793" i="10" s="1"/>
  <c r="AG792" i="10"/>
  <c r="AE792" i="10"/>
  <c r="AU792" i="10" s="1"/>
  <c r="AC792" i="10"/>
  <c r="AT792" i="10" s="1"/>
  <c r="AA792" i="10"/>
  <c r="AS792" i="10" s="1"/>
  <c r="Y792" i="10"/>
  <c r="AR792" i="10" s="1"/>
  <c r="U792" i="10"/>
  <c r="AQ792" i="10" s="1"/>
  <c r="S792" i="10"/>
  <c r="AP792" i="10" s="1"/>
  <c r="Q792" i="10"/>
  <c r="AO792" i="10" s="1"/>
  <c r="M792" i="10"/>
  <c r="AN792" i="10" s="1"/>
  <c r="K792" i="10"/>
  <c r="AM792" i="10" s="1"/>
  <c r="I792" i="10"/>
  <c r="AL792" i="10" s="1"/>
  <c r="AG791" i="10"/>
  <c r="AE791" i="10"/>
  <c r="AU791" i="10" s="1"/>
  <c r="AC791" i="10"/>
  <c r="AT791" i="10" s="1"/>
  <c r="AA791" i="10"/>
  <c r="AS791" i="10" s="1"/>
  <c r="U791" i="10"/>
  <c r="AQ791" i="10" s="1"/>
  <c r="S791" i="10"/>
  <c r="AP791" i="10" s="1"/>
  <c r="M791" i="10"/>
  <c r="AN791" i="10" s="1"/>
  <c r="K791" i="10"/>
  <c r="AM791" i="10" s="1"/>
  <c r="I791" i="10"/>
  <c r="AL791" i="10" s="1"/>
  <c r="AG790" i="10"/>
  <c r="AE790" i="10"/>
  <c r="AU790" i="10" s="1"/>
  <c r="AC790" i="10"/>
  <c r="AT790" i="10" s="1"/>
  <c r="AA790" i="10"/>
  <c r="AS790" i="10" s="1"/>
  <c r="Y790" i="10"/>
  <c r="AR790" i="10" s="1"/>
  <c r="U790" i="10"/>
  <c r="AQ790" i="10" s="1"/>
  <c r="S790" i="10"/>
  <c r="AP790" i="10" s="1"/>
  <c r="Q790" i="10"/>
  <c r="AO790" i="10" s="1"/>
  <c r="M790" i="10"/>
  <c r="AN790" i="10" s="1"/>
  <c r="K790" i="10"/>
  <c r="AM790" i="10" s="1"/>
  <c r="I790" i="10"/>
  <c r="AL790" i="10" s="1"/>
  <c r="AG789" i="10"/>
  <c r="AE789" i="10"/>
  <c r="AU789" i="10" s="1"/>
  <c r="AC789" i="10"/>
  <c r="AT789" i="10" s="1"/>
  <c r="AA789" i="10"/>
  <c r="AS789" i="10" s="1"/>
  <c r="U789" i="10"/>
  <c r="AQ789" i="10" s="1"/>
  <c r="S789" i="10"/>
  <c r="AP789" i="10" s="1"/>
  <c r="M789" i="10"/>
  <c r="AN789" i="10" s="1"/>
  <c r="K789" i="10"/>
  <c r="AM789" i="10" s="1"/>
  <c r="I789" i="10"/>
  <c r="AL789" i="10" s="1"/>
  <c r="AG788" i="10"/>
  <c r="AE788" i="10"/>
  <c r="AU788" i="10" s="1"/>
  <c r="AC788" i="10"/>
  <c r="AT788" i="10" s="1"/>
  <c r="AA788" i="10"/>
  <c r="AS788" i="10" s="1"/>
  <c r="Y788" i="10"/>
  <c r="AR788" i="10" s="1"/>
  <c r="U788" i="10"/>
  <c r="AQ788" i="10" s="1"/>
  <c r="S788" i="10"/>
  <c r="AP788" i="10" s="1"/>
  <c r="Q788" i="10"/>
  <c r="AO788" i="10" s="1"/>
  <c r="M788" i="10"/>
  <c r="AN788" i="10" s="1"/>
  <c r="K788" i="10"/>
  <c r="AM788" i="10" s="1"/>
  <c r="I788" i="10"/>
  <c r="AL788" i="10" s="1"/>
  <c r="AT787" i="10"/>
  <c r="AG787" i="10"/>
  <c r="AE787" i="10"/>
  <c r="AU787" i="10" s="1"/>
  <c r="AC787" i="10"/>
  <c r="AA787" i="10"/>
  <c r="AS787" i="10" s="1"/>
  <c r="U787" i="10"/>
  <c r="AQ787" i="10" s="1"/>
  <c r="S787" i="10"/>
  <c r="AP787" i="10" s="1"/>
  <c r="M787" i="10"/>
  <c r="AN787" i="10" s="1"/>
  <c r="K787" i="10"/>
  <c r="AM787" i="10" s="1"/>
  <c r="I787" i="10"/>
  <c r="AL787" i="10" s="1"/>
  <c r="AG786" i="10"/>
  <c r="AE786" i="10"/>
  <c r="AU786" i="10" s="1"/>
  <c r="AC786" i="10"/>
  <c r="AT786" i="10" s="1"/>
  <c r="AA786" i="10"/>
  <c r="AS786" i="10" s="1"/>
  <c r="Y786" i="10"/>
  <c r="AR786" i="10" s="1"/>
  <c r="U786" i="10"/>
  <c r="AQ786" i="10" s="1"/>
  <c r="S786" i="10"/>
  <c r="AP786" i="10" s="1"/>
  <c r="Q786" i="10"/>
  <c r="AO786" i="10" s="1"/>
  <c r="M786" i="10"/>
  <c r="AN786" i="10" s="1"/>
  <c r="K786" i="10"/>
  <c r="AM786" i="10" s="1"/>
  <c r="I786" i="10"/>
  <c r="AL786" i="10" s="1"/>
  <c r="AG785" i="10"/>
  <c r="AE785" i="10"/>
  <c r="AU785" i="10" s="1"/>
  <c r="AC785" i="10"/>
  <c r="AT785" i="10" s="1"/>
  <c r="AA785" i="10"/>
  <c r="AS785" i="10" s="1"/>
  <c r="U785" i="10"/>
  <c r="AQ785" i="10" s="1"/>
  <c r="S785" i="10"/>
  <c r="AP785" i="10" s="1"/>
  <c r="M785" i="10"/>
  <c r="AN785" i="10" s="1"/>
  <c r="K785" i="10"/>
  <c r="AM785" i="10" s="1"/>
  <c r="I785" i="10"/>
  <c r="AL785" i="10" s="1"/>
  <c r="AG784" i="10"/>
  <c r="AE784" i="10"/>
  <c r="AU784" i="10" s="1"/>
  <c r="AC784" i="10"/>
  <c r="AT784" i="10" s="1"/>
  <c r="AA784" i="10"/>
  <c r="AS784" i="10" s="1"/>
  <c r="Y784" i="10"/>
  <c r="AR784" i="10" s="1"/>
  <c r="U784" i="10"/>
  <c r="AQ784" i="10" s="1"/>
  <c r="S784" i="10"/>
  <c r="AP784" i="10" s="1"/>
  <c r="Q784" i="10"/>
  <c r="AO784" i="10" s="1"/>
  <c r="M784" i="10"/>
  <c r="AN784" i="10" s="1"/>
  <c r="K784" i="10"/>
  <c r="AM784" i="10" s="1"/>
  <c r="I784" i="10"/>
  <c r="AL784" i="10" s="1"/>
  <c r="AG783" i="10"/>
  <c r="AE783" i="10"/>
  <c r="AU783" i="10" s="1"/>
  <c r="AC783" i="10"/>
  <c r="AT783" i="10" s="1"/>
  <c r="AA783" i="10"/>
  <c r="AS783" i="10" s="1"/>
  <c r="U783" i="10"/>
  <c r="AQ783" i="10" s="1"/>
  <c r="S783" i="10"/>
  <c r="AP783" i="10" s="1"/>
  <c r="M783" i="10"/>
  <c r="AN783" i="10" s="1"/>
  <c r="K783" i="10"/>
  <c r="AM783" i="10" s="1"/>
  <c r="I783" i="10"/>
  <c r="AL783" i="10" s="1"/>
  <c r="AG782" i="10"/>
  <c r="AE782" i="10"/>
  <c r="AU782" i="10" s="1"/>
  <c r="AC782" i="10"/>
  <c r="AT782" i="10" s="1"/>
  <c r="AA782" i="10"/>
  <c r="AS782" i="10" s="1"/>
  <c r="Y782" i="10"/>
  <c r="AR782" i="10" s="1"/>
  <c r="U782" i="10"/>
  <c r="AQ782" i="10" s="1"/>
  <c r="S782" i="10"/>
  <c r="AP782" i="10" s="1"/>
  <c r="Q782" i="10"/>
  <c r="AO782" i="10" s="1"/>
  <c r="M782" i="10"/>
  <c r="AN782" i="10" s="1"/>
  <c r="K782" i="10"/>
  <c r="AM782" i="10" s="1"/>
  <c r="I782" i="10"/>
  <c r="AL782" i="10" s="1"/>
  <c r="AG781" i="10"/>
  <c r="AE781" i="10"/>
  <c r="AU781" i="10" s="1"/>
  <c r="AC781" i="10"/>
  <c r="AT781" i="10" s="1"/>
  <c r="AA781" i="10"/>
  <c r="AS781" i="10" s="1"/>
  <c r="U781" i="10"/>
  <c r="AQ781" i="10" s="1"/>
  <c r="S781" i="10"/>
  <c r="AP781" i="10" s="1"/>
  <c r="M781" i="10"/>
  <c r="AN781" i="10" s="1"/>
  <c r="K781" i="10"/>
  <c r="AM781" i="10" s="1"/>
  <c r="I781" i="10"/>
  <c r="AL781" i="10" s="1"/>
  <c r="AG780" i="10"/>
  <c r="AE780" i="10"/>
  <c r="AU780" i="10" s="1"/>
  <c r="AC780" i="10"/>
  <c r="AT780" i="10" s="1"/>
  <c r="AA780" i="10"/>
  <c r="AS780" i="10" s="1"/>
  <c r="Y780" i="10"/>
  <c r="AR780" i="10" s="1"/>
  <c r="U780" i="10"/>
  <c r="AQ780" i="10" s="1"/>
  <c r="S780" i="10"/>
  <c r="AP780" i="10" s="1"/>
  <c r="Q780" i="10"/>
  <c r="AO780" i="10" s="1"/>
  <c r="M780" i="10"/>
  <c r="AN780" i="10" s="1"/>
  <c r="K780" i="10"/>
  <c r="AM780" i="10" s="1"/>
  <c r="I780" i="10"/>
  <c r="AL780" i="10" s="1"/>
  <c r="AG779" i="10"/>
  <c r="AE779" i="10"/>
  <c r="AU779" i="10" s="1"/>
  <c r="AC779" i="10"/>
  <c r="AT779" i="10" s="1"/>
  <c r="AA779" i="10"/>
  <c r="AS779" i="10" s="1"/>
  <c r="U779" i="10"/>
  <c r="AQ779" i="10" s="1"/>
  <c r="S779" i="10"/>
  <c r="AP779" i="10" s="1"/>
  <c r="M779" i="10"/>
  <c r="AN779" i="10" s="1"/>
  <c r="K779" i="10"/>
  <c r="AM779" i="10" s="1"/>
  <c r="I779" i="10"/>
  <c r="AL779" i="10" s="1"/>
  <c r="AG778" i="10"/>
  <c r="AE778" i="10"/>
  <c r="AU778" i="10" s="1"/>
  <c r="AC778" i="10"/>
  <c r="AT778" i="10" s="1"/>
  <c r="AA778" i="10"/>
  <c r="AS778" i="10" s="1"/>
  <c r="Y778" i="10"/>
  <c r="AR778" i="10" s="1"/>
  <c r="U778" i="10"/>
  <c r="AQ778" i="10" s="1"/>
  <c r="S778" i="10"/>
  <c r="AP778" i="10" s="1"/>
  <c r="Q778" i="10"/>
  <c r="AO778" i="10" s="1"/>
  <c r="M778" i="10"/>
  <c r="AN778" i="10" s="1"/>
  <c r="K778" i="10"/>
  <c r="AM778" i="10" s="1"/>
  <c r="I778" i="10"/>
  <c r="AL778" i="10" s="1"/>
  <c r="AG777" i="10"/>
  <c r="AE777" i="10"/>
  <c r="AU777" i="10" s="1"/>
  <c r="AC777" i="10"/>
  <c r="AT777" i="10" s="1"/>
  <c r="AA777" i="10"/>
  <c r="AS777" i="10" s="1"/>
  <c r="U777" i="10"/>
  <c r="AQ777" i="10" s="1"/>
  <c r="S777" i="10"/>
  <c r="AP777" i="10" s="1"/>
  <c r="M777" i="10"/>
  <c r="AN777" i="10" s="1"/>
  <c r="K777" i="10"/>
  <c r="AM777" i="10" s="1"/>
  <c r="I777" i="10"/>
  <c r="AL777" i="10" s="1"/>
  <c r="AR776" i="10"/>
  <c r="AG776" i="10"/>
  <c r="AE776" i="10"/>
  <c r="AU776" i="10" s="1"/>
  <c r="AC776" i="10"/>
  <c r="AT776" i="10" s="1"/>
  <c r="AA776" i="10"/>
  <c r="AS776" i="10" s="1"/>
  <c r="Y776" i="10"/>
  <c r="U776" i="10"/>
  <c r="AQ776" i="10" s="1"/>
  <c r="S776" i="10"/>
  <c r="AP776" i="10" s="1"/>
  <c r="Q776" i="10"/>
  <c r="AO776" i="10" s="1"/>
  <c r="M776" i="10"/>
  <c r="AN776" i="10" s="1"/>
  <c r="K776" i="10"/>
  <c r="AM776" i="10" s="1"/>
  <c r="I776" i="10"/>
  <c r="AL776" i="10" s="1"/>
  <c r="AG775" i="10"/>
  <c r="AE775" i="10"/>
  <c r="AU775" i="10" s="1"/>
  <c r="AC775" i="10"/>
  <c r="AT775" i="10" s="1"/>
  <c r="AA775" i="10"/>
  <c r="AS775" i="10" s="1"/>
  <c r="U775" i="10"/>
  <c r="AQ775" i="10" s="1"/>
  <c r="S775" i="10"/>
  <c r="AP775" i="10" s="1"/>
  <c r="M775" i="10"/>
  <c r="AN775" i="10" s="1"/>
  <c r="K775" i="10"/>
  <c r="AM775" i="10" s="1"/>
  <c r="I775" i="10"/>
  <c r="AL775" i="10" s="1"/>
  <c r="AG774" i="10"/>
  <c r="AE774" i="10"/>
  <c r="AU774" i="10" s="1"/>
  <c r="AC774" i="10"/>
  <c r="AT774" i="10" s="1"/>
  <c r="AA774" i="10"/>
  <c r="AS774" i="10" s="1"/>
  <c r="Y774" i="10"/>
  <c r="AR774" i="10" s="1"/>
  <c r="U774" i="10"/>
  <c r="AQ774" i="10" s="1"/>
  <c r="S774" i="10"/>
  <c r="AP774" i="10" s="1"/>
  <c r="Q774" i="10"/>
  <c r="AO774" i="10" s="1"/>
  <c r="M774" i="10"/>
  <c r="AN774" i="10" s="1"/>
  <c r="K774" i="10"/>
  <c r="AM774" i="10" s="1"/>
  <c r="I774" i="10"/>
  <c r="AL774" i="10" s="1"/>
  <c r="AP773" i="10"/>
  <c r="AG773" i="10"/>
  <c r="AE773" i="10"/>
  <c r="AU773" i="10" s="1"/>
  <c r="AC773" i="10"/>
  <c r="AT773" i="10" s="1"/>
  <c r="AA773" i="10"/>
  <c r="AS773" i="10" s="1"/>
  <c r="U773" i="10"/>
  <c r="AQ773" i="10" s="1"/>
  <c r="S773" i="10"/>
  <c r="M773" i="10"/>
  <c r="AN773" i="10" s="1"/>
  <c r="K773" i="10"/>
  <c r="AM773" i="10" s="1"/>
  <c r="I773" i="10"/>
  <c r="AL773" i="10" s="1"/>
  <c r="AG772" i="10"/>
  <c r="AE772" i="10"/>
  <c r="AU772" i="10" s="1"/>
  <c r="AC772" i="10"/>
  <c r="AT772" i="10" s="1"/>
  <c r="AA772" i="10"/>
  <c r="AS772" i="10" s="1"/>
  <c r="Y772" i="10"/>
  <c r="AR772" i="10" s="1"/>
  <c r="U772" i="10"/>
  <c r="AQ772" i="10" s="1"/>
  <c r="S772" i="10"/>
  <c r="AP772" i="10" s="1"/>
  <c r="Q772" i="10"/>
  <c r="AO772" i="10" s="1"/>
  <c r="M772" i="10"/>
  <c r="AN772" i="10" s="1"/>
  <c r="K772" i="10"/>
  <c r="AM772" i="10" s="1"/>
  <c r="I772" i="10"/>
  <c r="AL772" i="10" s="1"/>
  <c r="AG771" i="10"/>
  <c r="AE771" i="10"/>
  <c r="AU771" i="10" s="1"/>
  <c r="AC771" i="10"/>
  <c r="AT771" i="10" s="1"/>
  <c r="AA771" i="10"/>
  <c r="AS771" i="10" s="1"/>
  <c r="U771" i="10"/>
  <c r="AQ771" i="10" s="1"/>
  <c r="S771" i="10"/>
  <c r="AP771" i="10" s="1"/>
  <c r="M771" i="10"/>
  <c r="AN771" i="10" s="1"/>
  <c r="K771" i="10"/>
  <c r="AM771" i="10" s="1"/>
  <c r="I771" i="10"/>
  <c r="AL771" i="10" s="1"/>
  <c r="AL770" i="10"/>
  <c r="AG770" i="10"/>
  <c r="AE770" i="10"/>
  <c r="AU770" i="10" s="1"/>
  <c r="AC770" i="10"/>
  <c r="AT770" i="10" s="1"/>
  <c r="AA770" i="10"/>
  <c r="AS770" i="10" s="1"/>
  <c r="Y770" i="10"/>
  <c r="AR770" i="10" s="1"/>
  <c r="U770" i="10"/>
  <c r="AQ770" i="10" s="1"/>
  <c r="S770" i="10"/>
  <c r="AP770" i="10" s="1"/>
  <c r="Q770" i="10"/>
  <c r="AO770" i="10" s="1"/>
  <c r="M770" i="10"/>
  <c r="AN770" i="10" s="1"/>
  <c r="K770" i="10"/>
  <c r="AM770" i="10" s="1"/>
  <c r="I770" i="10"/>
  <c r="AN769" i="10"/>
  <c r="AG769" i="10"/>
  <c r="AE769" i="10"/>
  <c r="AU769" i="10" s="1"/>
  <c r="AC769" i="10"/>
  <c r="AT769" i="10" s="1"/>
  <c r="AA769" i="10"/>
  <c r="AS769" i="10" s="1"/>
  <c r="U769" i="10"/>
  <c r="AQ769" i="10" s="1"/>
  <c r="S769" i="10"/>
  <c r="AP769" i="10" s="1"/>
  <c r="M769" i="10"/>
  <c r="K769" i="10"/>
  <c r="AM769" i="10" s="1"/>
  <c r="I769" i="10"/>
  <c r="AL769" i="10" s="1"/>
  <c r="AG768" i="10"/>
  <c r="AE768" i="10"/>
  <c r="AU768" i="10" s="1"/>
  <c r="AC768" i="10"/>
  <c r="AT768" i="10" s="1"/>
  <c r="AA768" i="10"/>
  <c r="AS768" i="10" s="1"/>
  <c r="Y768" i="10"/>
  <c r="AR768" i="10" s="1"/>
  <c r="U768" i="10"/>
  <c r="AQ768" i="10" s="1"/>
  <c r="S768" i="10"/>
  <c r="AP768" i="10" s="1"/>
  <c r="Q768" i="10"/>
  <c r="AO768" i="10" s="1"/>
  <c r="M768" i="10"/>
  <c r="AN768" i="10" s="1"/>
  <c r="K768" i="10"/>
  <c r="AM768" i="10" s="1"/>
  <c r="I768" i="10"/>
  <c r="AL768" i="10" s="1"/>
  <c r="AG767" i="10"/>
  <c r="AE767" i="10"/>
  <c r="AU767" i="10" s="1"/>
  <c r="AC767" i="10"/>
  <c r="AT767" i="10" s="1"/>
  <c r="AA767" i="10"/>
  <c r="AS767" i="10" s="1"/>
  <c r="U767" i="10"/>
  <c r="AQ767" i="10" s="1"/>
  <c r="S767" i="10"/>
  <c r="AP767" i="10" s="1"/>
  <c r="M767" i="10"/>
  <c r="AN767" i="10" s="1"/>
  <c r="K767" i="10"/>
  <c r="AM767" i="10" s="1"/>
  <c r="I767" i="10"/>
  <c r="AL767" i="10" s="1"/>
  <c r="AG766" i="10"/>
  <c r="AE766" i="10"/>
  <c r="AU766" i="10" s="1"/>
  <c r="AC766" i="10"/>
  <c r="AT766" i="10" s="1"/>
  <c r="AA766" i="10"/>
  <c r="AS766" i="10" s="1"/>
  <c r="Y766" i="10"/>
  <c r="AR766" i="10" s="1"/>
  <c r="U766" i="10"/>
  <c r="AQ766" i="10" s="1"/>
  <c r="S766" i="10"/>
  <c r="AP766" i="10" s="1"/>
  <c r="Q766" i="10"/>
  <c r="AO766" i="10" s="1"/>
  <c r="M766" i="10"/>
  <c r="AN766" i="10" s="1"/>
  <c r="K766" i="10"/>
  <c r="AM766" i="10" s="1"/>
  <c r="I766" i="10"/>
  <c r="AL766" i="10" s="1"/>
  <c r="AG765" i="10"/>
  <c r="AE765" i="10"/>
  <c r="AU765" i="10" s="1"/>
  <c r="AC765" i="10"/>
  <c r="AT765" i="10" s="1"/>
  <c r="AA765" i="10"/>
  <c r="AS765" i="10" s="1"/>
  <c r="Y765" i="10"/>
  <c r="AR765" i="10" s="1"/>
  <c r="U765" i="10"/>
  <c r="AQ765" i="10" s="1"/>
  <c r="S765" i="10"/>
  <c r="AP765" i="10" s="1"/>
  <c r="M765" i="10"/>
  <c r="AN765" i="10" s="1"/>
  <c r="K765" i="10"/>
  <c r="AM765" i="10" s="1"/>
  <c r="I765" i="10"/>
  <c r="AL765" i="10" s="1"/>
  <c r="AG764" i="10"/>
  <c r="AE764" i="10"/>
  <c r="AU764" i="10" s="1"/>
  <c r="AC764" i="10"/>
  <c r="AT764" i="10" s="1"/>
  <c r="AA764" i="10"/>
  <c r="AS764" i="10" s="1"/>
  <c r="Y764" i="10"/>
  <c r="AR764" i="10" s="1"/>
  <c r="U764" i="10"/>
  <c r="AQ764" i="10" s="1"/>
  <c r="S764" i="10"/>
  <c r="AP764" i="10" s="1"/>
  <c r="Q764" i="10"/>
  <c r="AO764" i="10" s="1"/>
  <c r="M764" i="10"/>
  <c r="AN764" i="10" s="1"/>
  <c r="K764" i="10"/>
  <c r="AM764" i="10" s="1"/>
  <c r="I764" i="10"/>
  <c r="AL764" i="10" s="1"/>
  <c r="AG763" i="10"/>
  <c r="AE763" i="10"/>
  <c r="AU763" i="10" s="1"/>
  <c r="AC763" i="10"/>
  <c r="AT763" i="10" s="1"/>
  <c r="AA763" i="10"/>
  <c r="AS763" i="10" s="1"/>
  <c r="U763" i="10"/>
  <c r="AQ763" i="10" s="1"/>
  <c r="S763" i="10"/>
  <c r="AP763" i="10" s="1"/>
  <c r="M763" i="10"/>
  <c r="AN763" i="10" s="1"/>
  <c r="K763" i="10"/>
  <c r="AM763" i="10" s="1"/>
  <c r="I763" i="10"/>
  <c r="AL763" i="10" s="1"/>
  <c r="AL762" i="10"/>
  <c r="AG762" i="10"/>
  <c r="AE762" i="10"/>
  <c r="AU762" i="10" s="1"/>
  <c r="AC762" i="10"/>
  <c r="AT762" i="10" s="1"/>
  <c r="AA762" i="10"/>
  <c r="AS762" i="10" s="1"/>
  <c r="Y762" i="10"/>
  <c r="AR762" i="10" s="1"/>
  <c r="U762" i="10"/>
  <c r="AQ762" i="10" s="1"/>
  <c r="S762" i="10"/>
  <c r="AP762" i="10" s="1"/>
  <c r="Q762" i="10"/>
  <c r="AO762" i="10" s="1"/>
  <c r="M762" i="10"/>
  <c r="AN762" i="10" s="1"/>
  <c r="K762" i="10"/>
  <c r="AM762" i="10" s="1"/>
  <c r="I762" i="10"/>
  <c r="AP761" i="10"/>
  <c r="AG761" i="10"/>
  <c r="AE761" i="10"/>
  <c r="AU761" i="10" s="1"/>
  <c r="AC761" i="10"/>
  <c r="AT761" i="10" s="1"/>
  <c r="AA761" i="10"/>
  <c r="AS761" i="10" s="1"/>
  <c r="U761" i="10"/>
  <c r="AQ761" i="10" s="1"/>
  <c r="S761" i="10"/>
  <c r="M761" i="10"/>
  <c r="AN761" i="10" s="1"/>
  <c r="K761" i="10"/>
  <c r="AM761" i="10" s="1"/>
  <c r="I761" i="10"/>
  <c r="AL761" i="10" s="1"/>
  <c r="AG760" i="10"/>
  <c r="AE760" i="10"/>
  <c r="AU760" i="10" s="1"/>
  <c r="AC760" i="10"/>
  <c r="AT760" i="10" s="1"/>
  <c r="AA760" i="10"/>
  <c r="AS760" i="10" s="1"/>
  <c r="Y760" i="10"/>
  <c r="AR760" i="10" s="1"/>
  <c r="U760" i="10"/>
  <c r="AQ760" i="10" s="1"/>
  <c r="S760" i="10"/>
  <c r="AP760" i="10" s="1"/>
  <c r="Q760" i="10"/>
  <c r="AO760" i="10" s="1"/>
  <c r="M760" i="10"/>
  <c r="AN760" i="10" s="1"/>
  <c r="K760" i="10"/>
  <c r="AM760" i="10" s="1"/>
  <c r="I760" i="10"/>
  <c r="AL760" i="10" s="1"/>
  <c r="AG759" i="10"/>
  <c r="AE759" i="10"/>
  <c r="AU759" i="10" s="1"/>
  <c r="AC759" i="10"/>
  <c r="AT759" i="10" s="1"/>
  <c r="AA759" i="10"/>
  <c r="AS759" i="10" s="1"/>
  <c r="U759" i="10"/>
  <c r="AQ759" i="10" s="1"/>
  <c r="S759" i="10"/>
  <c r="AP759" i="10" s="1"/>
  <c r="M759" i="10"/>
  <c r="AN759" i="10" s="1"/>
  <c r="K759" i="10"/>
  <c r="AM759" i="10" s="1"/>
  <c r="I759" i="10"/>
  <c r="AL759" i="10" s="1"/>
  <c r="AG758" i="10"/>
  <c r="AE758" i="10"/>
  <c r="AU758" i="10" s="1"/>
  <c r="AC758" i="10"/>
  <c r="AT758" i="10" s="1"/>
  <c r="AA758" i="10"/>
  <c r="AS758" i="10" s="1"/>
  <c r="Y758" i="10"/>
  <c r="AR758" i="10" s="1"/>
  <c r="U758" i="10"/>
  <c r="AQ758" i="10" s="1"/>
  <c r="S758" i="10"/>
  <c r="AP758" i="10" s="1"/>
  <c r="Q758" i="10"/>
  <c r="AO758" i="10" s="1"/>
  <c r="M758" i="10"/>
  <c r="AN758" i="10" s="1"/>
  <c r="K758" i="10"/>
  <c r="AM758" i="10" s="1"/>
  <c r="I758" i="10"/>
  <c r="AL758" i="10" s="1"/>
  <c r="AG757" i="10"/>
  <c r="AE757" i="10"/>
  <c r="AU757" i="10" s="1"/>
  <c r="AC757" i="10"/>
  <c r="AT757" i="10" s="1"/>
  <c r="AA757" i="10"/>
  <c r="AS757" i="10" s="1"/>
  <c r="U757" i="10"/>
  <c r="AQ757" i="10" s="1"/>
  <c r="S757" i="10"/>
  <c r="AP757" i="10" s="1"/>
  <c r="M757" i="10"/>
  <c r="AN757" i="10" s="1"/>
  <c r="K757" i="10"/>
  <c r="AM757" i="10" s="1"/>
  <c r="I757" i="10"/>
  <c r="AL757" i="10" s="1"/>
  <c r="AS756" i="10"/>
  <c r="AO756" i="10"/>
  <c r="AG756" i="10"/>
  <c r="AE756" i="10"/>
  <c r="AU756" i="10" s="1"/>
  <c r="AC756" i="10"/>
  <c r="AT756" i="10" s="1"/>
  <c r="AA756" i="10"/>
  <c r="Y756" i="10"/>
  <c r="AR756" i="10" s="1"/>
  <c r="U756" i="10"/>
  <c r="AQ756" i="10" s="1"/>
  <c r="S756" i="10"/>
  <c r="AP756" i="10" s="1"/>
  <c r="Q756" i="10"/>
  <c r="M756" i="10"/>
  <c r="AN756" i="10" s="1"/>
  <c r="K756" i="10"/>
  <c r="AM756" i="10" s="1"/>
  <c r="I756" i="10"/>
  <c r="AL756" i="10" s="1"/>
  <c r="AG755" i="10"/>
  <c r="AE755" i="10"/>
  <c r="AU755" i="10" s="1"/>
  <c r="AC755" i="10"/>
  <c r="AT755" i="10" s="1"/>
  <c r="AA755" i="10"/>
  <c r="AS755" i="10" s="1"/>
  <c r="U755" i="10"/>
  <c r="AQ755" i="10" s="1"/>
  <c r="S755" i="10"/>
  <c r="AP755" i="10" s="1"/>
  <c r="M755" i="10"/>
  <c r="AN755" i="10" s="1"/>
  <c r="K755" i="10"/>
  <c r="AM755" i="10" s="1"/>
  <c r="I755" i="10"/>
  <c r="AL755" i="10" s="1"/>
  <c r="AT754" i="10"/>
  <c r="AG754" i="10"/>
  <c r="AE754" i="10"/>
  <c r="AU754" i="10" s="1"/>
  <c r="AC754" i="10"/>
  <c r="AA754" i="10"/>
  <c r="AS754" i="10" s="1"/>
  <c r="Y754" i="10"/>
  <c r="AR754" i="10" s="1"/>
  <c r="U754" i="10"/>
  <c r="AQ754" i="10" s="1"/>
  <c r="S754" i="10"/>
  <c r="AP754" i="10" s="1"/>
  <c r="Q754" i="10"/>
  <c r="AO754" i="10" s="1"/>
  <c r="M754" i="10"/>
  <c r="AN754" i="10" s="1"/>
  <c r="K754" i="10"/>
  <c r="AM754" i="10" s="1"/>
  <c r="I754" i="10"/>
  <c r="AL754" i="10" s="1"/>
  <c r="AP753" i="10"/>
  <c r="AG753" i="10"/>
  <c r="AE753" i="10"/>
  <c r="AU753" i="10" s="1"/>
  <c r="AC753" i="10"/>
  <c r="AT753" i="10" s="1"/>
  <c r="AA753" i="10"/>
  <c r="AS753" i="10" s="1"/>
  <c r="U753" i="10"/>
  <c r="AQ753" i="10" s="1"/>
  <c r="S753" i="10"/>
  <c r="M753" i="10"/>
  <c r="AN753" i="10" s="1"/>
  <c r="K753" i="10"/>
  <c r="AM753" i="10" s="1"/>
  <c r="I753" i="10"/>
  <c r="AL753" i="10" s="1"/>
  <c r="AG752" i="10"/>
  <c r="AE752" i="10"/>
  <c r="AU752" i="10" s="1"/>
  <c r="AC752" i="10"/>
  <c r="AT752" i="10" s="1"/>
  <c r="AA752" i="10"/>
  <c r="AS752" i="10" s="1"/>
  <c r="Y752" i="10"/>
  <c r="AR752" i="10" s="1"/>
  <c r="U752" i="10"/>
  <c r="AQ752" i="10" s="1"/>
  <c r="S752" i="10"/>
  <c r="AP752" i="10" s="1"/>
  <c r="Q752" i="10"/>
  <c r="AO752" i="10" s="1"/>
  <c r="M752" i="10"/>
  <c r="AN752" i="10" s="1"/>
  <c r="K752" i="10"/>
  <c r="AM752" i="10" s="1"/>
  <c r="I752" i="10"/>
  <c r="AL752" i="10" s="1"/>
  <c r="AG751" i="10"/>
  <c r="AE751" i="10"/>
  <c r="AU751" i="10" s="1"/>
  <c r="AC751" i="10"/>
  <c r="AT751" i="10" s="1"/>
  <c r="AA751" i="10"/>
  <c r="AS751" i="10" s="1"/>
  <c r="U751" i="10"/>
  <c r="AQ751" i="10" s="1"/>
  <c r="S751" i="10"/>
  <c r="AP751" i="10" s="1"/>
  <c r="M751" i="10"/>
  <c r="AN751" i="10" s="1"/>
  <c r="K751" i="10"/>
  <c r="AM751" i="10" s="1"/>
  <c r="I751" i="10"/>
  <c r="AL751" i="10" s="1"/>
  <c r="AT750" i="10"/>
  <c r="AG750" i="10"/>
  <c r="AE750" i="10"/>
  <c r="AU750" i="10" s="1"/>
  <c r="AC750" i="10"/>
  <c r="AA750" i="10"/>
  <c r="AS750" i="10" s="1"/>
  <c r="Y750" i="10"/>
  <c r="AR750" i="10" s="1"/>
  <c r="U750" i="10"/>
  <c r="AQ750" i="10" s="1"/>
  <c r="S750" i="10"/>
  <c r="AP750" i="10" s="1"/>
  <c r="Q750" i="10"/>
  <c r="AO750" i="10" s="1"/>
  <c r="M750" i="10"/>
  <c r="AN750" i="10" s="1"/>
  <c r="K750" i="10"/>
  <c r="AM750" i="10" s="1"/>
  <c r="I750" i="10"/>
  <c r="AL750" i="10" s="1"/>
  <c r="AG749" i="10"/>
  <c r="AE749" i="10"/>
  <c r="AU749" i="10" s="1"/>
  <c r="AC749" i="10"/>
  <c r="AT749" i="10" s="1"/>
  <c r="AA749" i="10"/>
  <c r="AS749" i="10" s="1"/>
  <c r="U749" i="10"/>
  <c r="AQ749" i="10" s="1"/>
  <c r="S749" i="10"/>
  <c r="AP749" i="10" s="1"/>
  <c r="M749" i="10"/>
  <c r="AN749" i="10" s="1"/>
  <c r="K749" i="10"/>
  <c r="AM749" i="10" s="1"/>
  <c r="I749" i="10"/>
  <c r="AL749" i="10" s="1"/>
  <c r="AG748" i="10"/>
  <c r="AE748" i="10"/>
  <c r="AU748" i="10" s="1"/>
  <c r="AC748" i="10"/>
  <c r="AT748" i="10" s="1"/>
  <c r="AA748" i="10"/>
  <c r="AS748" i="10" s="1"/>
  <c r="Y748" i="10"/>
  <c r="AR748" i="10" s="1"/>
  <c r="U748" i="10"/>
  <c r="AQ748" i="10" s="1"/>
  <c r="S748" i="10"/>
  <c r="AP748" i="10" s="1"/>
  <c r="Q748" i="10"/>
  <c r="AO748" i="10" s="1"/>
  <c r="M748" i="10"/>
  <c r="AN748" i="10" s="1"/>
  <c r="K748" i="10"/>
  <c r="AM748" i="10" s="1"/>
  <c r="I748" i="10"/>
  <c r="AL748" i="10" s="1"/>
  <c r="AG747" i="10"/>
  <c r="AE747" i="10"/>
  <c r="AU747" i="10" s="1"/>
  <c r="AC747" i="10"/>
  <c r="AT747" i="10" s="1"/>
  <c r="AA747" i="10"/>
  <c r="AS747" i="10" s="1"/>
  <c r="U747" i="10"/>
  <c r="AQ747" i="10" s="1"/>
  <c r="S747" i="10"/>
  <c r="AP747" i="10" s="1"/>
  <c r="M747" i="10"/>
  <c r="AN747" i="10" s="1"/>
  <c r="K747" i="10"/>
  <c r="AM747" i="10" s="1"/>
  <c r="I747" i="10"/>
  <c r="AL747" i="10" s="1"/>
  <c r="AG746" i="10"/>
  <c r="AE746" i="10"/>
  <c r="AU746" i="10" s="1"/>
  <c r="AC746" i="10"/>
  <c r="AT746" i="10" s="1"/>
  <c r="AA746" i="10"/>
  <c r="AS746" i="10" s="1"/>
  <c r="Y746" i="10"/>
  <c r="AR746" i="10" s="1"/>
  <c r="U746" i="10"/>
  <c r="AQ746" i="10" s="1"/>
  <c r="S746" i="10"/>
  <c r="AP746" i="10" s="1"/>
  <c r="Q746" i="10"/>
  <c r="AO746" i="10" s="1"/>
  <c r="M746" i="10"/>
  <c r="AN746" i="10" s="1"/>
  <c r="K746" i="10"/>
  <c r="AM746" i="10" s="1"/>
  <c r="I746" i="10"/>
  <c r="AL746" i="10" s="1"/>
  <c r="AG745" i="10"/>
  <c r="AE745" i="10"/>
  <c r="AU745" i="10" s="1"/>
  <c r="AC745" i="10"/>
  <c r="AT745" i="10" s="1"/>
  <c r="AA745" i="10"/>
  <c r="AS745" i="10" s="1"/>
  <c r="U745" i="10"/>
  <c r="AQ745" i="10" s="1"/>
  <c r="S745" i="10"/>
  <c r="AP745" i="10" s="1"/>
  <c r="M745" i="10"/>
  <c r="AN745" i="10" s="1"/>
  <c r="K745" i="10"/>
  <c r="AM745" i="10" s="1"/>
  <c r="I745" i="10"/>
  <c r="AL745" i="10" s="1"/>
  <c r="AG744" i="10"/>
  <c r="AE744" i="10"/>
  <c r="AU744" i="10" s="1"/>
  <c r="AC744" i="10"/>
  <c r="AT744" i="10" s="1"/>
  <c r="AA744" i="10"/>
  <c r="AS744" i="10" s="1"/>
  <c r="Y744" i="10"/>
  <c r="AR744" i="10" s="1"/>
  <c r="U744" i="10"/>
  <c r="AQ744" i="10" s="1"/>
  <c r="S744" i="10"/>
  <c r="AP744" i="10" s="1"/>
  <c r="Q744" i="10"/>
  <c r="AO744" i="10" s="1"/>
  <c r="M744" i="10"/>
  <c r="AN744" i="10" s="1"/>
  <c r="K744" i="10"/>
  <c r="AM744" i="10" s="1"/>
  <c r="I744" i="10"/>
  <c r="AL744" i="10" s="1"/>
  <c r="AG743" i="10"/>
  <c r="AE743" i="10"/>
  <c r="AU743" i="10" s="1"/>
  <c r="AC743" i="10"/>
  <c r="AT743" i="10" s="1"/>
  <c r="AA743" i="10"/>
  <c r="AS743" i="10" s="1"/>
  <c r="U743" i="10"/>
  <c r="AQ743" i="10" s="1"/>
  <c r="S743" i="10"/>
  <c r="AP743" i="10" s="1"/>
  <c r="M743" i="10"/>
  <c r="AN743" i="10" s="1"/>
  <c r="K743" i="10"/>
  <c r="AM743" i="10" s="1"/>
  <c r="I743" i="10"/>
  <c r="AL743" i="10" s="1"/>
  <c r="AG742" i="10"/>
  <c r="AE742" i="10"/>
  <c r="AU742" i="10" s="1"/>
  <c r="AC742" i="10"/>
  <c r="AT742" i="10" s="1"/>
  <c r="AA742" i="10"/>
  <c r="AS742" i="10" s="1"/>
  <c r="Y742" i="10"/>
  <c r="AR742" i="10" s="1"/>
  <c r="U742" i="10"/>
  <c r="AQ742" i="10" s="1"/>
  <c r="S742" i="10"/>
  <c r="AP742" i="10" s="1"/>
  <c r="Q742" i="10"/>
  <c r="AO742" i="10" s="1"/>
  <c r="M742" i="10"/>
  <c r="AN742" i="10" s="1"/>
  <c r="K742" i="10"/>
  <c r="AM742" i="10" s="1"/>
  <c r="I742" i="10"/>
  <c r="AL742" i="10" s="1"/>
  <c r="AG741" i="10"/>
  <c r="AE741" i="10"/>
  <c r="AU741" i="10" s="1"/>
  <c r="AC741" i="10"/>
  <c r="AT741" i="10" s="1"/>
  <c r="AA741" i="10"/>
  <c r="AS741" i="10" s="1"/>
  <c r="U741" i="10"/>
  <c r="AQ741" i="10" s="1"/>
  <c r="S741" i="10"/>
  <c r="AP741" i="10" s="1"/>
  <c r="M741" i="10"/>
  <c r="AN741" i="10" s="1"/>
  <c r="K741" i="10"/>
  <c r="AM741" i="10" s="1"/>
  <c r="I741" i="10"/>
  <c r="AL741" i="10" s="1"/>
  <c r="AR740" i="10"/>
  <c r="AG740" i="10"/>
  <c r="AE740" i="10"/>
  <c r="AU740" i="10" s="1"/>
  <c r="AC740" i="10"/>
  <c r="AT740" i="10" s="1"/>
  <c r="AA740" i="10"/>
  <c r="AS740" i="10" s="1"/>
  <c r="Y740" i="10"/>
  <c r="U740" i="10"/>
  <c r="AQ740" i="10" s="1"/>
  <c r="S740" i="10"/>
  <c r="AP740" i="10" s="1"/>
  <c r="Q740" i="10"/>
  <c r="AO740" i="10" s="1"/>
  <c r="M740" i="10"/>
  <c r="AN740" i="10" s="1"/>
  <c r="K740" i="10"/>
  <c r="AM740" i="10" s="1"/>
  <c r="I740" i="10"/>
  <c r="AL740" i="10" s="1"/>
  <c r="AG739" i="10"/>
  <c r="AE739" i="10"/>
  <c r="AU739" i="10" s="1"/>
  <c r="AC739" i="10"/>
  <c r="AT739" i="10" s="1"/>
  <c r="AA739" i="10"/>
  <c r="AS739" i="10" s="1"/>
  <c r="U739" i="10"/>
  <c r="AQ739" i="10" s="1"/>
  <c r="S739" i="10"/>
  <c r="AP739" i="10" s="1"/>
  <c r="M739" i="10"/>
  <c r="AN739" i="10" s="1"/>
  <c r="K739" i="10"/>
  <c r="AM739" i="10" s="1"/>
  <c r="I739" i="10"/>
  <c r="AL739" i="10" s="1"/>
  <c r="AG738" i="10"/>
  <c r="AE738" i="10"/>
  <c r="AU738" i="10" s="1"/>
  <c r="AC738" i="10"/>
  <c r="AT738" i="10" s="1"/>
  <c r="AA738" i="10"/>
  <c r="AS738" i="10" s="1"/>
  <c r="Y738" i="10"/>
  <c r="AR738" i="10" s="1"/>
  <c r="U738" i="10"/>
  <c r="AQ738" i="10" s="1"/>
  <c r="S738" i="10"/>
  <c r="AP738" i="10" s="1"/>
  <c r="Q738" i="10"/>
  <c r="AO738" i="10" s="1"/>
  <c r="M738" i="10"/>
  <c r="AN738" i="10" s="1"/>
  <c r="K738" i="10"/>
  <c r="AM738" i="10" s="1"/>
  <c r="I738" i="10"/>
  <c r="AL738" i="10" s="1"/>
  <c r="AG737" i="10"/>
  <c r="AE737" i="10"/>
  <c r="AU737" i="10" s="1"/>
  <c r="AC737" i="10"/>
  <c r="AT737" i="10" s="1"/>
  <c r="AA737" i="10"/>
  <c r="AS737" i="10" s="1"/>
  <c r="U737" i="10"/>
  <c r="AQ737" i="10" s="1"/>
  <c r="S737" i="10"/>
  <c r="AP737" i="10" s="1"/>
  <c r="M737" i="10"/>
  <c r="AN737" i="10" s="1"/>
  <c r="K737" i="10"/>
  <c r="AM737" i="10" s="1"/>
  <c r="I737" i="10"/>
  <c r="AL737" i="10" s="1"/>
  <c r="AG736" i="10"/>
  <c r="AE736" i="10"/>
  <c r="AU736" i="10" s="1"/>
  <c r="AC736" i="10"/>
  <c r="AT736" i="10" s="1"/>
  <c r="AA736" i="10"/>
  <c r="AS736" i="10" s="1"/>
  <c r="Y736" i="10"/>
  <c r="AR736" i="10" s="1"/>
  <c r="U736" i="10"/>
  <c r="AQ736" i="10" s="1"/>
  <c r="S736" i="10"/>
  <c r="AP736" i="10" s="1"/>
  <c r="Q736" i="10"/>
  <c r="AO736" i="10" s="1"/>
  <c r="M736" i="10"/>
  <c r="AN736" i="10" s="1"/>
  <c r="K736" i="10"/>
  <c r="AM736" i="10" s="1"/>
  <c r="I736" i="10"/>
  <c r="AL736" i="10" s="1"/>
  <c r="AG735" i="10"/>
  <c r="AE735" i="10"/>
  <c r="AU735" i="10" s="1"/>
  <c r="AC735" i="10"/>
  <c r="AT735" i="10" s="1"/>
  <c r="AA735" i="10"/>
  <c r="AS735" i="10" s="1"/>
  <c r="U735" i="10"/>
  <c r="AQ735" i="10" s="1"/>
  <c r="S735" i="10"/>
  <c r="AP735" i="10" s="1"/>
  <c r="M735" i="10"/>
  <c r="AN735" i="10" s="1"/>
  <c r="K735" i="10"/>
  <c r="AM735" i="10" s="1"/>
  <c r="I735" i="10"/>
  <c r="AL735" i="10" s="1"/>
  <c r="AG734" i="10"/>
  <c r="AE734" i="10"/>
  <c r="AU734" i="10" s="1"/>
  <c r="AC734" i="10"/>
  <c r="AT734" i="10" s="1"/>
  <c r="AA734" i="10"/>
  <c r="AS734" i="10" s="1"/>
  <c r="Y734" i="10"/>
  <c r="AR734" i="10" s="1"/>
  <c r="U734" i="10"/>
  <c r="AQ734" i="10" s="1"/>
  <c r="S734" i="10"/>
  <c r="AP734" i="10" s="1"/>
  <c r="Q734" i="10"/>
  <c r="AO734" i="10" s="1"/>
  <c r="M734" i="10"/>
  <c r="AN734" i="10" s="1"/>
  <c r="K734" i="10"/>
  <c r="AM734" i="10" s="1"/>
  <c r="I734" i="10"/>
  <c r="AL734" i="10" s="1"/>
  <c r="AG733" i="10"/>
  <c r="AE733" i="10"/>
  <c r="AU733" i="10" s="1"/>
  <c r="AC733" i="10"/>
  <c r="AT733" i="10" s="1"/>
  <c r="AA733" i="10"/>
  <c r="AS733" i="10" s="1"/>
  <c r="U733" i="10"/>
  <c r="AQ733" i="10" s="1"/>
  <c r="S733" i="10"/>
  <c r="AP733" i="10" s="1"/>
  <c r="M733" i="10"/>
  <c r="AN733" i="10" s="1"/>
  <c r="K733" i="10"/>
  <c r="AM733" i="10" s="1"/>
  <c r="I733" i="10"/>
  <c r="AL733" i="10" s="1"/>
  <c r="AG732" i="10"/>
  <c r="AE732" i="10"/>
  <c r="AU732" i="10" s="1"/>
  <c r="AC732" i="10"/>
  <c r="AT732" i="10" s="1"/>
  <c r="AA732" i="10"/>
  <c r="AS732" i="10" s="1"/>
  <c r="Y732" i="10"/>
  <c r="AR732" i="10" s="1"/>
  <c r="U732" i="10"/>
  <c r="AQ732" i="10" s="1"/>
  <c r="S732" i="10"/>
  <c r="AP732" i="10" s="1"/>
  <c r="Q732" i="10"/>
  <c r="AO732" i="10" s="1"/>
  <c r="M732" i="10"/>
  <c r="AN732" i="10" s="1"/>
  <c r="K732" i="10"/>
  <c r="AM732" i="10" s="1"/>
  <c r="I732" i="10"/>
  <c r="AL732" i="10" s="1"/>
  <c r="AG731" i="10"/>
  <c r="AE731" i="10"/>
  <c r="AU731" i="10" s="1"/>
  <c r="AC731" i="10"/>
  <c r="AT731" i="10" s="1"/>
  <c r="AA731" i="10"/>
  <c r="AS731" i="10" s="1"/>
  <c r="U731" i="10"/>
  <c r="AQ731" i="10" s="1"/>
  <c r="S731" i="10"/>
  <c r="AP731" i="10" s="1"/>
  <c r="M731" i="10"/>
  <c r="AN731" i="10" s="1"/>
  <c r="K731" i="10"/>
  <c r="AM731" i="10" s="1"/>
  <c r="I731" i="10"/>
  <c r="AL731" i="10" s="1"/>
  <c r="AT730" i="10"/>
  <c r="AG730" i="10"/>
  <c r="AE730" i="10"/>
  <c r="AU730" i="10" s="1"/>
  <c r="AC730" i="10"/>
  <c r="AA730" i="10"/>
  <c r="AS730" i="10" s="1"/>
  <c r="Y730" i="10"/>
  <c r="AR730" i="10" s="1"/>
  <c r="U730" i="10"/>
  <c r="AQ730" i="10" s="1"/>
  <c r="S730" i="10"/>
  <c r="AP730" i="10" s="1"/>
  <c r="Q730" i="10"/>
  <c r="AO730" i="10" s="1"/>
  <c r="M730" i="10"/>
  <c r="AN730" i="10" s="1"/>
  <c r="K730" i="10"/>
  <c r="AM730" i="10" s="1"/>
  <c r="I730" i="10"/>
  <c r="AL730" i="10" s="1"/>
  <c r="AG729" i="10"/>
  <c r="AE729" i="10"/>
  <c r="AU729" i="10" s="1"/>
  <c r="AC729" i="10"/>
  <c r="AT729" i="10" s="1"/>
  <c r="AA729" i="10"/>
  <c r="AS729" i="10" s="1"/>
  <c r="U729" i="10"/>
  <c r="AQ729" i="10" s="1"/>
  <c r="S729" i="10"/>
  <c r="AP729" i="10" s="1"/>
  <c r="M729" i="10"/>
  <c r="AN729" i="10" s="1"/>
  <c r="K729" i="10"/>
  <c r="AM729" i="10" s="1"/>
  <c r="I729" i="10"/>
  <c r="AL729" i="10" s="1"/>
  <c r="AG728" i="10"/>
  <c r="AE728" i="10"/>
  <c r="AU728" i="10" s="1"/>
  <c r="AC728" i="10"/>
  <c r="AT728" i="10" s="1"/>
  <c r="AA728" i="10"/>
  <c r="AS728" i="10" s="1"/>
  <c r="Y728" i="10"/>
  <c r="AR728" i="10" s="1"/>
  <c r="U728" i="10"/>
  <c r="AQ728" i="10" s="1"/>
  <c r="S728" i="10"/>
  <c r="AP728" i="10" s="1"/>
  <c r="Q728" i="10"/>
  <c r="AO728" i="10" s="1"/>
  <c r="M728" i="10"/>
  <c r="AN728" i="10" s="1"/>
  <c r="K728" i="10"/>
  <c r="AM728" i="10" s="1"/>
  <c r="I728" i="10"/>
  <c r="AL728" i="10" s="1"/>
  <c r="AG727" i="10"/>
  <c r="AE727" i="10"/>
  <c r="AU727" i="10" s="1"/>
  <c r="AC727" i="10"/>
  <c r="AT727" i="10" s="1"/>
  <c r="AA727" i="10"/>
  <c r="AS727" i="10" s="1"/>
  <c r="U727" i="10"/>
  <c r="AQ727" i="10" s="1"/>
  <c r="S727" i="10"/>
  <c r="AP727" i="10" s="1"/>
  <c r="M727" i="10"/>
  <c r="AN727" i="10" s="1"/>
  <c r="K727" i="10"/>
  <c r="AM727" i="10" s="1"/>
  <c r="I727" i="10"/>
  <c r="AL727" i="10" s="1"/>
  <c r="AG726" i="10"/>
  <c r="AE726" i="10"/>
  <c r="AU726" i="10" s="1"/>
  <c r="AC726" i="10"/>
  <c r="AT726" i="10" s="1"/>
  <c r="AA726" i="10"/>
  <c r="AS726" i="10" s="1"/>
  <c r="Y726" i="10"/>
  <c r="AR726" i="10" s="1"/>
  <c r="U726" i="10"/>
  <c r="AQ726" i="10" s="1"/>
  <c r="S726" i="10"/>
  <c r="AP726" i="10" s="1"/>
  <c r="Q726" i="10"/>
  <c r="AO726" i="10" s="1"/>
  <c r="M726" i="10"/>
  <c r="AN726" i="10" s="1"/>
  <c r="K726" i="10"/>
  <c r="AM726" i="10" s="1"/>
  <c r="I726" i="10"/>
  <c r="AL726" i="10" s="1"/>
  <c r="AG725" i="10"/>
  <c r="AE725" i="10"/>
  <c r="AU725" i="10" s="1"/>
  <c r="AC725" i="10"/>
  <c r="AT725" i="10" s="1"/>
  <c r="AA725" i="10"/>
  <c r="AS725" i="10" s="1"/>
  <c r="U725" i="10"/>
  <c r="AQ725" i="10" s="1"/>
  <c r="S725" i="10"/>
  <c r="AP725" i="10" s="1"/>
  <c r="M725" i="10"/>
  <c r="AN725" i="10" s="1"/>
  <c r="K725" i="10"/>
  <c r="AM725" i="10" s="1"/>
  <c r="I725" i="10"/>
  <c r="AL725" i="10" s="1"/>
  <c r="AR724" i="10"/>
  <c r="AQ724" i="10"/>
  <c r="AG724" i="10"/>
  <c r="AE724" i="10"/>
  <c r="AU724" i="10" s="1"/>
  <c r="AC724" i="10"/>
  <c r="AT724" i="10" s="1"/>
  <c r="AA724" i="10"/>
  <c r="AS724" i="10" s="1"/>
  <c r="Y724" i="10"/>
  <c r="U724" i="10"/>
  <c r="S724" i="10"/>
  <c r="AP724" i="10" s="1"/>
  <c r="Q724" i="10"/>
  <c r="AO724" i="10" s="1"/>
  <c r="M724" i="10"/>
  <c r="AN724" i="10" s="1"/>
  <c r="K724" i="10"/>
  <c r="AM724" i="10" s="1"/>
  <c r="I724" i="10"/>
  <c r="AL724" i="10" s="1"/>
  <c r="AQ723" i="10"/>
  <c r="AG723" i="10"/>
  <c r="AE723" i="10"/>
  <c r="AU723" i="10" s="1"/>
  <c r="AC723" i="10"/>
  <c r="AT723" i="10" s="1"/>
  <c r="AA723" i="10"/>
  <c r="AS723" i="10" s="1"/>
  <c r="U723" i="10"/>
  <c r="S723" i="10"/>
  <c r="AP723" i="10" s="1"/>
  <c r="M723" i="10"/>
  <c r="AN723" i="10" s="1"/>
  <c r="K723" i="10"/>
  <c r="AM723" i="10" s="1"/>
  <c r="I723" i="10"/>
  <c r="AL723" i="10" s="1"/>
  <c r="AG722" i="10"/>
  <c r="AE722" i="10"/>
  <c r="AU722" i="10" s="1"/>
  <c r="AC722" i="10"/>
  <c r="AT722" i="10" s="1"/>
  <c r="AA722" i="10"/>
  <c r="AS722" i="10" s="1"/>
  <c r="Y722" i="10"/>
  <c r="AR722" i="10" s="1"/>
  <c r="U722" i="10"/>
  <c r="AQ722" i="10" s="1"/>
  <c r="S722" i="10"/>
  <c r="AP722" i="10" s="1"/>
  <c r="Q722" i="10"/>
  <c r="AO722" i="10" s="1"/>
  <c r="M722" i="10"/>
  <c r="AN722" i="10" s="1"/>
  <c r="K722" i="10"/>
  <c r="AM722" i="10" s="1"/>
  <c r="I722" i="10"/>
  <c r="AL722" i="10" s="1"/>
  <c r="AG721" i="10"/>
  <c r="AE721" i="10"/>
  <c r="AU721" i="10" s="1"/>
  <c r="AC721" i="10"/>
  <c r="AT721" i="10" s="1"/>
  <c r="AA721" i="10"/>
  <c r="AS721" i="10" s="1"/>
  <c r="U721" i="10"/>
  <c r="AQ721" i="10" s="1"/>
  <c r="S721" i="10"/>
  <c r="AP721" i="10" s="1"/>
  <c r="M721" i="10"/>
  <c r="AN721" i="10" s="1"/>
  <c r="K721" i="10"/>
  <c r="AM721" i="10" s="1"/>
  <c r="I721" i="10"/>
  <c r="AL721" i="10" s="1"/>
  <c r="AG720" i="10"/>
  <c r="AE720" i="10"/>
  <c r="AU720" i="10" s="1"/>
  <c r="AC720" i="10"/>
  <c r="AT720" i="10" s="1"/>
  <c r="AA720" i="10"/>
  <c r="AS720" i="10" s="1"/>
  <c r="Y720" i="10"/>
  <c r="AR720" i="10" s="1"/>
  <c r="U720" i="10"/>
  <c r="AQ720" i="10" s="1"/>
  <c r="S720" i="10"/>
  <c r="AP720" i="10" s="1"/>
  <c r="Q720" i="10"/>
  <c r="AO720" i="10" s="1"/>
  <c r="M720" i="10"/>
  <c r="AN720" i="10" s="1"/>
  <c r="K720" i="10"/>
  <c r="AM720" i="10" s="1"/>
  <c r="I720" i="10"/>
  <c r="AL720" i="10" s="1"/>
  <c r="AG719" i="10"/>
  <c r="AE719" i="10"/>
  <c r="AU719" i="10" s="1"/>
  <c r="AC719" i="10"/>
  <c r="AT719" i="10" s="1"/>
  <c r="AA719" i="10"/>
  <c r="AS719" i="10" s="1"/>
  <c r="U719" i="10"/>
  <c r="AQ719" i="10" s="1"/>
  <c r="S719" i="10"/>
  <c r="AP719" i="10" s="1"/>
  <c r="M719" i="10"/>
  <c r="AN719" i="10" s="1"/>
  <c r="K719" i="10"/>
  <c r="AM719" i="10" s="1"/>
  <c r="I719" i="10"/>
  <c r="AL719" i="10" s="1"/>
  <c r="AG718" i="10"/>
  <c r="AE718" i="10"/>
  <c r="AU718" i="10" s="1"/>
  <c r="AC718" i="10"/>
  <c r="AT718" i="10" s="1"/>
  <c r="AA718" i="10"/>
  <c r="AS718" i="10" s="1"/>
  <c r="Y718" i="10"/>
  <c r="AR718" i="10" s="1"/>
  <c r="U718" i="10"/>
  <c r="AQ718" i="10" s="1"/>
  <c r="S718" i="10"/>
  <c r="AP718" i="10" s="1"/>
  <c r="Q718" i="10"/>
  <c r="AO718" i="10" s="1"/>
  <c r="M718" i="10"/>
  <c r="AN718" i="10" s="1"/>
  <c r="K718" i="10"/>
  <c r="AM718" i="10" s="1"/>
  <c r="I718" i="10"/>
  <c r="AL718" i="10" s="1"/>
  <c r="AG717" i="10"/>
  <c r="AE717" i="10"/>
  <c r="AU717" i="10" s="1"/>
  <c r="AC717" i="10"/>
  <c r="AT717" i="10" s="1"/>
  <c r="AA717" i="10"/>
  <c r="AS717" i="10" s="1"/>
  <c r="U717" i="10"/>
  <c r="AQ717" i="10" s="1"/>
  <c r="S717" i="10"/>
  <c r="AP717" i="10" s="1"/>
  <c r="M717" i="10"/>
  <c r="AN717" i="10" s="1"/>
  <c r="K717" i="10"/>
  <c r="AM717" i="10" s="1"/>
  <c r="I717" i="10"/>
  <c r="AL717" i="10" s="1"/>
  <c r="AG716" i="10"/>
  <c r="AE716" i="10"/>
  <c r="AU716" i="10" s="1"/>
  <c r="AC716" i="10"/>
  <c r="AT716" i="10" s="1"/>
  <c r="AA716" i="10"/>
  <c r="AS716" i="10" s="1"/>
  <c r="Y716" i="10"/>
  <c r="AR716" i="10" s="1"/>
  <c r="U716" i="10"/>
  <c r="AQ716" i="10" s="1"/>
  <c r="S716" i="10"/>
  <c r="AP716" i="10" s="1"/>
  <c r="Q716" i="10"/>
  <c r="AO716" i="10" s="1"/>
  <c r="M716" i="10"/>
  <c r="AN716" i="10" s="1"/>
  <c r="K716" i="10"/>
  <c r="AM716" i="10" s="1"/>
  <c r="I716" i="10"/>
  <c r="AL716" i="10" s="1"/>
  <c r="AG715" i="10"/>
  <c r="AE715" i="10"/>
  <c r="AU715" i="10" s="1"/>
  <c r="AC715" i="10"/>
  <c r="AT715" i="10" s="1"/>
  <c r="AA715" i="10"/>
  <c r="AS715" i="10" s="1"/>
  <c r="U715" i="10"/>
  <c r="AQ715" i="10" s="1"/>
  <c r="S715" i="10"/>
  <c r="AP715" i="10" s="1"/>
  <c r="M715" i="10"/>
  <c r="AN715" i="10" s="1"/>
  <c r="K715" i="10"/>
  <c r="AM715" i="10" s="1"/>
  <c r="I715" i="10"/>
  <c r="AL715" i="10" s="1"/>
  <c r="AP714" i="10"/>
  <c r="AG714" i="10"/>
  <c r="AE714" i="10"/>
  <c r="AU714" i="10" s="1"/>
  <c r="AC714" i="10"/>
  <c r="AT714" i="10" s="1"/>
  <c r="AA714" i="10"/>
  <c r="AS714" i="10" s="1"/>
  <c r="Y714" i="10"/>
  <c r="AR714" i="10" s="1"/>
  <c r="U714" i="10"/>
  <c r="AQ714" i="10" s="1"/>
  <c r="S714" i="10"/>
  <c r="Q714" i="10"/>
  <c r="AO714" i="10" s="1"/>
  <c r="M714" i="10"/>
  <c r="AN714" i="10" s="1"/>
  <c r="K714" i="10"/>
  <c r="AM714" i="10" s="1"/>
  <c r="I714" i="10"/>
  <c r="AL714" i="10" s="1"/>
  <c r="AG713" i="10"/>
  <c r="AE713" i="10"/>
  <c r="AU713" i="10" s="1"/>
  <c r="AC713" i="10"/>
  <c r="AT713" i="10" s="1"/>
  <c r="AA713" i="10"/>
  <c r="AS713" i="10" s="1"/>
  <c r="U713" i="10"/>
  <c r="AQ713" i="10" s="1"/>
  <c r="S713" i="10"/>
  <c r="AP713" i="10" s="1"/>
  <c r="M713" i="10"/>
  <c r="AN713" i="10" s="1"/>
  <c r="K713" i="10"/>
  <c r="AM713" i="10" s="1"/>
  <c r="I713" i="10"/>
  <c r="AL713" i="10" s="1"/>
  <c r="AG712" i="10"/>
  <c r="AE712" i="10"/>
  <c r="AU712" i="10" s="1"/>
  <c r="AC712" i="10"/>
  <c r="AT712" i="10" s="1"/>
  <c r="AA712" i="10"/>
  <c r="AS712" i="10" s="1"/>
  <c r="Y712" i="10"/>
  <c r="AR712" i="10" s="1"/>
  <c r="U712" i="10"/>
  <c r="AQ712" i="10" s="1"/>
  <c r="S712" i="10"/>
  <c r="AP712" i="10" s="1"/>
  <c r="Q712" i="10"/>
  <c r="AO712" i="10" s="1"/>
  <c r="M712" i="10"/>
  <c r="AN712" i="10" s="1"/>
  <c r="K712" i="10"/>
  <c r="AM712" i="10" s="1"/>
  <c r="I712" i="10"/>
  <c r="AL712" i="10" s="1"/>
  <c r="AG711" i="10"/>
  <c r="AE711" i="10"/>
  <c r="AU711" i="10" s="1"/>
  <c r="AC711" i="10"/>
  <c r="AT711" i="10" s="1"/>
  <c r="AA711" i="10"/>
  <c r="AS711" i="10" s="1"/>
  <c r="U711" i="10"/>
  <c r="AQ711" i="10" s="1"/>
  <c r="S711" i="10"/>
  <c r="AP711" i="10" s="1"/>
  <c r="M711" i="10"/>
  <c r="AN711" i="10" s="1"/>
  <c r="K711" i="10"/>
  <c r="AM711" i="10" s="1"/>
  <c r="I711" i="10"/>
  <c r="AL711" i="10" s="1"/>
  <c r="AG710" i="10"/>
  <c r="AE710" i="10"/>
  <c r="AU710" i="10" s="1"/>
  <c r="AC710" i="10"/>
  <c r="AT710" i="10" s="1"/>
  <c r="AA710" i="10"/>
  <c r="AS710" i="10" s="1"/>
  <c r="Y710" i="10"/>
  <c r="AR710" i="10" s="1"/>
  <c r="U710" i="10"/>
  <c r="AQ710" i="10" s="1"/>
  <c r="S710" i="10"/>
  <c r="AP710" i="10" s="1"/>
  <c r="Q710" i="10"/>
  <c r="AO710" i="10" s="1"/>
  <c r="M710" i="10"/>
  <c r="AN710" i="10" s="1"/>
  <c r="K710" i="10"/>
  <c r="AM710" i="10" s="1"/>
  <c r="I710" i="10"/>
  <c r="AL710" i="10" s="1"/>
  <c r="AG709" i="10"/>
  <c r="AE709" i="10"/>
  <c r="AU709" i="10" s="1"/>
  <c r="AC709" i="10"/>
  <c r="AT709" i="10" s="1"/>
  <c r="AA709" i="10"/>
  <c r="AS709" i="10" s="1"/>
  <c r="U709" i="10"/>
  <c r="AQ709" i="10" s="1"/>
  <c r="S709" i="10"/>
  <c r="AP709" i="10" s="1"/>
  <c r="M709" i="10"/>
  <c r="AN709" i="10" s="1"/>
  <c r="K709" i="10"/>
  <c r="AM709" i="10" s="1"/>
  <c r="I709" i="10"/>
  <c r="AL709" i="10" s="1"/>
  <c r="AN708" i="10"/>
  <c r="AG708" i="10"/>
  <c r="AE708" i="10"/>
  <c r="AU708" i="10" s="1"/>
  <c r="AC708" i="10"/>
  <c r="AT708" i="10" s="1"/>
  <c r="AA708" i="10"/>
  <c r="AS708" i="10" s="1"/>
  <c r="Y708" i="10"/>
  <c r="AR708" i="10" s="1"/>
  <c r="U708" i="10"/>
  <c r="AQ708" i="10" s="1"/>
  <c r="S708" i="10"/>
  <c r="AP708" i="10" s="1"/>
  <c r="Q708" i="10"/>
  <c r="AO708" i="10" s="1"/>
  <c r="M708" i="10"/>
  <c r="K708" i="10"/>
  <c r="AM708" i="10" s="1"/>
  <c r="I708" i="10"/>
  <c r="AL708" i="10" s="1"/>
  <c r="AQ707" i="10"/>
  <c r="AG707" i="10"/>
  <c r="AE707" i="10"/>
  <c r="AU707" i="10" s="1"/>
  <c r="AC707" i="10"/>
  <c r="AT707" i="10" s="1"/>
  <c r="AA707" i="10"/>
  <c r="AS707" i="10" s="1"/>
  <c r="U707" i="10"/>
  <c r="S707" i="10"/>
  <c r="AP707" i="10" s="1"/>
  <c r="M707" i="10"/>
  <c r="AN707" i="10" s="1"/>
  <c r="K707" i="10"/>
  <c r="AM707" i="10" s="1"/>
  <c r="I707" i="10"/>
  <c r="AL707" i="10" s="1"/>
  <c r="AG706" i="10"/>
  <c r="AE706" i="10"/>
  <c r="AU706" i="10" s="1"/>
  <c r="AC706" i="10"/>
  <c r="AT706" i="10" s="1"/>
  <c r="AA706" i="10"/>
  <c r="AS706" i="10" s="1"/>
  <c r="Y706" i="10"/>
  <c r="AR706" i="10" s="1"/>
  <c r="U706" i="10"/>
  <c r="AQ706" i="10" s="1"/>
  <c r="S706" i="10"/>
  <c r="AP706" i="10" s="1"/>
  <c r="Q706" i="10"/>
  <c r="AO706" i="10" s="1"/>
  <c r="M706" i="10"/>
  <c r="AN706" i="10" s="1"/>
  <c r="K706" i="10"/>
  <c r="AM706" i="10" s="1"/>
  <c r="I706" i="10"/>
  <c r="AL706" i="10" s="1"/>
  <c r="AG705" i="10"/>
  <c r="AE705" i="10"/>
  <c r="AU705" i="10" s="1"/>
  <c r="AC705" i="10"/>
  <c r="AT705" i="10" s="1"/>
  <c r="AA705" i="10"/>
  <c r="AS705" i="10" s="1"/>
  <c r="U705" i="10"/>
  <c r="AQ705" i="10" s="1"/>
  <c r="S705" i="10"/>
  <c r="AP705" i="10" s="1"/>
  <c r="M705" i="10"/>
  <c r="AN705" i="10" s="1"/>
  <c r="K705" i="10"/>
  <c r="AM705" i="10" s="1"/>
  <c r="I705" i="10"/>
  <c r="AL705" i="10" s="1"/>
  <c r="AG704" i="10"/>
  <c r="AE704" i="10"/>
  <c r="AU704" i="10" s="1"/>
  <c r="AC704" i="10"/>
  <c r="AT704" i="10" s="1"/>
  <c r="AA704" i="10"/>
  <c r="AS704" i="10" s="1"/>
  <c r="Y704" i="10"/>
  <c r="AR704" i="10" s="1"/>
  <c r="U704" i="10"/>
  <c r="AQ704" i="10" s="1"/>
  <c r="S704" i="10"/>
  <c r="AP704" i="10" s="1"/>
  <c r="Q704" i="10"/>
  <c r="AO704" i="10" s="1"/>
  <c r="M704" i="10"/>
  <c r="AN704" i="10" s="1"/>
  <c r="K704" i="10"/>
  <c r="AM704" i="10" s="1"/>
  <c r="I704" i="10"/>
  <c r="AL704" i="10" s="1"/>
  <c r="AU703" i="10"/>
  <c r="AG703" i="10"/>
  <c r="AE703" i="10"/>
  <c r="AC703" i="10"/>
  <c r="AT703" i="10" s="1"/>
  <c r="AA703" i="10"/>
  <c r="AS703" i="10" s="1"/>
  <c r="Y703" i="10"/>
  <c r="AR703" i="10" s="1"/>
  <c r="U703" i="10"/>
  <c r="AQ703" i="10" s="1"/>
  <c r="S703" i="10"/>
  <c r="AP703" i="10" s="1"/>
  <c r="M703" i="10"/>
  <c r="AN703" i="10" s="1"/>
  <c r="K703" i="10"/>
  <c r="AM703" i="10" s="1"/>
  <c r="I703" i="10"/>
  <c r="AL703" i="10" s="1"/>
  <c r="AG702" i="10"/>
  <c r="AE702" i="10"/>
  <c r="AU702" i="10" s="1"/>
  <c r="AC702" i="10"/>
  <c r="AT702" i="10" s="1"/>
  <c r="AA702" i="10"/>
  <c r="AS702" i="10" s="1"/>
  <c r="Y702" i="10"/>
  <c r="AR702" i="10" s="1"/>
  <c r="U702" i="10"/>
  <c r="AQ702" i="10" s="1"/>
  <c r="S702" i="10"/>
  <c r="AP702" i="10" s="1"/>
  <c r="Q702" i="10"/>
  <c r="AO702" i="10" s="1"/>
  <c r="M702" i="10"/>
  <c r="AN702" i="10" s="1"/>
  <c r="K702" i="10"/>
  <c r="AM702" i="10" s="1"/>
  <c r="I702" i="10"/>
  <c r="AL702" i="10" s="1"/>
  <c r="AG701" i="10"/>
  <c r="AE701" i="10"/>
  <c r="AU701" i="10" s="1"/>
  <c r="AC701" i="10"/>
  <c r="AT701" i="10" s="1"/>
  <c r="AA701" i="10"/>
  <c r="AS701" i="10" s="1"/>
  <c r="U701" i="10"/>
  <c r="AQ701" i="10" s="1"/>
  <c r="S701" i="10"/>
  <c r="AP701" i="10" s="1"/>
  <c r="M701" i="10"/>
  <c r="AN701" i="10" s="1"/>
  <c r="K701" i="10"/>
  <c r="AM701" i="10" s="1"/>
  <c r="I701" i="10"/>
  <c r="AL701" i="10" s="1"/>
  <c r="AP700" i="10"/>
  <c r="AG700" i="10"/>
  <c r="AE700" i="10"/>
  <c r="AU700" i="10" s="1"/>
  <c r="AC700" i="10"/>
  <c r="AT700" i="10" s="1"/>
  <c r="AA700" i="10"/>
  <c r="AS700" i="10" s="1"/>
  <c r="Y700" i="10"/>
  <c r="AR700" i="10" s="1"/>
  <c r="U700" i="10"/>
  <c r="AQ700" i="10" s="1"/>
  <c r="S700" i="10"/>
  <c r="Q700" i="10"/>
  <c r="AO700" i="10" s="1"/>
  <c r="M700" i="10"/>
  <c r="AN700" i="10" s="1"/>
  <c r="K700" i="10"/>
  <c r="AM700" i="10" s="1"/>
  <c r="I700" i="10"/>
  <c r="AL700" i="10" s="1"/>
  <c r="AG699" i="10"/>
  <c r="AE699" i="10"/>
  <c r="AU699" i="10" s="1"/>
  <c r="AC699" i="10"/>
  <c r="AT699" i="10" s="1"/>
  <c r="AA699" i="10"/>
  <c r="AS699" i="10" s="1"/>
  <c r="U699" i="10"/>
  <c r="AQ699" i="10" s="1"/>
  <c r="S699" i="10"/>
  <c r="AP699" i="10" s="1"/>
  <c r="M699" i="10"/>
  <c r="AN699" i="10" s="1"/>
  <c r="K699" i="10"/>
  <c r="AM699" i="10" s="1"/>
  <c r="I699" i="10"/>
  <c r="AL699" i="10" s="1"/>
  <c r="AG698" i="10"/>
  <c r="AE698" i="10"/>
  <c r="AU698" i="10" s="1"/>
  <c r="AC698" i="10"/>
  <c r="AT698" i="10" s="1"/>
  <c r="AA698" i="10"/>
  <c r="AS698" i="10" s="1"/>
  <c r="Y698" i="10"/>
  <c r="AR698" i="10" s="1"/>
  <c r="U698" i="10"/>
  <c r="AQ698" i="10" s="1"/>
  <c r="S698" i="10"/>
  <c r="AP698" i="10" s="1"/>
  <c r="Q698" i="10"/>
  <c r="AO698" i="10" s="1"/>
  <c r="M698" i="10"/>
  <c r="AN698" i="10" s="1"/>
  <c r="K698" i="10"/>
  <c r="AM698" i="10" s="1"/>
  <c r="I698" i="10"/>
  <c r="AL698" i="10" s="1"/>
  <c r="AG697" i="10"/>
  <c r="AE697" i="10"/>
  <c r="AU697" i="10" s="1"/>
  <c r="AC697" i="10"/>
  <c r="AT697" i="10" s="1"/>
  <c r="AA697" i="10"/>
  <c r="AS697" i="10" s="1"/>
  <c r="U697" i="10"/>
  <c r="AQ697" i="10" s="1"/>
  <c r="S697" i="10"/>
  <c r="AP697" i="10" s="1"/>
  <c r="M697" i="10"/>
  <c r="AN697" i="10" s="1"/>
  <c r="K697" i="10"/>
  <c r="AM697" i="10" s="1"/>
  <c r="I697" i="10"/>
  <c r="AL697" i="10" s="1"/>
  <c r="AG696" i="10"/>
  <c r="AE696" i="10"/>
  <c r="AU696" i="10" s="1"/>
  <c r="AC696" i="10"/>
  <c r="AT696" i="10" s="1"/>
  <c r="AA696" i="10"/>
  <c r="AS696" i="10" s="1"/>
  <c r="Y696" i="10"/>
  <c r="AR696" i="10" s="1"/>
  <c r="U696" i="10"/>
  <c r="AQ696" i="10" s="1"/>
  <c r="S696" i="10"/>
  <c r="AP696" i="10" s="1"/>
  <c r="Q696" i="10"/>
  <c r="AO696" i="10" s="1"/>
  <c r="M696" i="10"/>
  <c r="AN696" i="10" s="1"/>
  <c r="K696" i="10"/>
  <c r="AM696" i="10" s="1"/>
  <c r="I696" i="10"/>
  <c r="AL696" i="10" s="1"/>
  <c r="AG695" i="10"/>
  <c r="AE695" i="10"/>
  <c r="AU695" i="10" s="1"/>
  <c r="AC695" i="10"/>
  <c r="AT695" i="10" s="1"/>
  <c r="AA695" i="10"/>
  <c r="AS695" i="10" s="1"/>
  <c r="U695" i="10"/>
  <c r="AQ695" i="10" s="1"/>
  <c r="S695" i="10"/>
  <c r="AP695" i="10" s="1"/>
  <c r="Q695" i="10"/>
  <c r="AO695" i="10" s="1"/>
  <c r="M695" i="10"/>
  <c r="AN695" i="10" s="1"/>
  <c r="K695" i="10"/>
  <c r="AM695" i="10" s="1"/>
  <c r="I695" i="10"/>
  <c r="AL695" i="10" s="1"/>
  <c r="AG694" i="10"/>
  <c r="AE694" i="10"/>
  <c r="AU694" i="10" s="1"/>
  <c r="AC694" i="10"/>
  <c r="AT694" i="10" s="1"/>
  <c r="AA694" i="10"/>
  <c r="AS694" i="10" s="1"/>
  <c r="Y694" i="10"/>
  <c r="AR694" i="10" s="1"/>
  <c r="U694" i="10"/>
  <c r="AQ694" i="10" s="1"/>
  <c r="S694" i="10"/>
  <c r="AP694" i="10" s="1"/>
  <c r="Q694" i="10"/>
  <c r="AO694" i="10" s="1"/>
  <c r="M694" i="10"/>
  <c r="AN694" i="10" s="1"/>
  <c r="K694" i="10"/>
  <c r="AM694" i="10" s="1"/>
  <c r="I694" i="10"/>
  <c r="AL694" i="10" s="1"/>
  <c r="AG693" i="10"/>
  <c r="AE693" i="10"/>
  <c r="AU693" i="10" s="1"/>
  <c r="AC693" i="10"/>
  <c r="AT693" i="10" s="1"/>
  <c r="AA693" i="10"/>
  <c r="AS693" i="10" s="1"/>
  <c r="U693" i="10"/>
  <c r="AQ693" i="10" s="1"/>
  <c r="S693" i="10"/>
  <c r="AP693" i="10" s="1"/>
  <c r="M693" i="10"/>
  <c r="AN693" i="10" s="1"/>
  <c r="K693" i="10"/>
  <c r="AM693" i="10" s="1"/>
  <c r="I693" i="10"/>
  <c r="AL693" i="10" s="1"/>
  <c r="AG692" i="10"/>
  <c r="AE692" i="10"/>
  <c r="AU692" i="10" s="1"/>
  <c r="AC692" i="10"/>
  <c r="AT692" i="10" s="1"/>
  <c r="AA692" i="10"/>
  <c r="AS692" i="10" s="1"/>
  <c r="Y692" i="10"/>
  <c r="AR692" i="10" s="1"/>
  <c r="U692" i="10"/>
  <c r="AQ692" i="10" s="1"/>
  <c r="S692" i="10"/>
  <c r="AP692" i="10" s="1"/>
  <c r="Q692" i="10"/>
  <c r="AO692" i="10" s="1"/>
  <c r="M692" i="10"/>
  <c r="AN692" i="10" s="1"/>
  <c r="K692" i="10"/>
  <c r="AM692" i="10" s="1"/>
  <c r="I692" i="10"/>
  <c r="AL692" i="10" s="1"/>
  <c r="AG691" i="10"/>
  <c r="AE691" i="10"/>
  <c r="AU691" i="10" s="1"/>
  <c r="AC691" i="10"/>
  <c r="AT691" i="10" s="1"/>
  <c r="AA691" i="10"/>
  <c r="AS691" i="10" s="1"/>
  <c r="U691" i="10"/>
  <c r="AQ691" i="10" s="1"/>
  <c r="S691" i="10"/>
  <c r="AP691" i="10" s="1"/>
  <c r="M691" i="10"/>
  <c r="AN691" i="10" s="1"/>
  <c r="K691" i="10"/>
  <c r="AM691" i="10" s="1"/>
  <c r="I691" i="10"/>
  <c r="AL691" i="10" s="1"/>
  <c r="AR690" i="10"/>
  <c r="AG690" i="10"/>
  <c r="AE690" i="10"/>
  <c r="AU690" i="10" s="1"/>
  <c r="AC690" i="10"/>
  <c r="AT690" i="10" s="1"/>
  <c r="AA690" i="10"/>
  <c r="AS690" i="10" s="1"/>
  <c r="Y690" i="10"/>
  <c r="U690" i="10"/>
  <c r="AQ690" i="10" s="1"/>
  <c r="S690" i="10"/>
  <c r="AP690" i="10" s="1"/>
  <c r="Q690" i="10"/>
  <c r="AO690" i="10" s="1"/>
  <c r="M690" i="10"/>
  <c r="AN690" i="10" s="1"/>
  <c r="K690" i="10"/>
  <c r="AM690" i="10" s="1"/>
  <c r="I690" i="10"/>
  <c r="AL690" i="10" s="1"/>
  <c r="AG689" i="10"/>
  <c r="AE689" i="10"/>
  <c r="AU689" i="10" s="1"/>
  <c r="AC689" i="10"/>
  <c r="AT689" i="10" s="1"/>
  <c r="AA689" i="10"/>
  <c r="AS689" i="10" s="1"/>
  <c r="U689" i="10"/>
  <c r="AQ689" i="10" s="1"/>
  <c r="S689" i="10"/>
  <c r="AP689" i="10" s="1"/>
  <c r="M689" i="10"/>
  <c r="AN689" i="10" s="1"/>
  <c r="K689" i="10"/>
  <c r="AM689" i="10" s="1"/>
  <c r="I689" i="10"/>
  <c r="AL689" i="10" s="1"/>
  <c r="AG688" i="10"/>
  <c r="AE688" i="10"/>
  <c r="AU688" i="10" s="1"/>
  <c r="AC688" i="10"/>
  <c r="AT688" i="10" s="1"/>
  <c r="AA688" i="10"/>
  <c r="AS688" i="10" s="1"/>
  <c r="Y688" i="10"/>
  <c r="AR688" i="10" s="1"/>
  <c r="U688" i="10"/>
  <c r="AQ688" i="10" s="1"/>
  <c r="S688" i="10"/>
  <c r="AP688" i="10" s="1"/>
  <c r="Q688" i="10"/>
  <c r="AO688" i="10" s="1"/>
  <c r="M688" i="10"/>
  <c r="AN688" i="10" s="1"/>
  <c r="K688" i="10"/>
  <c r="AM688" i="10" s="1"/>
  <c r="I688" i="10"/>
  <c r="AL688" i="10" s="1"/>
  <c r="AG687" i="10"/>
  <c r="AE687" i="10"/>
  <c r="AU687" i="10" s="1"/>
  <c r="AC687" i="10"/>
  <c r="AT687" i="10" s="1"/>
  <c r="AA687" i="10"/>
  <c r="AS687" i="10" s="1"/>
  <c r="U687" i="10"/>
  <c r="AQ687" i="10" s="1"/>
  <c r="S687" i="10"/>
  <c r="AP687" i="10" s="1"/>
  <c r="M687" i="10"/>
  <c r="AN687" i="10" s="1"/>
  <c r="K687" i="10"/>
  <c r="AM687" i="10" s="1"/>
  <c r="I687" i="10"/>
  <c r="AL687" i="10" s="1"/>
  <c r="AM686" i="10"/>
  <c r="AG686" i="10"/>
  <c r="AE686" i="10"/>
  <c r="AU686" i="10" s="1"/>
  <c r="AC686" i="10"/>
  <c r="AT686" i="10" s="1"/>
  <c r="AA686" i="10"/>
  <c r="AS686" i="10" s="1"/>
  <c r="Y686" i="10"/>
  <c r="AR686" i="10" s="1"/>
  <c r="U686" i="10"/>
  <c r="AQ686" i="10" s="1"/>
  <c r="S686" i="10"/>
  <c r="AP686" i="10" s="1"/>
  <c r="Q686" i="10"/>
  <c r="AO686" i="10" s="1"/>
  <c r="M686" i="10"/>
  <c r="AN686" i="10" s="1"/>
  <c r="K686" i="10"/>
  <c r="I686" i="10"/>
  <c r="AL686" i="10" s="1"/>
  <c r="AT685" i="10"/>
  <c r="AG685" i="10"/>
  <c r="AE685" i="10"/>
  <c r="AU685" i="10" s="1"/>
  <c r="AC685" i="10"/>
  <c r="AA685" i="10"/>
  <c r="AS685" i="10" s="1"/>
  <c r="U685" i="10"/>
  <c r="AQ685" i="10" s="1"/>
  <c r="S685" i="10"/>
  <c r="AP685" i="10" s="1"/>
  <c r="M685" i="10"/>
  <c r="AN685" i="10" s="1"/>
  <c r="K685" i="10"/>
  <c r="AM685" i="10" s="1"/>
  <c r="I685" i="10"/>
  <c r="AL685" i="10" s="1"/>
  <c r="AG684" i="10"/>
  <c r="AE684" i="10"/>
  <c r="AU684" i="10" s="1"/>
  <c r="AC684" i="10"/>
  <c r="AT684" i="10" s="1"/>
  <c r="AA684" i="10"/>
  <c r="AS684" i="10" s="1"/>
  <c r="Y684" i="10"/>
  <c r="AR684" i="10" s="1"/>
  <c r="U684" i="10"/>
  <c r="AQ684" i="10" s="1"/>
  <c r="S684" i="10"/>
  <c r="AP684" i="10" s="1"/>
  <c r="Q684" i="10"/>
  <c r="AO684" i="10" s="1"/>
  <c r="M684" i="10"/>
  <c r="AN684" i="10" s="1"/>
  <c r="K684" i="10"/>
  <c r="AM684" i="10" s="1"/>
  <c r="I684" i="10"/>
  <c r="AL684" i="10" s="1"/>
  <c r="AG683" i="10"/>
  <c r="AE683" i="10"/>
  <c r="AU683" i="10" s="1"/>
  <c r="AC683" i="10"/>
  <c r="AT683" i="10" s="1"/>
  <c r="AA683" i="10"/>
  <c r="AS683" i="10" s="1"/>
  <c r="U683" i="10"/>
  <c r="AQ683" i="10" s="1"/>
  <c r="S683" i="10"/>
  <c r="AP683" i="10" s="1"/>
  <c r="M683" i="10"/>
  <c r="AN683" i="10" s="1"/>
  <c r="K683" i="10"/>
  <c r="AM683" i="10" s="1"/>
  <c r="I683" i="10"/>
  <c r="AL683" i="10" s="1"/>
  <c r="AG682" i="10"/>
  <c r="AE682" i="10"/>
  <c r="AU682" i="10" s="1"/>
  <c r="AC682" i="10"/>
  <c r="AT682" i="10" s="1"/>
  <c r="AA682" i="10"/>
  <c r="AS682" i="10" s="1"/>
  <c r="Y682" i="10"/>
  <c r="AR682" i="10" s="1"/>
  <c r="U682" i="10"/>
  <c r="AQ682" i="10" s="1"/>
  <c r="S682" i="10"/>
  <c r="AP682" i="10" s="1"/>
  <c r="Q682" i="10"/>
  <c r="AO682" i="10" s="1"/>
  <c r="M682" i="10"/>
  <c r="AN682" i="10" s="1"/>
  <c r="K682" i="10"/>
  <c r="AM682" i="10" s="1"/>
  <c r="I682" i="10"/>
  <c r="AL682" i="10" s="1"/>
  <c r="AG681" i="10"/>
  <c r="AE681" i="10"/>
  <c r="AU681" i="10" s="1"/>
  <c r="AC681" i="10"/>
  <c r="AT681" i="10" s="1"/>
  <c r="AA681" i="10"/>
  <c r="AS681" i="10" s="1"/>
  <c r="U681" i="10"/>
  <c r="AQ681" i="10" s="1"/>
  <c r="S681" i="10"/>
  <c r="AP681" i="10" s="1"/>
  <c r="Q681" i="10"/>
  <c r="AO681" i="10" s="1"/>
  <c r="M681" i="10"/>
  <c r="AN681" i="10" s="1"/>
  <c r="K681" i="10"/>
  <c r="AM681" i="10" s="1"/>
  <c r="I681" i="10"/>
  <c r="AL681" i="10" s="1"/>
  <c r="AG680" i="10"/>
  <c r="AE680" i="10"/>
  <c r="AU680" i="10" s="1"/>
  <c r="AC680" i="10"/>
  <c r="AT680" i="10" s="1"/>
  <c r="AA680" i="10"/>
  <c r="AS680" i="10" s="1"/>
  <c r="Y680" i="10"/>
  <c r="AR680" i="10" s="1"/>
  <c r="U680" i="10"/>
  <c r="AQ680" i="10" s="1"/>
  <c r="S680" i="10"/>
  <c r="AP680" i="10" s="1"/>
  <c r="Q680" i="10"/>
  <c r="AO680" i="10" s="1"/>
  <c r="M680" i="10"/>
  <c r="AN680" i="10" s="1"/>
  <c r="K680" i="10"/>
  <c r="AM680" i="10" s="1"/>
  <c r="I680" i="10"/>
  <c r="AL680" i="10" s="1"/>
  <c r="AG679" i="10"/>
  <c r="AE679" i="10"/>
  <c r="AU679" i="10" s="1"/>
  <c r="AC679" i="10"/>
  <c r="AT679" i="10" s="1"/>
  <c r="AA679" i="10"/>
  <c r="AS679" i="10" s="1"/>
  <c r="U679" i="10"/>
  <c r="AQ679" i="10" s="1"/>
  <c r="S679" i="10"/>
  <c r="AP679" i="10" s="1"/>
  <c r="M679" i="10"/>
  <c r="AN679" i="10" s="1"/>
  <c r="K679" i="10"/>
  <c r="AM679" i="10" s="1"/>
  <c r="I679" i="10"/>
  <c r="AL679" i="10" s="1"/>
  <c r="AG678" i="10"/>
  <c r="AE678" i="10"/>
  <c r="AU678" i="10" s="1"/>
  <c r="AC678" i="10"/>
  <c r="AT678" i="10" s="1"/>
  <c r="AA678" i="10"/>
  <c r="AS678" i="10" s="1"/>
  <c r="Y678" i="10"/>
  <c r="AR678" i="10" s="1"/>
  <c r="U678" i="10"/>
  <c r="AQ678" i="10" s="1"/>
  <c r="S678" i="10"/>
  <c r="AP678" i="10" s="1"/>
  <c r="Q678" i="10"/>
  <c r="AO678" i="10" s="1"/>
  <c r="M678" i="10"/>
  <c r="AN678" i="10" s="1"/>
  <c r="K678" i="10"/>
  <c r="AM678" i="10" s="1"/>
  <c r="I678" i="10"/>
  <c r="AL678" i="10" s="1"/>
  <c r="AG677" i="10"/>
  <c r="AE677" i="10"/>
  <c r="AU677" i="10" s="1"/>
  <c r="AC677" i="10"/>
  <c r="AT677" i="10" s="1"/>
  <c r="AA677" i="10"/>
  <c r="AS677" i="10" s="1"/>
  <c r="U677" i="10"/>
  <c r="AQ677" i="10" s="1"/>
  <c r="S677" i="10"/>
  <c r="AP677" i="10" s="1"/>
  <c r="M677" i="10"/>
  <c r="AN677" i="10" s="1"/>
  <c r="K677" i="10"/>
  <c r="AM677" i="10" s="1"/>
  <c r="I677" i="10"/>
  <c r="AL677" i="10" s="1"/>
  <c r="AN676" i="10"/>
  <c r="AG676" i="10"/>
  <c r="AE676" i="10"/>
  <c r="AU676" i="10" s="1"/>
  <c r="AC676" i="10"/>
  <c r="AT676" i="10" s="1"/>
  <c r="AA676" i="10"/>
  <c r="AS676" i="10" s="1"/>
  <c r="Y676" i="10"/>
  <c r="AR676" i="10" s="1"/>
  <c r="U676" i="10"/>
  <c r="AQ676" i="10" s="1"/>
  <c r="S676" i="10"/>
  <c r="AP676" i="10" s="1"/>
  <c r="Q676" i="10"/>
  <c r="AO676" i="10" s="1"/>
  <c r="M676" i="10"/>
  <c r="K676" i="10"/>
  <c r="AM676" i="10" s="1"/>
  <c r="I676" i="10"/>
  <c r="AL676" i="10" s="1"/>
  <c r="AQ675" i="10"/>
  <c r="AG675" i="10"/>
  <c r="AE675" i="10"/>
  <c r="AU675" i="10" s="1"/>
  <c r="AC675" i="10"/>
  <c r="AT675" i="10" s="1"/>
  <c r="AA675" i="10"/>
  <c r="AS675" i="10" s="1"/>
  <c r="U675" i="10"/>
  <c r="S675" i="10"/>
  <c r="AP675" i="10" s="1"/>
  <c r="M675" i="10"/>
  <c r="AN675" i="10" s="1"/>
  <c r="K675" i="10"/>
  <c r="AM675" i="10" s="1"/>
  <c r="I675" i="10"/>
  <c r="AL675" i="10" s="1"/>
  <c r="AG674" i="10"/>
  <c r="AE674" i="10"/>
  <c r="AU674" i="10" s="1"/>
  <c r="AC674" i="10"/>
  <c r="AT674" i="10" s="1"/>
  <c r="AA674" i="10"/>
  <c r="AS674" i="10" s="1"/>
  <c r="Y674" i="10"/>
  <c r="AR674" i="10" s="1"/>
  <c r="U674" i="10"/>
  <c r="AQ674" i="10" s="1"/>
  <c r="S674" i="10"/>
  <c r="AP674" i="10" s="1"/>
  <c r="Q674" i="10"/>
  <c r="AO674" i="10" s="1"/>
  <c r="M674" i="10"/>
  <c r="AN674" i="10" s="1"/>
  <c r="K674" i="10"/>
  <c r="AM674" i="10" s="1"/>
  <c r="I674" i="10"/>
  <c r="AL674" i="10" s="1"/>
  <c r="AG673" i="10"/>
  <c r="AE673" i="10"/>
  <c r="AU673" i="10" s="1"/>
  <c r="AC673" i="10"/>
  <c r="AT673" i="10" s="1"/>
  <c r="AA673" i="10"/>
  <c r="AS673" i="10" s="1"/>
  <c r="U673" i="10"/>
  <c r="AQ673" i="10" s="1"/>
  <c r="S673" i="10"/>
  <c r="AP673" i="10" s="1"/>
  <c r="M673" i="10"/>
  <c r="AN673" i="10" s="1"/>
  <c r="K673" i="10"/>
  <c r="AM673" i="10" s="1"/>
  <c r="I673" i="10"/>
  <c r="AL673" i="10" s="1"/>
  <c r="AG672" i="10"/>
  <c r="AE672" i="10"/>
  <c r="AU672" i="10" s="1"/>
  <c r="AC672" i="10"/>
  <c r="AT672" i="10" s="1"/>
  <c r="AA672" i="10"/>
  <c r="AS672" i="10" s="1"/>
  <c r="Y672" i="10"/>
  <c r="AR672" i="10" s="1"/>
  <c r="U672" i="10"/>
  <c r="AQ672" i="10" s="1"/>
  <c r="S672" i="10"/>
  <c r="AP672" i="10" s="1"/>
  <c r="Q672" i="10"/>
  <c r="AO672" i="10" s="1"/>
  <c r="M672" i="10"/>
  <c r="AN672" i="10" s="1"/>
  <c r="K672" i="10"/>
  <c r="AM672" i="10" s="1"/>
  <c r="I672" i="10"/>
  <c r="AL672" i="10" s="1"/>
  <c r="AG671" i="10"/>
  <c r="AE671" i="10"/>
  <c r="AU671" i="10" s="1"/>
  <c r="AC671" i="10"/>
  <c r="AT671" i="10" s="1"/>
  <c r="AA671" i="10"/>
  <c r="AS671" i="10" s="1"/>
  <c r="U671" i="10"/>
  <c r="AQ671" i="10" s="1"/>
  <c r="S671" i="10"/>
  <c r="AP671" i="10" s="1"/>
  <c r="M671" i="10"/>
  <c r="AN671" i="10" s="1"/>
  <c r="K671" i="10"/>
  <c r="AM671" i="10" s="1"/>
  <c r="I671" i="10"/>
  <c r="AL671" i="10" s="1"/>
  <c r="AT670" i="10"/>
  <c r="AG670" i="10"/>
  <c r="AE670" i="10"/>
  <c r="AU670" i="10" s="1"/>
  <c r="AC670" i="10"/>
  <c r="AA670" i="10"/>
  <c r="AS670" i="10" s="1"/>
  <c r="Y670" i="10"/>
  <c r="AR670" i="10" s="1"/>
  <c r="U670" i="10"/>
  <c r="AQ670" i="10" s="1"/>
  <c r="S670" i="10"/>
  <c r="AP670" i="10" s="1"/>
  <c r="Q670" i="10"/>
  <c r="AO670" i="10" s="1"/>
  <c r="M670" i="10"/>
  <c r="AN670" i="10" s="1"/>
  <c r="K670" i="10"/>
  <c r="AM670" i="10" s="1"/>
  <c r="I670" i="10"/>
  <c r="AL670" i="10" s="1"/>
  <c r="AG669" i="10"/>
  <c r="AE669" i="10"/>
  <c r="AU669" i="10" s="1"/>
  <c r="AC669" i="10"/>
  <c r="AT669" i="10" s="1"/>
  <c r="AA669" i="10"/>
  <c r="AS669" i="10" s="1"/>
  <c r="U669" i="10"/>
  <c r="AQ669" i="10" s="1"/>
  <c r="S669" i="10"/>
  <c r="AP669" i="10" s="1"/>
  <c r="M669" i="10"/>
  <c r="AN669" i="10" s="1"/>
  <c r="K669" i="10"/>
  <c r="AM669" i="10" s="1"/>
  <c r="I669" i="10"/>
  <c r="AL669" i="10" s="1"/>
  <c r="AG668" i="10"/>
  <c r="AE668" i="10"/>
  <c r="AU668" i="10" s="1"/>
  <c r="AC668" i="10"/>
  <c r="AT668" i="10" s="1"/>
  <c r="AA668" i="10"/>
  <c r="AS668" i="10" s="1"/>
  <c r="Y668" i="10"/>
  <c r="AR668" i="10" s="1"/>
  <c r="U668" i="10"/>
  <c r="AQ668" i="10" s="1"/>
  <c r="S668" i="10"/>
  <c r="AP668" i="10" s="1"/>
  <c r="Q668" i="10"/>
  <c r="AO668" i="10" s="1"/>
  <c r="M668" i="10"/>
  <c r="AN668" i="10" s="1"/>
  <c r="K668" i="10"/>
  <c r="AM668" i="10" s="1"/>
  <c r="I668" i="10"/>
  <c r="AL668" i="10" s="1"/>
  <c r="AG667" i="10"/>
  <c r="AE667" i="10"/>
  <c r="AU667" i="10" s="1"/>
  <c r="AC667" i="10"/>
  <c r="AT667" i="10" s="1"/>
  <c r="AA667" i="10"/>
  <c r="AS667" i="10" s="1"/>
  <c r="Y667" i="10"/>
  <c r="AR667" i="10" s="1"/>
  <c r="U667" i="10"/>
  <c r="AQ667" i="10" s="1"/>
  <c r="S667" i="10"/>
  <c r="AP667" i="10" s="1"/>
  <c r="M667" i="10"/>
  <c r="AN667" i="10" s="1"/>
  <c r="K667" i="10"/>
  <c r="AM667" i="10" s="1"/>
  <c r="I667" i="10"/>
  <c r="AL667" i="10" s="1"/>
  <c r="AG666" i="10"/>
  <c r="AE666" i="10"/>
  <c r="AU666" i="10" s="1"/>
  <c r="AC666" i="10"/>
  <c r="AT666" i="10" s="1"/>
  <c r="AA666" i="10"/>
  <c r="AS666" i="10" s="1"/>
  <c r="Y666" i="10"/>
  <c r="AR666" i="10" s="1"/>
  <c r="U666" i="10"/>
  <c r="AQ666" i="10" s="1"/>
  <c r="S666" i="10"/>
  <c r="AP666" i="10" s="1"/>
  <c r="Q666" i="10"/>
  <c r="AO666" i="10" s="1"/>
  <c r="M666" i="10"/>
  <c r="AN666" i="10" s="1"/>
  <c r="K666" i="10"/>
  <c r="AM666" i="10" s="1"/>
  <c r="I666" i="10"/>
  <c r="AL666" i="10" s="1"/>
  <c r="AG665" i="10"/>
  <c r="AE665" i="10"/>
  <c r="AU665" i="10" s="1"/>
  <c r="AC665" i="10"/>
  <c r="AT665" i="10" s="1"/>
  <c r="AA665" i="10"/>
  <c r="AS665" i="10" s="1"/>
  <c r="U665" i="10"/>
  <c r="AQ665" i="10" s="1"/>
  <c r="S665" i="10"/>
  <c r="AP665" i="10" s="1"/>
  <c r="M665" i="10"/>
  <c r="AN665" i="10" s="1"/>
  <c r="K665" i="10"/>
  <c r="AM665" i="10" s="1"/>
  <c r="I665" i="10"/>
  <c r="AL665" i="10" s="1"/>
  <c r="AG664" i="10"/>
  <c r="AE664" i="10"/>
  <c r="AU664" i="10" s="1"/>
  <c r="AC664" i="10"/>
  <c r="AT664" i="10" s="1"/>
  <c r="AA664" i="10"/>
  <c r="AS664" i="10" s="1"/>
  <c r="Y664" i="10"/>
  <c r="AR664" i="10" s="1"/>
  <c r="U664" i="10"/>
  <c r="AQ664" i="10" s="1"/>
  <c r="S664" i="10"/>
  <c r="AP664" i="10" s="1"/>
  <c r="Q664" i="10"/>
  <c r="AO664" i="10" s="1"/>
  <c r="M664" i="10"/>
  <c r="AN664" i="10" s="1"/>
  <c r="K664" i="10"/>
  <c r="AM664" i="10" s="1"/>
  <c r="I664" i="10"/>
  <c r="AL664" i="10" s="1"/>
  <c r="AG663" i="10"/>
  <c r="AE663" i="10"/>
  <c r="AU663" i="10" s="1"/>
  <c r="AC663" i="10"/>
  <c r="AT663" i="10" s="1"/>
  <c r="AA663" i="10"/>
  <c r="AS663" i="10" s="1"/>
  <c r="U663" i="10"/>
  <c r="AQ663" i="10" s="1"/>
  <c r="S663" i="10"/>
  <c r="AP663" i="10" s="1"/>
  <c r="M663" i="10"/>
  <c r="AN663" i="10" s="1"/>
  <c r="K663" i="10"/>
  <c r="AM663" i="10" s="1"/>
  <c r="I663" i="10"/>
  <c r="AL663" i="10" s="1"/>
  <c r="AT662" i="10"/>
  <c r="AG662" i="10"/>
  <c r="AE662" i="10"/>
  <c r="AU662" i="10" s="1"/>
  <c r="AC662" i="10"/>
  <c r="AA662" i="10"/>
  <c r="AS662" i="10" s="1"/>
  <c r="Y662" i="10"/>
  <c r="AR662" i="10" s="1"/>
  <c r="U662" i="10"/>
  <c r="AQ662" i="10" s="1"/>
  <c r="S662" i="10"/>
  <c r="AP662" i="10" s="1"/>
  <c r="Q662" i="10"/>
  <c r="AO662" i="10" s="1"/>
  <c r="M662" i="10"/>
  <c r="AN662" i="10" s="1"/>
  <c r="K662" i="10"/>
  <c r="AM662" i="10" s="1"/>
  <c r="I662" i="10"/>
  <c r="AL662" i="10" s="1"/>
  <c r="AG661" i="10"/>
  <c r="AE661" i="10"/>
  <c r="AU661" i="10" s="1"/>
  <c r="AC661" i="10"/>
  <c r="AT661" i="10" s="1"/>
  <c r="AA661" i="10"/>
  <c r="AS661" i="10" s="1"/>
  <c r="U661" i="10"/>
  <c r="AQ661" i="10" s="1"/>
  <c r="S661" i="10"/>
  <c r="AP661" i="10" s="1"/>
  <c r="M661" i="10"/>
  <c r="AN661" i="10" s="1"/>
  <c r="K661" i="10"/>
  <c r="AM661" i="10" s="1"/>
  <c r="I661" i="10"/>
  <c r="AL661" i="10" s="1"/>
  <c r="AP660" i="10"/>
  <c r="AG660" i="10"/>
  <c r="AE660" i="10"/>
  <c r="AU660" i="10" s="1"/>
  <c r="AC660" i="10"/>
  <c r="AT660" i="10" s="1"/>
  <c r="AA660" i="10"/>
  <c r="AS660" i="10" s="1"/>
  <c r="Y660" i="10"/>
  <c r="AR660" i="10" s="1"/>
  <c r="U660" i="10"/>
  <c r="AQ660" i="10" s="1"/>
  <c r="S660" i="10"/>
  <c r="Q660" i="10"/>
  <c r="AO660" i="10" s="1"/>
  <c r="M660" i="10"/>
  <c r="AN660" i="10" s="1"/>
  <c r="K660" i="10"/>
  <c r="AM660" i="10" s="1"/>
  <c r="I660" i="10"/>
  <c r="AL660" i="10" s="1"/>
  <c r="AG659" i="10"/>
  <c r="AE659" i="10"/>
  <c r="AU659" i="10" s="1"/>
  <c r="AC659" i="10"/>
  <c r="AT659" i="10" s="1"/>
  <c r="AA659" i="10"/>
  <c r="AS659" i="10" s="1"/>
  <c r="U659" i="10"/>
  <c r="AQ659" i="10" s="1"/>
  <c r="S659" i="10"/>
  <c r="AP659" i="10" s="1"/>
  <c r="M659" i="10"/>
  <c r="AN659" i="10" s="1"/>
  <c r="K659" i="10"/>
  <c r="AM659" i="10" s="1"/>
  <c r="I659" i="10"/>
  <c r="AL659" i="10" s="1"/>
  <c r="AG658" i="10"/>
  <c r="AE658" i="10"/>
  <c r="AU658" i="10" s="1"/>
  <c r="AC658" i="10"/>
  <c r="AT658" i="10" s="1"/>
  <c r="AA658" i="10"/>
  <c r="AS658" i="10" s="1"/>
  <c r="Y658" i="10"/>
  <c r="AR658" i="10" s="1"/>
  <c r="U658" i="10"/>
  <c r="AQ658" i="10" s="1"/>
  <c r="S658" i="10"/>
  <c r="AP658" i="10" s="1"/>
  <c r="Q658" i="10"/>
  <c r="AO658" i="10" s="1"/>
  <c r="M658" i="10"/>
  <c r="AN658" i="10" s="1"/>
  <c r="K658" i="10"/>
  <c r="AM658" i="10" s="1"/>
  <c r="I658" i="10"/>
  <c r="AL658" i="10" s="1"/>
  <c r="AG657" i="10"/>
  <c r="AE657" i="10"/>
  <c r="AU657" i="10" s="1"/>
  <c r="AC657" i="10"/>
  <c r="AT657" i="10" s="1"/>
  <c r="AA657" i="10"/>
  <c r="AS657" i="10" s="1"/>
  <c r="U657" i="10"/>
  <c r="AQ657" i="10" s="1"/>
  <c r="S657" i="10"/>
  <c r="AP657" i="10" s="1"/>
  <c r="M657" i="10"/>
  <c r="AN657" i="10" s="1"/>
  <c r="K657" i="10"/>
  <c r="AM657" i="10" s="1"/>
  <c r="I657" i="10"/>
  <c r="AL657" i="10" s="1"/>
  <c r="AG656" i="10"/>
  <c r="AE656" i="10"/>
  <c r="AU656" i="10" s="1"/>
  <c r="AC656" i="10"/>
  <c r="AT656" i="10" s="1"/>
  <c r="AA656" i="10"/>
  <c r="AS656" i="10" s="1"/>
  <c r="Y656" i="10"/>
  <c r="AR656" i="10" s="1"/>
  <c r="U656" i="10"/>
  <c r="AQ656" i="10" s="1"/>
  <c r="S656" i="10"/>
  <c r="AP656" i="10" s="1"/>
  <c r="Q656" i="10"/>
  <c r="AO656" i="10" s="1"/>
  <c r="M656" i="10"/>
  <c r="AN656" i="10" s="1"/>
  <c r="K656" i="10"/>
  <c r="AM656" i="10" s="1"/>
  <c r="I656" i="10"/>
  <c r="AL656" i="10" s="1"/>
  <c r="AG655" i="10"/>
  <c r="AE655" i="10"/>
  <c r="AU655" i="10" s="1"/>
  <c r="AC655" i="10"/>
  <c r="AT655" i="10" s="1"/>
  <c r="AA655" i="10"/>
  <c r="AS655" i="10" s="1"/>
  <c r="U655" i="10"/>
  <c r="AQ655" i="10" s="1"/>
  <c r="S655" i="10"/>
  <c r="AP655" i="10" s="1"/>
  <c r="M655" i="10"/>
  <c r="AN655" i="10" s="1"/>
  <c r="K655" i="10"/>
  <c r="AM655" i="10" s="1"/>
  <c r="I655" i="10"/>
  <c r="AL655" i="10" s="1"/>
  <c r="AG654" i="10"/>
  <c r="AE654" i="10"/>
  <c r="AU654" i="10" s="1"/>
  <c r="AC654" i="10"/>
  <c r="AT654" i="10" s="1"/>
  <c r="AA654" i="10"/>
  <c r="AS654" i="10" s="1"/>
  <c r="Y654" i="10"/>
  <c r="AR654" i="10" s="1"/>
  <c r="U654" i="10"/>
  <c r="AQ654" i="10" s="1"/>
  <c r="S654" i="10"/>
  <c r="AP654" i="10" s="1"/>
  <c r="Q654" i="10"/>
  <c r="AO654" i="10" s="1"/>
  <c r="M654" i="10"/>
  <c r="AN654" i="10" s="1"/>
  <c r="K654" i="10"/>
  <c r="AM654" i="10" s="1"/>
  <c r="I654" i="10"/>
  <c r="AL654" i="10" s="1"/>
  <c r="AG653" i="10"/>
  <c r="AE653" i="10"/>
  <c r="AU653" i="10" s="1"/>
  <c r="AC653" i="10"/>
  <c r="AT653" i="10" s="1"/>
  <c r="AA653" i="10"/>
  <c r="AS653" i="10" s="1"/>
  <c r="U653" i="10"/>
  <c r="AQ653" i="10" s="1"/>
  <c r="S653" i="10"/>
  <c r="AP653" i="10" s="1"/>
  <c r="M653" i="10"/>
  <c r="AN653" i="10" s="1"/>
  <c r="K653" i="10"/>
  <c r="AM653" i="10" s="1"/>
  <c r="I653" i="10"/>
  <c r="AL653" i="10" s="1"/>
  <c r="AG652" i="10"/>
  <c r="AE652" i="10"/>
  <c r="AU652" i="10" s="1"/>
  <c r="AC652" i="10"/>
  <c r="AT652" i="10" s="1"/>
  <c r="AA652" i="10"/>
  <c r="AS652" i="10" s="1"/>
  <c r="Y652" i="10"/>
  <c r="AR652" i="10" s="1"/>
  <c r="U652" i="10"/>
  <c r="AQ652" i="10" s="1"/>
  <c r="S652" i="10"/>
  <c r="AP652" i="10" s="1"/>
  <c r="Q652" i="10"/>
  <c r="AO652" i="10" s="1"/>
  <c r="M652" i="10"/>
  <c r="AN652" i="10" s="1"/>
  <c r="K652" i="10"/>
  <c r="AM652" i="10" s="1"/>
  <c r="I652" i="10"/>
  <c r="AL652" i="10" s="1"/>
  <c r="AJ651" i="10"/>
  <c r="AG651" i="10"/>
  <c r="AE651" i="10"/>
  <c r="AU651" i="10" s="1"/>
  <c r="AC651" i="10"/>
  <c r="AT651" i="10" s="1"/>
  <c r="AA651" i="10"/>
  <c r="AS651" i="10" s="1"/>
  <c r="U651" i="10"/>
  <c r="AQ651" i="10" s="1"/>
  <c r="S651" i="10"/>
  <c r="AP651" i="10" s="1"/>
  <c r="M651" i="10"/>
  <c r="AN651" i="10" s="1"/>
  <c r="K651" i="10"/>
  <c r="AM651" i="10" s="1"/>
  <c r="I651" i="10"/>
  <c r="AL651" i="10" s="1"/>
  <c r="AG650" i="10"/>
  <c r="AE650" i="10"/>
  <c r="AU650" i="10" s="1"/>
  <c r="AC650" i="10"/>
  <c r="AT650" i="10" s="1"/>
  <c r="AA650" i="10"/>
  <c r="AS650" i="10" s="1"/>
  <c r="Y650" i="10"/>
  <c r="AR650" i="10" s="1"/>
  <c r="U650" i="10"/>
  <c r="AQ650" i="10" s="1"/>
  <c r="S650" i="10"/>
  <c r="AP650" i="10" s="1"/>
  <c r="Q650" i="10"/>
  <c r="AO650" i="10" s="1"/>
  <c r="M650" i="10"/>
  <c r="AN650" i="10" s="1"/>
  <c r="K650" i="10"/>
  <c r="AM650" i="10" s="1"/>
  <c r="I650" i="10"/>
  <c r="AL650" i="10" s="1"/>
  <c r="AL649" i="10"/>
  <c r="AG649" i="10"/>
  <c r="AE649" i="10"/>
  <c r="AU649" i="10" s="1"/>
  <c r="AC649" i="10"/>
  <c r="AT649" i="10" s="1"/>
  <c r="AA649" i="10"/>
  <c r="AS649" i="10" s="1"/>
  <c r="U649" i="10"/>
  <c r="AQ649" i="10" s="1"/>
  <c r="S649" i="10"/>
  <c r="AP649" i="10" s="1"/>
  <c r="M649" i="10"/>
  <c r="AN649" i="10" s="1"/>
  <c r="K649" i="10"/>
  <c r="AM649" i="10" s="1"/>
  <c r="I649" i="10"/>
  <c r="AG648" i="10"/>
  <c r="AE648" i="10"/>
  <c r="AU648" i="10" s="1"/>
  <c r="AC648" i="10"/>
  <c r="AT648" i="10" s="1"/>
  <c r="AA648" i="10"/>
  <c r="AS648" i="10" s="1"/>
  <c r="Y648" i="10"/>
  <c r="AR648" i="10" s="1"/>
  <c r="U648" i="10"/>
  <c r="AQ648" i="10" s="1"/>
  <c r="S648" i="10"/>
  <c r="AP648" i="10" s="1"/>
  <c r="Q648" i="10"/>
  <c r="AO648" i="10" s="1"/>
  <c r="M648" i="10"/>
  <c r="AN648" i="10" s="1"/>
  <c r="K648" i="10"/>
  <c r="AM648" i="10" s="1"/>
  <c r="I648" i="10"/>
  <c r="AL648" i="10" s="1"/>
  <c r="AG647" i="10"/>
  <c r="AE647" i="10"/>
  <c r="AU647" i="10" s="1"/>
  <c r="AC647" i="10"/>
  <c r="AT647" i="10" s="1"/>
  <c r="AA647" i="10"/>
  <c r="AS647" i="10" s="1"/>
  <c r="U647" i="10"/>
  <c r="AQ647" i="10" s="1"/>
  <c r="S647" i="10"/>
  <c r="AP647" i="10" s="1"/>
  <c r="M647" i="10"/>
  <c r="AN647" i="10" s="1"/>
  <c r="K647" i="10"/>
  <c r="AM647" i="10" s="1"/>
  <c r="I647" i="10"/>
  <c r="AL647" i="10" s="1"/>
  <c r="AG646" i="10"/>
  <c r="AE646" i="10"/>
  <c r="AU646" i="10" s="1"/>
  <c r="AC646" i="10"/>
  <c r="AT646" i="10" s="1"/>
  <c r="AA646" i="10"/>
  <c r="AS646" i="10" s="1"/>
  <c r="Y646" i="10"/>
  <c r="AR646" i="10" s="1"/>
  <c r="U646" i="10"/>
  <c r="AQ646" i="10" s="1"/>
  <c r="S646" i="10"/>
  <c r="AP646" i="10" s="1"/>
  <c r="Q646" i="10"/>
  <c r="AO646" i="10" s="1"/>
  <c r="M646" i="10"/>
  <c r="AN646" i="10" s="1"/>
  <c r="K646" i="10"/>
  <c r="AM646" i="10" s="1"/>
  <c r="I646" i="10"/>
  <c r="AL646" i="10" s="1"/>
  <c r="AG645" i="10"/>
  <c r="AE645" i="10"/>
  <c r="AU645" i="10" s="1"/>
  <c r="AC645" i="10"/>
  <c r="AT645" i="10" s="1"/>
  <c r="AA645" i="10"/>
  <c r="AS645" i="10" s="1"/>
  <c r="U645" i="10"/>
  <c r="AQ645" i="10" s="1"/>
  <c r="S645" i="10"/>
  <c r="AP645" i="10" s="1"/>
  <c r="M645" i="10"/>
  <c r="AN645" i="10" s="1"/>
  <c r="K645" i="10"/>
  <c r="AM645" i="10" s="1"/>
  <c r="I645" i="10"/>
  <c r="AL645" i="10" s="1"/>
  <c r="AN644" i="10"/>
  <c r="AG644" i="10"/>
  <c r="AE644" i="10"/>
  <c r="AU644" i="10" s="1"/>
  <c r="AC644" i="10"/>
  <c r="AT644" i="10" s="1"/>
  <c r="AA644" i="10"/>
  <c r="AS644" i="10" s="1"/>
  <c r="Y644" i="10"/>
  <c r="AR644" i="10" s="1"/>
  <c r="U644" i="10"/>
  <c r="AQ644" i="10" s="1"/>
  <c r="S644" i="10"/>
  <c r="AP644" i="10" s="1"/>
  <c r="Q644" i="10"/>
  <c r="AO644" i="10" s="1"/>
  <c r="M644" i="10"/>
  <c r="K644" i="10"/>
  <c r="AM644" i="10" s="1"/>
  <c r="I644" i="10"/>
  <c r="AL644" i="10" s="1"/>
  <c r="AQ643" i="10"/>
  <c r="AJ643" i="10"/>
  <c r="AG643" i="10"/>
  <c r="AE643" i="10"/>
  <c r="AU643" i="10" s="1"/>
  <c r="AC643" i="10"/>
  <c r="AT643" i="10" s="1"/>
  <c r="AA643" i="10"/>
  <c r="AS643" i="10" s="1"/>
  <c r="U643" i="10"/>
  <c r="S643" i="10"/>
  <c r="AP643" i="10" s="1"/>
  <c r="M643" i="10"/>
  <c r="AN643" i="10" s="1"/>
  <c r="K643" i="10"/>
  <c r="AM643" i="10" s="1"/>
  <c r="I643" i="10"/>
  <c r="AL643" i="10" s="1"/>
  <c r="AU642" i="10"/>
  <c r="AN642" i="10"/>
  <c r="AG642" i="10"/>
  <c r="AE642" i="10"/>
  <c r="AC642" i="10"/>
  <c r="AT642" i="10" s="1"/>
  <c r="AA642" i="10"/>
  <c r="AS642" i="10" s="1"/>
  <c r="Y642" i="10"/>
  <c r="AR642" i="10" s="1"/>
  <c r="U642" i="10"/>
  <c r="AQ642" i="10" s="1"/>
  <c r="S642" i="10"/>
  <c r="AP642" i="10" s="1"/>
  <c r="Q642" i="10"/>
  <c r="AO642" i="10" s="1"/>
  <c r="M642" i="10"/>
  <c r="K642" i="10"/>
  <c r="AM642" i="10" s="1"/>
  <c r="I642" i="10"/>
  <c r="AL642" i="10" s="1"/>
  <c r="AG641" i="10"/>
  <c r="AE641" i="10"/>
  <c r="AU641" i="10" s="1"/>
  <c r="AC641" i="10"/>
  <c r="AT641" i="10" s="1"/>
  <c r="AA641" i="10"/>
  <c r="AS641" i="10" s="1"/>
  <c r="U641" i="10"/>
  <c r="AQ641" i="10" s="1"/>
  <c r="S641" i="10"/>
  <c r="AP641" i="10" s="1"/>
  <c r="M641" i="10"/>
  <c r="AN641" i="10" s="1"/>
  <c r="K641" i="10"/>
  <c r="AM641" i="10" s="1"/>
  <c r="I641" i="10"/>
  <c r="AL641" i="10" s="1"/>
  <c r="AG640" i="10"/>
  <c r="AE640" i="10"/>
  <c r="AU640" i="10" s="1"/>
  <c r="AC640" i="10"/>
  <c r="AT640" i="10" s="1"/>
  <c r="AA640" i="10"/>
  <c r="AS640" i="10" s="1"/>
  <c r="Y640" i="10"/>
  <c r="AR640" i="10" s="1"/>
  <c r="U640" i="10"/>
  <c r="AQ640" i="10" s="1"/>
  <c r="S640" i="10"/>
  <c r="AP640" i="10" s="1"/>
  <c r="Q640" i="10"/>
  <c r="AO640" i="10" s="1"/>
  <c r="M640" i="10"/>
  <c r="AN640" i="10" s="1"/>
  <c r="K640" i="10"/>
  <c r="AM640" i="10" s="1"/>
  <c r="I640" i="10"/>
  <c r="AL640" i="10" s="1"/>
  <c r="AG639" i="10"/>
  <c r="AE639" i="10"/>
  <c r="AU639" i="10" s="1"/>
  <c r="AC639" i="10"/>
  <c r="AT639" i="10" s="1"/>
  <c r="AA639" i="10"/>
  <c r="AS639" i="10" s="1"/>
  <c r="Y639" i="10"/>
  <c r="AR639" i="10" s="1"/>
  <c r="U639" i="10"/>
  <c r="AQ639" i="10" s="1"/>
  <c r="S639" i="10"/>
  <c r="AP639" i="10" s="1"/>
  <c r="M639" i="10"/>
  <c r="AN639" i="10" s="1"/>
  <c r="K639" i="10"/>
  <c r="AM639" i="10" s="1"/>
  <c r="I639" i="10"/>
  <c r="AL639" i="10" s="1"/>
  <c r="AU638" i="10"/>
  <c r="AG638" i="10"/>
  <c r="AE638" i="10"/>
  <c r="AC638" i="10"/>
  <c r="AT638" i="10" s="1"/>
  <c r="AA638" i="10"/>
  <c r="AS638" i="10" s="1"/>
  <c r="Y638" i="10"/>
  <c r="AR638" i="10" s="1"/>
  <c r="U638" i="10"/>
  <c r="AQ638" i="10" s="1"/>
  <c r="S638" i="10"/>
  <c r="AP638" i="10" s="1"/>
  <c r="Q638" i="10"/>
  <c r="AO638" i="10" s="1"/>
  <c r="M638" i="10"/>
  <c r="AN638" i="10" s="1"/>
  <c r="K638" i="10"/>
  <c r="AM638" i="10" s="1"/>
  <c r="I638" i="10"/>
  <c r="AL638" i="10" s="1"/>
  <c r="AG637" i="10"/>
  <c r="AE637" i="10"/>
  <c r="AU637" i="10" s="1"/>
  <c r="AC637" i="10"/>
  <c r="AT637" i="10" s="1"/>
  <c r="AA637" i="10"/>
  <c r="AS637" i="10" s="1"/>
  <c r="U637" i="10"/>
  <c r="AQ637" i="10" s="1"/>
  <c r="S637" i="10"/>
  <c r="AP637" i="10" s="1"/>
  <c r="M637" i="10"/>
  <c r="AN637" i="10" s="1"/>
  <c r="K637" i="10"/>
  <c r="AM637" i="10" s="1"/>
  <c r="I637" i="10"/>
  <c r="AL637" i="10" s="1"/>
  <c r="AG636" i="10"/>
  <c r="AE636" i="10"/>
  <c r="AU636" i="10" s="1"/>
  <c r="AC636" i="10"/>
  <c r="AT636" i="10" s="1"/>
  <c r="AA636" i="10"/>
  <c r="AS636" i="10" s="1"/>
  <c r="Y636" i="10"/>
  <c r="AR636" i="10" s="1"/>
  <c r="U636" i="10"/>
  <c r="AQ636" i="10" s="1"/>
  <c r="S636" i="10"/>
  <c r="AP636" i="10" s="1"/>
  <c r="Q636" i="10"/>
  <c r="AO636" i="10" s="1"/>
  <c r="M636" i="10"/>
  <c r="AN636" i="10" s="1"/>
  <c r="K636" i="10"/>
  <c r="AM636" i="10" s="1"/>
  <c r="I636" i="10"/>
  <c r="AL636" i="10" s="1"/>
  <c r="AG635" i="10"/>
  <c r="AE635" i="10"/>
  <c r="AU635" i="10" s="1"/>
  <c r="AC635" i="10"/>
  <c r="AT635" i="10" s="1"/>
  <c r="AA635" i="10"/>
  <c r="AS635" i="10" s="1"/>
  <c r="U635" i="10"/>
  <c r="AQ635" i="10" s="1"/>
  <c r="S635" i="10"/>
  <c r="AP635" i="10" s="1"/>
  <c r="M635" i="10"/>
  <c r="AN635" i="10" s="1"/>
  <c r="K635" i="10"/>
  <c r="AM635" i="10" s="1"/>
  <c r="I635" i="10"/>
  <c r="AL635" i="10" s="1"/>
  <c r="AM634" i="10"/>
  <c r="AG634" i="10"/>
  <c r="AE634" i="10"/>
  <c r="AU634" i="10" s="1"/>
  <c r="AC634" i="10"/>
  <c r="AT634" i="10" s="1"/>
  <c r="AA634" i="10"/>
  <c r="AS634" i="10" s="1"/>
  <c r="Y634" i="10"/>
  <c r="AR634" i="10" s="1"/>
  <c r="U634" i="10"/>
  <c r="AQ634" i="10" s="1"/>
  <c r="S634" i="10"/>
  <c r="AP634" i="10" s="1"/>
  <c r="Q634" i="10"/>
  <c r="AO634" i="10" s="1"/>
  <c r="M634" i="10"/>
  <c r="AN634" i="10" s="1"/>
  <c r="K634" i="10"/>
  <c r="I634" i="10"/>
  <c r="AL634" i="10" s="1"/>
  <c r="AQ633" i="10"/>
  <c r="AL633" i="10"/>
  <c r="AG633" i="10"/>
  <c r="AE633" i="10"/>
  <c r="AU633" i="10" s="1"/>
  <c r="AC633" i="10"/>
  <c r="AT633" i="10" s="1"/>
  <c r="AA633" i="10"/>
  <c r="AS633" i="10" s="1"/>
  <c r="U633" i="10"/>
  <c r="S633" i="10"/>
  <c r="AP633" i="10" s="1"/>
  <c r="M633" i="10"/>
  <c r="AN633" i="10" s="1"/>
  <c r="K633" i="10"/>
  <c r="AM633" i="10" s="1"/>
  <c r="I633" i="10"/>
  <c r="AG632" i="10"/>
  <c r="AE632" i="10"/>
  <c r="AU632" i="10" s="1"/>
  <c r="AC632" i="10"/>
  <c r="AT632" i="10" s="1"/>
  <c r="AA632" i="10"/>
  <c r="AS632" i="10" s="1"/>
  <c r="Y632" i="10"/>
  <c r="AR632" i="10" s="1"/>
  <c r="U632" i="10"/>
  <c r="AQ632" i="10" s="1"/>
  <c r="S632" i="10"/>
  <c r="AP632" i="10" s="1"/>
  <c r="Q632" i="10"/>
  <c r="AO632" i="10" s="1"/>
  <c r="M632" i="10"/>
  <c r="AN632" i="10" s="1"/>
  <c r="K632" i="10"/>
  <c r="AM632" i="10" s="1"/>
  <c r="I632" i="10"/>
  <c r="AL632" i="10" s="1"/>
  <c r="AG631" i="10"/>
  <c r="AE631" i="10"/>
  <c r="AU631" i="10" s="1"/>
  <c r="AC631" i="10"/>
  <c r="AT631" i="10" s="1"/>
  <c r="AA631" i="10"/>
  <c r="AS631" i="10" s="1"/>
  <c r="U631" i="10"/>
  <c r="AQ631" i="10" s="1"/>
  <c r="S631" i="10"/>
  <c r="AP631" i="10" s="1"/>
  <c r="M631" i="10"/>
  <c r="AN631" i="10" s="1"/>
  <c r="K631" i="10"/>
  <c r="AM631" i="10" s="1"/>
  <c r="I631" i="10"/>
  <c r="AL631" i="10" s="1"/>
  <c r="AM630" i="10"/>
  <c r="AG630" i="10"/>
  <c r="AE630" i="10"/>
  <c r="AU630" i="10" s="1"/>
  <c r="AC630" i="10"/>
  <c r="AT630" i="10" s="1"/>
  <c r="AA630" i="10"/>
  <c r="AS630" i="10" s="1"/>
  <c r="Y630" i="10"/>
  <c r="AR630" i="10" s="1"/>
  <c r="U630" i="10"/>
  <c r="AQ630" i="10" s="1"/>
  <c r="S630" i="10"/>
  <c r="AP630" i="10" s="1"/>
  <c r="Q630" i="10"/>
  <c r="AO630" i="10" s="1"/>
  <c r="M630" i="10"/>
  <c r="AN630" i="10" s="1"/>
  <c r="K630" i="10"/>
  <c r="I630" i="10"/>
  <c r="AL630" i="10" s="1"/>
  <c r="AG629" i="10"/>
  <c r="AE629" i="10"/>
  <c r="AU629" i="10" s="1"/>
  <c r="AC629" i="10"/>
  <c r="AT629" i="10" s="1"/>
  <c r="AA629" i="10"/>
  <c r="AS629" i="10" s="1"/>
  <c r="U629" i="10"/>
  <c r="AQ629" i="10" s="1"/>
  <c r="S629" i="10"/>
  <c r="AP629" i="10" s="1"/>
  <c r="M629" i="10"/>
  <c r="AN629" i="10" s="1"/>
  <c r="K629" i="10"/>
  <c r="AM629" i="10" s="1"/>
  <c r="I629" i="10"/>
  <c r="AL629" i="10" s="1"/>
  <c r="AG628" i="10"/>
  <c r="AE628" i="10"/>
  <c r="AU628" i="10" s="1"/>
  <c r="AC628" i="10"/>
  <c r="AT628" i="10" s="1"/>
  <c r="AA628" i="10"/>
  <c r="AS628" i="10" s="1"/>
  <c r="Y628" i="10"/>
  <c r="AR628" i="10" s="1"/>
  <c r="U628" i="10"/>
  <c r="AQ628" i="10" s="1"/>
  <c r="S628" i="10"/>
  <c r="AP628" i="10" s="1"/>
  <c r="Q628" i="10"/>
  <c r="AO628" i="10" s="1"/>
  <c r="M628" i="10"/>
  <c r="AN628" i="10" s="1"/>
  <c r="K628" i="10"/>
  <c r="AM628" i="10" s="1"/>
  <c r="I628" i="10"/>
  <c r="AL628" i="10" s="1"/>
  <c r="AG627" i="10"/>
  <c r="AE627" i="10"/>
  <c r="AU627" i="10" s="1"/>
  <c r="AC627" i="10"/>
  <c r="AT627" i="10" s="1"/>
  <c r="AA627" i="10"/>
  <c r="AS627" i="10" s="1"/>
  <c r="U627" i="10"/>
  <c r="AQ627" i="10" s="1"/>
  <c r="S627" i="10"/>
  <c r="AP627" i="10" s="1"/>
  <c r="M627" i="10"/>
  <c r="AN627" i="10" s="1"/>
  <c r="K627" i="10"/>
  <c r="AM627" i="10" s="1"/>
  <c r="I627" i="10"/>
  <c r="AL627" i="10" s="1"/>
  <c r="AG626" i="10"/>
  <c r="AE626" i="10"/>
  <c r="AU626" i="10" s="1"/>
  <c r="AC626" i="10"/>
  <c r="AT626" i="10" s="1"/>
  <c r="AA626" i="10"/>
  <c r="AS626" i="10" s="1"/>
  <c r="Y626" i="10"/>
  <c r="AR626" i="10" s="1"/>
  <c r="U626" i="10"/>
  <c r="AQ626" i="10" s="1"/>
  <c r="S626" i="10"/>
  <c r="AP626" i="10" s="1"/>
  <c r="Q626" i="10"/>
  <c r="AO626" i="10" s="1"/>
  <c r="M626" i="10"/>
  <c r="AN626" i="10" s="1"/>
  <c r="K626" i="10"/>
  <c r="AM626" i="10" s="1"/>
  <c r="I626" i="10"/>
  <c r="AL626" i="10" s="1"/>
  <c r="AG625" i="10"/>
  <c r="AE625" i="10"/>
  <c r="AU625" i="10" s="1"/>
  <c r="AC625" i="10"/>
  <c r="AT625" i="10" s="1"/>
  <c r="AA625" i="10"/>
  <c r="AS625" i="10" s="1"/>
  <c r="U625" i="10"/>
  <c r="AQ625" i="10" s="1"/>
  <c r="S625" i="10"/>
  <c r="AP625" i="10" s="1"/>
  <c r="M625" i="10"/>
  <c r="AN625" i="10" s="1"/>
  <c r="K625" i="10"/>
  <c r="AM625" i="10" s="1"/>
  <c r="I625" i="10"/>
  <c r="AL625" i="10" s="1"/>
  <c r="AG624" i="10"/>
  <c r="AE624" i="10"/>
  <c r="AU624" i="10" s="1"/>
  <c r="AC624" i="10"/>
  <c r="AT624" i="10" s="1"/>
  <c r="AA624" i="10"/>
  <c r="AS624" i="10" s="1"/>
  <c r="Y624" i="10"/>
  <c r="AR624" i="10" s="1"/>
  <c r="U624" i="10"/>
  <c r="AQ624" i="10" s="1"/>
  <c r="S624" i="10"/>
  <c r="AP624" i="10" s="1"/>
  <c r="Q624" i="10"/>
  <c r="AO624" i="10" s="1"/>
  <c r="M624" i="10"/>
  <c r="AN624" i="10" s="1"/>
  <c r="K624" i="10"/>
  <c r="AM624" i="10" s="1"/>
  <c r="I624" i="10"/>
  <c r="AL624" i="10" s="1"/>
  <c r="AG623" i="10"/>
  <c r="AE623" i="10"/>
  <c r="AU623" i="10" s="1"/>
  <c r="AC623" i="10"/>
  <c r="AT623" i="10" s="1"/>
  <c r="AA623" i="10"/>
  <c r="AS623" i="10" s="1"/>
  <c r="U623" i="10"/>
  <c r="AQ623" i="10" s="1"/>
  <c r="S623" i="10"/>
  <c r="AP623" i="10" s="1"/>
  <c r="M623" i="10"/>
  <c r="AN623" i="10" s="1"/>
  <c r="K623" i="10"/>
  <c r="AM623" i="10" s="1"/>
  <c r="I623" i="10"/>
  <c r="AL623" i="10" s="1"/>
  <c r="AR622" i="10"/>
  <c r="AG622" i="10"/>
  <c r="AE622" i="10"/>
  <c r="AU622" i="10" s="1"/>
  <c r="AC622" i="10"/>
  <c r="AT622" i="10" s="1"/>
  <c r="AA622" i="10"/>
  <c r="AS622" i="10" s="1"/>
  <c r="Y622" i="10"/>
  <c r="U622" i="10"/>
  <c r="AQ622" i="10" s="1"/>
  <c r="S622" i="10"/>
  <c r="AP622" i="10" s="1"/>
  <c r="Q622" i="10"/>
  <c r="AO622" i="10" s="1"/>
  <c r="M622" i="10"/>
  <c r="AN622" i="10" s="1"/>
  <c r="K622" i="10"/>
  <c r="AM622" i="10" s="1"/>
  <c r="I622" i="10"/>
  <c r="AL622" i="10" s="1"/>
  <c r="AG621" i="10"/>
  <c r="AE621" i="10"/>
  <c r="AU621" i="10" s="1"/>
  <c r="AC621" i="10"/>
  <c r="AT621" i="10" s="1"/>
  <c r="AA621" i="10"/>
  <c r="AS621" i="10" s="1"/>
  <c r="U621" i="10"/>
  <c r="AQ621" i="10" s="1"/>
  <c r="S621" i="10"/>
  <c r="AP621" i="10" s="1"/>
  <c r="M621" i="10"/>
  <c r="AN621" i="10" s="1"/>
  <c r="K621" i="10"/>
  <c r="AM621" i="10" s="1"/>
  <c r="I621" i="10"/>
  <c r="AL621" i="10" s="1"/>
  <c r="AG620" i="10"/>
  <c r="AE620" i="10"/>
  <c r="AU620" i="10" s="1"/>
  <c r="AC620" i="10"/>
  <c r="AT620" i="10" s="1"/>
  <c r="AA620" i="10"/>
  <c r="AS620" i="10" s="1"/>
  <c r="Y620" i="10"/>
  <c r="AR620" i="10" s="1"/>
  <c r="U620" i="10"/>
  <c r="AQ620" i="10" s="1"/>
  <c r="S620" i="10"/>
  <c r="AP620" i="10" s="1"/>
  <c r="Q620" i="10"/>
  <c r="AO620" i="10" s="1"/>
  <c r="M620" i="10"/>
  <c r="AN620" i="10" s="1"/>
  <c r="K620" i="10"/>
  <c r="AM620" i="10" s="1"/>
  <c r="I620" i="10"/>
  <c r="AL620" i="10" s="1"/>
  <c r="AJ619" i="10"/>
  <c r="AG619" i="10"/>
  <c r="AE619" i="10"/>
  <c r="AU619" i="10" s="1"/>
  <c r="AC619" i="10"/>
  <c r="AT619" i="10" s="1"/>
  <c r="AA619" i="10"/>
  <c r="AS619" i="10" s="1"/>
  <c r="U619" i="10"/>
  <c r="AQ619" i="10" s="1"/>
  <c r="S619" i="10"/>
  <c r="AP619" i="10" s="1"/>
  <c r="M619" i="10"/>
  <c r="AN619" i="10" s="1"/>
  <c r="K619" i="10"/>
  <c r="AM619" i="10" s="1"/>
  <c r="I619" i="10"/>
  <c r="AL619" i="10" s="1"/>
  <c r="AG618" i="10"/>
  <c r="AE618" i="10"/>
  <c r="AU618" i="10" s="1"/>
  <c r="AC618" i="10"/>
  <c r="AT618" i="10" s="1"/>
  <c r="AA618" i="10"/>
  <c r="AS618" i="10" s="1"/>
  <c r="Y618" i="10"/>
  <c r="AR618" i="10" s="1"/>
  <c r="U618" i="10"/>
  <c r="AQ618" i="10" s="1"/>
  <c r="S618" i="10"/>
  <c r="AP618" i="10" s="1"/>
  <c r="Q618" i="10"/>
  <c r="AO618" i="10" s="1"/>
  <c r="M618" i="10"/>
  <c r="AN618" i="10" s="1"/>
  <c r="K618" i="10"/>
  <c r="AM618" i="10" s="1"/>
  <c r="I618" i="10"/>
  <c r="AL618" i="10" s="1"/>
  <c r="AG617" i="10"/>
  <c r="AE617" i="10"/>
  <c r="AU617" i="10" s="1"/>
  <c r="AC617" i="10"/>
  <c r="AT617" i="10" s="1"/>
  <c r="AA617" i="10"/>
  <c r="AS617" i="10" s="1"/>
  <c r="U617" i="10"/>
  <c r="AQ617" i="10" s="1"/>
  <c r="S617" i="10"/>
  <c r="AP617" i="10" s="1"/>
  <c r="M617" i="10"/>
  <c r="AN617" i="10" s="1"/>
  <c r="K617" i="10"/>
  <c r="AM617" i="10" s="1"/>
  <c r="I617" i="10"/>
  <c r="AL617" i="10" s="1"/>
  <c r="AG616" i="10"/>
  <c r="AE616" i="10"/>
  <c r="AU616" i="10" s="1"/>
  <c r="AC616" i="10"/>
  <c r="AT616" i="10" s="1"/>
  <c r="AA616" i="10"/>
  <c r="AS616" i="10" s="1"/>
  <c r="Y616" i="10"/>
  <c r="AR616" i="10" s="1"/>
  <c r="U616" i="10"/>
  <c r="AQ616" i="10" s="1"/>
  <c r="S616" i="10"/>
  <c r="AP616" i="10" s="1"/>
  <c r="Q616" i="10"/>
  <c r="AO616" i="10" s="1"/>
  <c r="M616" i="10"/>
  <c r="AN616" i="10" s="1"/>
  <c r="K616" i="10"/>
  <c r="AM616" i="10" s="1"/>
  <c r="I616" i="10"/>
  <c r="AL616" i="10" s="1"/>
  <c r="AG615" i="10"/>
  <c r="AE615" i="10"/>
  <c r="AU615" i="10" s="1"/>
  <c r="AC615" i="10"/>
  <c r="AT615" i="10" s="1"/>
  <c r="AA615" i="10"/>
  <c r="AS615" i="10" s="1"/>
  <c r="U615" i="10"/>
  <c r="AQ615" i="10" s="1"/>
  <c r="S615" i="10"/>
  <c r="AP615" i="10" s="1"/>
  <c r="M615" i="10"/>
  <c r="AN615" i="10" s="1"/>
  <c r="K615" i="10"/>
  <c r="AM615" i="10" s="1"/>
  <c r="I615" i="10"/>
  <c r="AL615" i="10" s="1"/>
  <c r="AN614" i="10"/>
  <c r="AG614" i="10"/>
  <c r="AE614" i="10"/>
  <c r="AU614" i="10" s="1"/>
  <c r="AC614" i="10"/>
  <c r="AT614" i="10" s="1"/>
  <c r="AA614" i="10"/>
  <c r="AS614" i="10" s="1"/>
  <c r="Y614" i="10"/>
  <c r="AR614" i="10" s="1"/>
  <c r="U614" i="10"/>
  <c r="AQ614" i="10" s="1"/>
  <c r="S614" i="10"/>
  <c r="AP614" i="10" s="1"/>
  <c r="Q614" i="10"/>
  <c r="AO614" i="10" s="1"/>
  <c r="M614" i="10"/>
  <c r="K614" i="10"/>
  <c r="AM614" i="10" s="1"/>
  <c r="I614" i="10"/>
  <c r="AL614" i="10" s="1"/>
  <c r="AT613" i="10"/>
  <c r="AG613" i="10"/>
  <c r="AE613" i="10"/>
  <c r="AU613" i="10" s="1"/>
  <c r="AC613" i="10"/>
  <c r="AA613" i="10"/>
  <c r="AS613" i="10" s="1"/>
  <c r="U613" i="10"/>
  <c r="AQ613" i="10" s="1"/>
  <c r="S613" i="10"/>
  <c r="AP613" i="10" s="1"/>
  <c r="M613" i="10"/>
  <c r="AN613" i="10" s="1"/>
  <c r="K613" i="10"/>
  <c r="AM613" i="10" s="1"/>
  <c r="I613" i="10"/>
  <c r="AL613" i="10" s="1"/>
  <c r="AG612" i="10"/>
  <c r="AE612" i="10"/>
  <c r="AU612" i="10" s="1"/>
  <c r="AC612" i="10"/>
  <c r="AT612" i="10" s="1"/>
  <c r="AA612" i="10"/>
  <c r="AS612" i="10" s="1"/>
  <c r="Y612" i="10"/>
  <c r="AR612" i="10" s="1"/>
  <c r="U612" i="10"/>
  <c r="AQ612" i="10" s="1"/>
  <c r="S612" i="10"/>
  <c r="AP612" i="10" s="1"/>
  <c r="Q612" i="10"/>
  <c r="AO612" i="10" s="1"/>
  <c r="M612" i="10"/>
  <c r="AN612" i="10" s="1"/>
  <c r="K612" i="10"/>
  <c r="AM612" i="10" s="1"/>
  <c r="I612" i="10"/>
  <c r="AL612" i="10" s="1"/>
  <c r="AG611" i="10"/>
  <c r="AE611" i="10"/>
  <c r="AU611" i="10" s="1"/>
  <c r="AC611" i="10"/>
  <c r="AT611" i="10" s="1"/>
  <c r="AA611" i="10"/>
  <c r="AS611" i="10" s="1"/>
  <c r="U611" i="10"/>
  <c r="AQ611" i="10" s="1"/>
  <c r="S611" i="10"/>
  <c r="AP611" i="10" s="1"/>
  <c r="M611" i="10"/>
  <c r="AN611" i="10" s="1"/>
  <c r="K611" i="10"/>
  <c r="AM611" i="10" s="1"/>
  <c r="I611" i="10"/>
  <c r="AL611" i="10" s="1"/>
  <c r="AR610" i="10"/>
  <c r="AN610" i="10"/>
  <c r="AG610" i="10"/>
  <c r="AE610" i="10"/>
  <c r="AU610" i="10" s="1"/>
  <c r="AC610" i="10"/>
  <c r="AT610" i="10" s="1"/>
  <c r="AA610" i="10"/>
  <c r="AS610" i="10" s="1"/>
  <c r="Y610" i="10"/>
  <c r="U610" i="10"/>
  <c r="AQ610" i="10" s="1"/>
  <c r="S610" i="10"/>
  <c r="AP610" i="10" s="1"/>
  <c r="Q610" i="10"/>
  <c r="AO610" i="10" s="1"/>
  <c r="M610" i="10"/>
  <c r="K610" i="10"/>
  <c r="AM610" i="10" s="1"/>
  <c r="I610" i="10"/>
  <c r="AL610" i="10" s="1"/>
  <c r="AG609" i="10"/>
  <c r="AE609" i="10"/>
  <c r="AU609" i="10" s="1"/>
  <c r="AC609" i="10"/>
  <c r="AT609" i="10" s="1"/>
  <c r="AA609" i="10"/>
  <c r="AS609" i="10" s="1"/>
  <c r="U609" i="10"/>
  <c r="AQ609" i="10" s="1"/>
  <c r="S609" i="10"/>
  <c r="AP609" i="10" s="1"/>
  <c r="M609" i="10"/>
  <c r="AN609" i="10" s="1"/>
  <c r="K609" i="10"/>
  <c r="AM609" i="10" s="1"/>
  <c r="I609" i="10"/>
  <c r="AL609" i="10" s="1"/>
  <c r="AG608" i="10"/>
  <c r="AE608" i="10"/>
  <c r="AU608" i="10" s="1"/>
  <c r="AC608" i="10"/>
  <c r="AT608" i="10" s="1"/>
  <c r="AA608" i="10"/>
  <c r="AS608" i="10" s="1"/>
  <c r="Y608" i="10"/>
  <c r="AR608" i="10" s="1"/>
  <c r="U608" i="10"/>
  <c r="AQ608" i="10" s="1"/>
  <c r="S608" i="10"/>
  <c r="AP608" i="10" s="1"/>
  <c r="Q608" i="10"/>
  <c r="AO608" i="10" s="1"/>
  <c r="M608" i="10"/>
  <c r="AN608" i="10" s="1"/>
  <c r="K608" i="10"/>
  <c r="AM608" i="10" s="1"/>
  <c r="I608" i="10"/>
  <c r="AL608" i="10" s="1"/>
  <c r="AN607" i="10"/>
  <c r="AG607" i="10"/>
  <c r="AE607" i="10"/>
  <c r="AU607" i="10" s="1"/>
  <c r="AC607" i="10"/>
  <c r="AT607" i="10" s="1"/>
  <c r="AA607" i="10"/>
  <c r="AS607" i="10" s="1"/>
  <c r="U607" i="10"/>
  <c r="AQ607" i="10" s="1"/>
  <c r="S607" i="10"/>
  <c r="AP607" i="10" s="1"/>
  <c r="M607" i="10"/>
  <c r="K607" i="10"/>
  <c r="AM607" i="10" s="1"/>
  <c r="I607" i="10"/>
  <c r="AL607" i="10" s="1"/>
  <c r="AG606" i="10"/>
  <c r="AE606" i="10"/>
  <c r="AU606" i="10" s="1"/>
  <c r="AC606" i="10"/>
  <c r="AT606" i="10" s="1"/>
  <c r="AA606" i="10"/>
  <c r="AS606" i="10" s="1"/>
  <c r="Y606" i="10"/>
  <c r="AR606" i="10" s="1"/>
  <c r="U606" i="10"/>
  <c r="AQ606" i="10" s="1"/>
  <c r="S606" i="10"/>
  <c r="AP606" i="10" s="1"/>
  <c r="Q606" i="10"/>
  <c r="AO606" i="10" s="1"/>
  <c r="M606" i="10"/>
  <c r="AN606" i="10" s="1"/>
  <c r="K606" i="10"/>
  <c r="AM606" i="10" s="1"/>
  <c r="I606" i="10"/>
  <c r="AL606" i="10" s="1"/>
  <c r="AG605" i="10"/>
  <c r="AE605" i="10"/>
  <c r="AU605" i="10" s="1"/>
  <c r="AC605" i="10"/>
  <c r="AT605" i="10" s="1"/>
  <c r="AA605" i="10"/>
  <c r="AS605" i="10" s="1"/>
  <c r="U605" i="10"/>
  <c r="AQ605" i="10" s="1"/>
  <c r="S605" i="10"/>
  <c r="AP605" i="10" s="1"/>
  <c r="M605" i="10"/>
  <c r="AN605" i="10" s="1"/>
  <c r="K605" i="10"/>
  <c r="AM605" i="10" s="1"/>
  <c r="I605" i="10"/>
  <c r="AL605" i="10" s="1"/>
  <c r="AG604" i="10"/>
  <c r="AE604" i="10"/>
  <c r="AU604" i="10" s="1"/>
  <c r="AC604" i="10"/>
  <c r="AT604" i="10" s="1"/>
  <c r="AA604" i="10"/>
  <c r="AS604" i="10" s="1"/>
  <c r="Y604" i="10"/>
  <c r="AR604" i="10" s="1"/>
  <c r="U604" i="10"/>
  <c r="AQ604" i="10" s="1"/>
  <c r="S604" i="10"/>
  <c r="AP604" i="10" s="1"/>
  <c r="Q604" i="10"/>
  <c r="AO604" i="10" s="1"/>
  <c r="M604" i="10"/>
  <c r="AN604" i="10" s="1"/>
  <c r="K604" i="10"/>
  <c r="AM604" i="10" s="1"/>
  <c r="I604" i="10"/>
  <c r="AL604" i="10" s="1"/>
  <c r="AQ603" i="10"/>
  <c r="AG603" i="10"/>
  <c r="AE603" i="10"/>
  <c r="AU603" i="10" s="1"/>
  <c r="AC603" i="10"/>
  <c r="AT603" i="10" s="1"/>
  <c r="AA603" i="10"/>
  <c r="AS603" i="10" s="1"/>
  <c r="U603" i="10"/>
  <c r="S603" i="10"/>
  <c r="AP603" i="10" s="1"/>
  <c r="M603" i="10"/>
  <c r="AN603" i="10" s="1"/>
  <c r="K603" i="10"/>
  <c r="AM603" i="10" s="1"/>
  <c r="I603" i="10"/>
  <c r="AL603" i="10" s="1"/>
  <c r="AG602" i="10"/>
  <c r="AE602" i="10"/>
  <c r="AU602" i="10" s="1"/>
  <c r="AC602" i="10"/>
  <c r="AT602" i="10" s="1"/>
  <c r="AA602" i="10"/>
  <c r="AS602" i="10" s="1"/>
  <c r="Y602" i="10"/>
  <c r="AR602" i="10" s="1"/>
  <c r="U602" i="10"/>
  <c r="AQ602" i="10" s="1"/>
  <c r="S602" i="10"/>
  <c r="AP602" i="10" s="1"/>
  <c r="Q602" i="10"/>
  <c r="AO602" i="10" s="1"/>
  <c r="M602" i="10"/>
  <c r="AN602" i="10" s="1"/>
  <c r="K602" i="10"/>
  <c r="AM602" i="10" s="1"/>
  <c r="I602" i="10"/>
  <c r="AL602" i="10" s="1"/>
  <c r="AM601" i="10"/>
  <c r="AL601" i="10"/>
  <c r="AG601" i="10"/>
  <c r="AE601" i="10"/>
  <c r="AU601" i="10" s="1"/>
  <c r="AC601" i="10"/>
  <c r="AT601" i="10" s="1"/>
  <c r="AA601" i="10"/>
  <c r="AS601" i="10" s="1"/>
  <c r="U601" i="10"/>
  <c r="AQ601" i="10" s="1"/>
  <c r="S601" i="10"/>
  <c r="AP601" i="10" s="1"/>
  <c r="Q601" i="10"/>
  <c r="AO601" i="10" s="1"/>
  <c r="M601" i="10"/>
  <c r="AN601" i="10" s="1"/>
  <c r="K601" i="10"/>
  <c r="I601" i="10"/>
  <c r="AS600" i="10"/>
  <c r="AG600" i="10"/>
  <c r="AE600" i="10"/>
  <c r="AU600" i="10" s="1"/>
  <c r="AC600" i="10"/>
  <c r="AT600" i="10" s="1"/>
  <c r="AA600" i="10"/>
  <c r="Y600" i="10"/>
  <c r="AR600" i="10" s="1"/>
  <c r="U600" i="10"/>
  <c r="AQ600" i="10" s="1"/>
  <c r="S600" i="10"/>
  <c r="AP600" i="10" s="1"/>
  <c r="Q600" i="10"/>
  <c r="AO600" i="10" s="1"/>
  <c r="M600" i="10"/>
  <c r="AN600" i="10" s="1"/>
  <c r="K600" i="10"/>
  <c r="AM600" i="10" s="1"/>
  <c r="I600" i="10"/>
  <c r="AL600" i="10" s="1"/>
  <c r="AG599" i="10"/>
  <c r="AE599" i="10"/>
  <c r="AU599" i="10" s="1"/>
  <c r="AC599" i="10"/>
  <c r="AT599" i="10" s="1"/>
  <c r="AA599" i="10"/>
  <c r="AS599" i="10" s="1"/>
  <c r="U599" i="10"/>
  <c r="AQ599" i="10" s="1"/>
  <c r="S599" i="10"/>
  <c r="AP599" i="10" s="1"/>
  <c r="M599" i="10"/>
  <c r="AN599" i="10" s="1"/>
  <c r="K599" i="10"/>
  <c r="AM599" i="10" s="1"/>
  <c r="I599" i="10"/>
  <c r="AL599" i="10" s="1"/>
  <c r="AQ598" i="10"/>
  <c r="AM598" i="10"/>
  <c r="AG598" i="10"/>
  <c r="AE598" i="10"/>
  <c r="AU598" i="10" s="1"/>
  <c r="AC598" i="10"/>
  <c r="AT598" i="10" s="1"/>
  <c r="AA598" i="10"/>
  <c r="AS598" i="10" s="1"/>
  <c r="Y598" i="10"/>
  <c r="AR598" i="10" s="1"/>
  <c r="U598" i="10"/>
  <c r="S598" i="10"/>
  <c r="AP598" i="10" s="1"/>
  <c r="Q598" i="10"/>
  <c r="AO598" i="10" s="1"/>
  <c r="M598" i="10"/>
  <c r="AN598" i="10" s="1"/>
  <c r="K598" i="10"/>
  <c r="I598" i="10"/>
  <c r="AL598" i="10" s="1"/>
  <c r="AL597" i="10"/>
  <c r="AG597" i="10"/>
  <c r="AE597" i="10"/>
  <c r="AU597" i="10" s="1"/>
  <c r="AC597" i="10"/>
  <c r="AT597" i="10" s="1"/>
  <c r="AA597" i="10"/>
  <c r="AS597" i="10" s="1"/>
  <c r="U597" i="10"/>
  <c r="AQ597" i="10" s="1"/>
  <c r="S597" i="10"/>
  <c r="AP597" i="10" s="1"/>
  <c r="M597" i="10"/>
  <c r="AN597" i="10" s="1"/>
  <c r="K597" i="10"/>
  <c r="AM597" i="10" s="1"/>
  <c r="I597" i="10"/>
  <c r="AL596" i="10"/>
  <c r="AG596" i="10"/>
  <c r="AE596" i="10"/>
  <c r="AU596" i="10" s="1"/>
  <c r="AC596" i="10"/>
  <c r="AT596" i="10" s="1"/>
  <c r="AA596" i="10"/>
  <c r="AS596" i="10" s="1"/>
  <c r="Y596" i="10"/>
  <c r="AR596" i="10" s="1"/>
  <c r="U596" i="10"/>
  <c r="AQ596" i="10" s="1"/>
  <c r="S596" i="10"/>
  <c r="AP596" i="10" s="1"/>
  <c r="Q596" i="10"/>
  <c r="AO596" i="10" s="1"/>
  <c r="M596" i="10"/>
  <c r="AN596" i="10" s="1"/>
  <c r="K596" i="10"/>
  <c r="AM596" i="10" s="1"/>
  <c r="I596" i="10"/>
  <c r="AG595" i="10"/>
  <c r="AE595" i="10"/>
  <c r="AU595" i="10" s="1"/>
  <c r="AC595" i="10"/>
  <c r="AT595" i="10" s="1"/>
  <c r="AA595" i="10"/>
  <c r="AS595" i="10" s="1"/>
  <c r="U595" i="10"/>
  <c r="AQ595" i="10" s="1"/>
  <c r="S595" i="10"/>
  <c r="AP595" i="10" s="1"/>
  <c r="Q595" i="10"/>
  <c r="AO595" i="10" s="1"/>
  <c r="M595" i="10"/>
  <c r="AN595" i="10" s="1"/>
  <c r="K595" i="10"/>
  <c r="AM595" i="10" s="1"/>
  <c r="I595" i="10"/>
  <c r="AL595" i="10" s="1"/>
  <c r="AG594" i="10"/>
  <c r="AE594" i="10"/>
  <c r="AU594" i="10" s="1"/>
  <c r="AC594" i="10"/>
  <c r="AT594" i="10" s="1"/>
  <c r="AA594" i="10"/>
  <c r="AS594" i="10" s="1"/>
  <c r="Y594" i="10"/>
  <c r="AR594" i="10" s="1"/>
  <c r="U594" i="10"/>
  <c r="AQ594" i="10" s="1"/>
  <c r="S594" i="10"/>
  <c r="AP594" i="10" s="1"/>
  <c r="Q594" i="10"/>
  <c r="AO594" i="10" s="1"/>
  <c r="M594" i="10"/>
  <c r="AN594" i="10" s="1"/>
  <c r="K594" i="10"/>
  <c r="AM594" i="10" s="1"/>
  <c r="I594" i="10"/>
  <c r="AL594" i="10" s="1"/>
  <c r="AG593" i="10"/>
  <c r="AE593" i="10"/>
  <c r="AU593" i="10" s="1"/>
  <c r="AC593" i="10"/>
  <c r="AT593" i="10" s="1"/>
  <c r="AA593" i="10"/>
  <c r="AS593" i="10" s="1"/>
  <c r="U593" i="10"/>
  <c r="AQ593" i="10" s="1"/>
  <c r="S593" i="10"/>
  <c r="AP593" i="10" s="1"/>
  <c r="M593" i="10"/>
  <c r="AN593" i="10" s="1"/>
  <c r="K593" i="10"/>
  <c r="AM593" i="10" s="1"/>
  <c r="I593" i="10"/>
  <c r="AL593" i="10" s="1"/>
  <c r="AJ592" i="10"/>
  <c r="AG592" i="10"/>
  <c r="AE592" i="10"/>
  <c r="AU592" i="10" s="1"/>
  <c r="AC592" i="10"/>
  <c r="AT592" i="10" s="1"/>
  <c r="AA592" i="10"/>
  <c r="AS592" i="10" s="1"/>
  <c r="Y592" i="10"/>
  <c r="AR592" i="10" s="1"/>
  <c r="U592" i="10"/>
  <c r="AQ592" i="10" s="1"/>
  <c r="S592" i="10"/>
  <c r="AP592" i="10" s="1"/>
  <c r="Q592" i="10"/>
  <c r="AO592" i="10" s="1"/>
  <c r="M592" i="10"/>
  <c r="AN592" i="10" s="1"/>
  <c r="K592" i="10"/>
  <c r="AM592" i="10" s="1"/>
  <c r="I592" i="10"/>
  <c r="AL592" i="10" s="1"/>
  <c r="AI592" i="10"/>
  <c r="AG591" i="10"/>
  <c r="AE591" i="10"/>
  <c r="AU591" i="10" s="1"/>
  <c r="AC591" i="10"/>
  <c r="AT591" i="10" s="1"/>
  <c r="AA591" i="10"/>
  <c r="AS591" i="10" s="1"/>
  <c r="U591" i="10"/>
  <c r="AQ591" i="10" s="1"/>
  <c r="S591" i="10"/>
  <c r="AP591" i="10" s="1"/>
  <c r="M591" i="10"/>
  <c r="AN591" i="10" s="1"/>
  <c r="K591" i="10"/>
  <c r="AM591" i="10" s="1"/>
  <c r="I591" i="10"/>
  <c r="AL591" i="10" s="1"/>
  <c r="AG590" i="10"/>
  <c r="AE590" i="10"/>
  <c r="AU590" i="10" s="1"/>
  <c r="AC590" i="10"/>
  <c r="AT590" i="10" s="1"/>
  <c r="AA590" i="10"/>
  <c r="AS590" i="10" s="1"/>
  <c r="Y590" i="10"/>
  <c r="AR590" i="10" s="1"/>
  <c r="U590" i="10"/>
  <c r="AQ590" i="10" s="1"/>
  <c r="S590" i="10"/>
  <c r="AP590" i="10" s="1"/>
  <c r="Q590" i="10"/>
  <c r="AO590" i="10" s="1"/>
  <c r="M590" i="10"/>
  <c r="AN590" i="10" s="1"/>
  <c r="K590" i="10"/>
  <c r="AM590" i="10" s="1"/>
  <c r="I590" i="10"/>
  <c r="AL590" i="10" s="1"/>
  <c r="AG589" i="10"/>
  <c r="AE589" i="10"/>
  <c r="AU589" i="10" s="1"/>
  <c r="AC589" i="10"/>
  <c r="AT589" i="10" s="1"/>
  <c r="AA589" i="10"/>
  <c r="AS589" i="10" s="1"/>
  <c r="U589" i="10"/>
  <c r="AQ589" i="10" s="1"/>
  <c r="S589" i="10"/>
  <c r="AP589" i="10" s="1"/>
  <c r="M589" i="10"/>
  <c r="AN589" i="10" s="1"/>
  <c r="K589" i="10"/>
  <c r="AM589" i="10" s="1"/>
  <c r="I589" i="10"/>
  <c r="AL589" i="10" s="1"/>
  <c r="AG588" i="10"/>
  <c r="AE588" i="10"/>
  <c r="AU588" i="10" s="1"/>
  <c r="AC588" i="10"/>
  <c r="AT588" i="10" s="1"/>
  <c r="AA588" i="10"/>
  <c r="AS588" i="10" s="1"/>
  <c r="Y588" i="10"/>
  <c r="AR588" i="10" s="1"/>
  <c r="U588" i="10"/>
  <c r="AQ588" i="10" s="1"/>
  <c r="S588" i="10"/>
  <c r="AP588" i="10" s="1"/>
  <c r="Q588" i="10"/>
  <c r="AO588" i="10" s="1"/>
  <c r="M588" i="10"/>
  <c r="AN588" i="10" s="1"/>
  <c r="K588" i="10"/>
  <c r="AM588" i="10" s="1"/>
  <c r="I588" i="10"/>
  <c r="AL588" i="10" s="1"/>
  <c r="AG587" i="10"/>
  <c r="AE587" i="10"/>
  <c r="AU587" i="10" s="1"/>
  <c r="AC587" i="10"/>
  <c r="AT587" i="10" s="1"/>
  <c r="AA587" i="10"/>
  <c r="AS587" i="10" s="1"/>
  <c r="U587" i="10"/>
  <c r="AQ587" i="10" s="1"/>
  <c r="S587" i="10"/>
  <c r="AP587" i="10" s="1"/>
  <c r="M587" i="10"/>
  <c r="AN587" i="10" s="1"/>
  <c r="K587" i="10"/>
  <c r="AM587" i="10" s="1"/>
  <c r="I587" i="10"/>
  <c r="AL587" i="10" s="1"/>
  <c r="AN586" i="10"/>
  <c r="AG586" i="10"/>
  <c r="AE586" i="10"/>
  <c r="AU586" i="10" s="1"/>
  <c r="AC586" i="10"/>
  <c r="AT586" i="10" s="1"/>
  <c r="AA586" i="10"/>
  <c r="AS586" i="10" s="1"/>
  <c r="Y586" i="10"/>
  <c r="AR586" i="10" s="1"/>
  <c r="U586" i="10"/>
  <c r="AQ586" i="10" s="1"/>
  <c r="S586" i="10"/>
  <c r="AP586" i="10" s="1"/>
  <c r="Q586" i="10"/>
  <c r="AO586" i="10" s="1"/>
  <c r="M586" i="10"/>
  <c r="K586" i="10"/>
  <c r="AM586" i="10" s="1"/>
  <c r="I586" i="10"/>
  <c r="AL586" i="10" s="1"/>
  <c r="AM585" i="10"/>
  <c r="AG585" i="10"/>
  <c r="AE585" i="10"/>
  <c r="AU585" i="10" s="1"/>
  <c r="AC585" i="10"/>
  <c r="AT585" i="10" s="1"/>
  <c r="AA585" i="10"/>
  <c r="AS585" i="10" s="1"/>
  <c r="U585" i="10"/>
  <c r="AQ585" i="10" s="1"/>
  <c r="S585" i="10"/>
  <c r="AP585" i="10" s="1"/>
  <c r="M585" i="10"/>
  <c r="AN585" i="10" s="1"/>
  <c r="K585" i="10"/>
  <c r="I585" i="10"/>
  <c r="AL585" i="10" s="1"/>
  <c r="AR584" i="10"/>
  <c r="AJ584" i="10"/>
  <c r="AG584" i="10"/>
  <c r="AE584" i="10"/>
  <c r="AU584" i="10" s="1"/>
  <c r="AC584" i="10"/>
  <c r="AT584" i="10" s="1"/>
  <c r="AA584" i="10"/>
  <c r="AS584" i="10" s="1"/>
  <c r="Y584" i="10"/>
  <c r="U584" i="10"/>
  <c r="AQ584" i="10" s="1"/>
  <c r="S584" i="10"/>
  <c r="AP584" i="10" s="1"/>
  <c r="Q584" i="10"/>
  <c r="AO584" i="10" s="1"/>
  <c r="M584" i="10"/>
  <c r="AN584" i="10" s="1"/>
  <c r="K584" i="10"/>
  <c r="AM584" i="10" s="1"/>
  <c r="I584" i="10"/>
  <c r="AL584" i="10" s="1"/>
  <c r="AI584" i="10"/>
  <c r="AG583" i="10"/>
  <c r="AE583" i="10"/>
  <c r="AU583" i="10" s="1"/>
  <c r="AC583" i="10"/>
  <c r="AT583" i="10" s="1"/>
  <c r="AA583" i="10"/>
  <c r="AS583" i="10" s="1"/>
  <c r="U583" i="10"/>
  <c r="AQ583" i="10" s="1"/>
  <c r="S583" i="10"/>
  <c r="AP583" i="10" s="1"/>
  <c r="M583" i="10"/>
  <c r="AN583" i="10" s="1"/>
  <c r="K583" i="10"/>
  <c r="AM583" i="10" s="1"/>
  <c r="I583" i="10"/>
  <c r="AL583" i="10" s="1"/>
  <c r="AG582" i="10"/>
  <c r="AE582" i="10"/>
  <c r="AU582" i="10" s="1"/>
  <c r="AC582" i="10"/>
  <c r="AT582" i="10" s="1"/>
  <c r="AA582" i="10"/>
  <c r="AS582" i="10" s="1"/>
  <c r="Y582" i="10"/>
  <c r="AR582" i="10" s="1"/>
  <c r="U582" i="10"/>
  <c r="AQ582" i="10" s="1"/>
  <c r="S582" i="10"/>
  <c r="AP582" i="10" s="1"/>
  <c r="Q582" i="10"/>
  <c r="AO582" i="10" s="1"/>
  <c r="M582" i="10"/>
  <c r="AN582" i="10" s="1"/>
  <c r="K582" i="10"/>
  <c r="AM582" i="10" s="1"/>
  <c r="I582" i="10"/>
  <c r="AL582" i="10" s="1"/>
  <c r="AL581" i="10"/>
  <c r="AG581" i="10"/>
  <c r="AE581" i="10"/>
  <c r="AU581" i="10" s="1"/>
  <c r="AC581" i="10"/>
  <c r="AT581" i="10" s="1"/>
  <c r="AA581" i="10"/>
  <c r="AS581" i="10" s="1"/>
  <c r="U581" i="10"/>
  <c r="AQ581" i="10" s="1"/>
  <c r="S581" i="10"/>
  <c r="AP581" i="10" s="1"/>
  <c r="M581" i="10"/>
  <c r="AN581" i="10" s="1"/>
  <c r="K581" i="10"/>
  <c r="AM581" i="10" s="1"/>
  <c r="I581" i="10"/>
  <c r="AG580" i="10"/>
  <c r="AE580" i="10"/>
  <c r="AU580" i="10" s="1"/>
  <c r="AC580" i="10"/>
  <c r="AT580" i="10" s="1"/>
  <c r="AA580" i="10"/>
  <c r="AS580" i="10" s="1"/>
  <c r="Y580" i="10"/>
  <c r="AR580" i="10" s="1"/>
  <c r="U580" i="10"/>
  <c r="AQ580" i="10" s="1"/>
  <c r="S580" i="10"/>
  <c r="AP580" i="10" s="1"/>
  <c r="Q580" i="10"/>
  <c r="AO580" i="10" s="1"/>
  <c r="M580" i="10"/>
  <c r="AN580" i="10" s="1"/>
  <c r="K580" i="10"/>
  <c r="AM580" i="10" s="1"/>
  <c r="I580" i="10"/>
  <c r="AL580" i="10" s="1"/>
  <c r="AN579" i="10"/>
  <c r="AG579" i="10"/>
  <c r="AE579" i="10"/>
  <c r="AU579" i="10" s="1"/>
  <c r="AC579" i="10"/>
  <c r="AT579" i="10" s="1"/>
  <c r="AA579" i="10"/>
  <c r="AS579" i="10" s="1"/>
  <c r="U579" i="10"/>
  <c r="AQ579" i="10" s="1"/>
  <c r="S579" i="10"/>
  <c r="AP579" i="10" s="1"/>
  <c r="M579" i="10"/>
  <c r="K579" i="10"/>
  <c r="AM579" i="10" s="1"/>
  <c r="I579" i="10"/>
  <c r="AL579" i="10" s="1"/>
  <c r="AG578" i="10"/>
  <c r="AE578" i="10"/>
  <c r="AU578" i="10" s="1"/>
  <c r="AC578" i="10"/>
  <c r="AT578" i="10" s="1"/>
  <c r="AA578" i="10"/>
  <c r="AS578" i="10" s="1"/>
  <c r="Y578" i="10"/>
  <c r="AR578" i="10" s="1"/>
  <c r="U578" i="10"/>
  <c r="AQ578" i="10" s="1"/>
  <c r="S578" i="10"/>
  <c r="AP578" i="10" s="1"/>
  <c r="Q578" i="10"/>
  <c r="AO578" i="10" s="1"/>
  <c r="M578" i="10"/>
  <c r="AN578" i="10" s="1"/>
  <c r="K578" i="10"/>
  <c r="AM578" i="10" s="1"/>
  <c r="I578" i="10"/>
  <c r="AL578" i="10" s="1"/>
  <c r="AM577" i="10"/>
  <c r="AG577" i="10"/>
  <c r="AE577" i="10"/>
  <c r="AU577" i="10" s="1"/>
  <c r="AC577" i="10"/>
  <c r="AT577" i="10" s="1"/>
  <c r="AA577" i="10"/>
  <c r="AS577" i="10" s="1"/>
  <c r="U577" i="10"/>
  <c r="AQ577" i="10" s="1"/>
  <c r="S577" i="10"/>
  <c r="AP577" i="10" s="1"/>
  <c r="M577" i="10"/>
  <c r="AN577" i="10" s="1"/>
  <c r="K577" i="10"/>
  <c r="I577" i="10"/>
  <c r="AL577" i="10" s="1"/>
  <c r="AP576" i="10"/>
  <c r="AG576" i="10"/>
  <c r="AE576" i="10"/>
  <c r="AU576" i="10" s="1"/>
  <c r="AC576" i="10"/>
  <c r="AT576" i="10" s="1"/>
  <c r="AA576" i="10"/>
  <c r="AS576" i="10" s="1"/>
  <c r="Y576" i="10"/>
  <c r="AR576" i="10" s="1"/>
  <c r="U576" i="10"/>
  <c r="AQ576" i="10" s="1"/>
  <c r="S576" i="10"/>
  <c r="Q576" i="10"/>
  <c r="AO576" i="10" s="1"/>
  <c r="M576" i="10"/>
  <c r="AN576" i="10" s="1"/>
  <c r="K576" i="10"/>
  <c r="AM576" i="10" s="1"/>
  <c r="I576" i="10"/>
  <c r="AL576" i="10" s="1"/>
  <c r="AG575" i="10"/>
  <c r="AE575" i="10"/>
  <c r="AU575" i="10" s="1"/>
  <c r="AC575" i="10"/>
  <c r="AT575" i="10" s="1"/>
  <c r="AA575" i="10"/>
  <c r="AS575" i="10" s="1"/>
  <c r="U575" i="10"/>
  <c r="AQ575" i="10" s="1"/>
  <c r="S575" i="10"/>
  <c r="AP575" i="10" s="1"/>
  <c r="M575" i="10"/>
  <c r="AN575" i="10" s="1"/>
  <c r="K575" i="10"/>
  <c r="AM575" i="10" s="1"/>
  <c r="I575" i="10"/>
  <c r="AL575" i="10" s="1"/>
  <c r="AN574" i="10"/>
  <c r="AG574" i="10"/>
  <c r="AE574" i="10"/>
  <c r="AU574" i="10" s="1"/>
  <c r="AC574" i="10"/>
  <c r="AT574" i="10" s="1"/>
  <c r="AA574" i="10"/>
  <c r="AS574" i="10" s="1"/>
  <c r="Y574" i="10"/>
  <c r="AR574" i="10" s="1"/>
  <c r="U574" i="10"/>
  <c r="AQ574" i="10" s="1"/>
  <c r="S574" i="10"/>
  <c r="AP574" i="10" s="1"/>
  <c r="Q574" i="10"/>
  <c r="AO574" i="10" s="1"/>
  <c r="M574" i="10"/>
  <c r="K574" i="10"/>
  <c r="AM574" i="10" s="1"/>
  <c r="I574" i="10"/>
  <c r="AL574" i="10" s="1"/>
  <c r="AG573" i="10"/>
  <c r="AE573" i="10"/>
  <c r="AU573" i="10" s="1"/>
  <c r="AC573" i="10"/>
  <c r="AT573" i="10" s="1"/>
  <c r="AA573" i="10"/>
  <c r="AS573" i="10" s="1"/>
  <c r="U573" i="10"/>
  <c r="AQ573" i="10" s="1"/>
  <c r="S573" i="10"/>
  <c r="AP573" i="10" s="1"/>
  <c r="M573" i="10"/>
  <c r="AN573" i="10" s="1"/>
  <c r="K573" i="10"/>
  <c r="AM573" i="10" s="1"/>
  <c r="I573" i="10"/>
  <c r="AL573" i="10" s="1"/>
  <c r="AG572" i="10"/>
  <c r="AE572" i="10"/>
  <c r="AU572" i="10" s="1"/>
  <c r="AC572" i="10"/>
  <c r="AT572" i="10" s="1"/>
  <c r="AA572" i="10"/>
  <c r="AS572" i="10" s="1"/>
  <c r="Y572" i="10"/>
  <c r="AR572" i="10" s="1"/>
  <c r="U572" i="10"/>
  <c r="AQ572" i="10" s="1"/>
  <c r="S572" i="10"/>
  <c r="AP572" i="10" s="1"/>
  <c r="Q572" i="10"/>
  <c r="AO572" i="10" s="1"/>
  <c r="M572" i="10"/>
  <c r="AN572" i="10" s="1"/>
  <c r="K572" i="10"/>
  <c r="AM572" i="10" s="1"/>
  <c r="I572" i="10"/>
  <c r="AL572" i="10" s="1"/>
  <c r="AG571" i="10"/>
  <c r="AE571" i="10"/>
  <c r="AU571" i="10" s="1"/>
  <c r="AC571" i="10"/>
  <c r="AT571" i="10" s="1"/>
  <c r="AA571" i="10"/>
  <c r="AS571" i="10" s="1"/>
  <c r="U571" i="10"/>
  <c r="AQ571" i="10" s="1"/>
  <c r="S571" i="10"/>
  <c r="AP571" i="10" s="1"/>
  <c r="M571" i="10"/>
  <c r="AN571" i="10" s="1"/>
  <c r="K571" i="10"/>
  <c r="AM571" i="10" s="1"/>
  <c r="I571" i="10"/>
  <c r="AL571" i="10" s="1"/>
  <c r="AL570" i="10"/>
  <c r="AG570" i="10"/>
  <c r="AE570" i="10"/>
  <c r="AU570" i="10" s="1"/>
  <c r="AC570" i="10"/>
  <c r="AT570" i="10" s="1"/>
  <c r="AA570" i="10"/>
  <c r="AS570" i="10" s="1"/>
  <c r="Y570" i="10"/>
  <c r="AR570" i="10" s="1"/>
  <c r="U570" i="10"/>
  <c r="AQ570" i="10" s="1"/>
  <c r="S570" i="10"/>
  <c r="AP570" i="10" s="1"/>
  <c r="Q570" i="10"/>
  <c r="AO570" i="10" s="1"/>
  <c r="M570" i="10"/>
  <c r="AN570" i="10" s="1"/>
  <c r="K570" i="10"/>
  <c r="AM570" i="10" s="1"/>
  <c r="I570" i="10"/>
  <c r="AU569" i="10"/>
  <c r="AG569" i="10"/>
  <c r="AE569" i="10"/>
  <c r="AC569" i="10"/>
  <c r="AT569" i="10" s="1"/>
  <c r="AA569" i="10"/>
  <c r="AS569" i="10" s="1"/>
  <c r="U569" i="10"/>
  <c r="AQ569" i="10" s="1"/>
  <c r="S569" i="10"/>
  <c r="AP569" i="10" s="1"/>
  <c r="M569" i="10"/>
  <c r="AN569" i="10" s="1"/>
  <c r="K569" i="10"/>
  <c r="AM569" i="10" s="1"/>
  <c r="I569" i="10"/>
  <c r="AL569" i="10" s="1"/>
  <c r="AO568" i="10"/>
  <c r="AG568" i="10"/>
  <c r="AE568" i="10"/>
  <c r="AU568" i="10" s="1"/>
  <c r="AC568" i="10"/>
  <c r="AT568" i="10" s="1"/>
  <c r="AA568" i="10"/>
  <c r="AS568" i="10" s="1"/>
  <c r="Y568" i="10"/>
  <c r="AR568" i="10" s="1"/>
  <c r="U568" i="10"/>
  <c r="AQ568" i="10" s="1"/>
  <c r="S568" i="10"/>
  <c r="AP568" i="10" s="1"/>
  <c r="Q568" i="10"/>
  <c r="M568" i="10"/>
  <c r="AN568" i="10" s="1"/>
  <c r="K568" i="10"/>
  <c r="AM568" i="10" s="1"/>
  <c r="I568" i="10"/>
  <c r="AL568" i="10" s="1"/>
  <c r="AG567" i="10"/>
  <c r="AE567" i="10"/>
  <c r="AU567" i="10" s="1"/>
  <c r="AC567" i="10"/>
  <c r="AT567" i="10" s="1"/>
  <c r="AA567" i="10"/>
  <c r="AS567" i="10" s="1"/>
  <c r="U567" i="10"/>
  <c r="AQ567" i="10" s="1"/>
  <c r="S567" i="10"/>
  <c r="AP567" i="10" s="1"/>
  <c r="M567" i="10"/>
  <c r="AN567" i="10" s="1"/>
  <c r="K567" i="10"/>
  <c r="AM567" i="10" s="1"/>
  <c r="I567" i="10"/>
  <c r="AL567" i="10" s="1"/>
  <c r="AM566" i="10"/>
  <c r="AG566" i="10"/>
  <c r="AE566" i="10"/>
  <c r="AU566" i="10" s="1"/>
  <c r="AC566" i="10"/>
  <c r="AT566" i="10" s="1"/>
  <c r="AA566" i="10"/>
  <c r="AS566" i="10" s="1"/>
  <c r="Y566" i="10"/>
  <c r="AR566" i="10" s="1"/>
  <c r="U566" i="10"/>
  <c r="AQ566" i="10" s="1"/>
  <c r="S566" i="10"/>
  <c r="AP566" i="10" s="1"/>
  <c r="Q566" i="10"/>
  <c r="AO566" i="10" s="1"/>
  <c r="M566" i="10"/>
  <c r="AN566" i="10" s="1"/>
  <c r="K566" i="10"/>
  <c r="I566" i="10"/>
  <c r="AL566" i="10" s="1"/>
  <c r="AT565" i="10"/>
  <c r="AG565" i="10"/>
  <c r="AE565" i="10"/>
  <c r="AU565" i="10" s="1"/>
  <c r="AC565" i="10"/>
  <c r="AA565" i="10"/>
  <c r="AS565" i="10" s="1"/>
  <c r="U565" i="10"/>
  <c r="AQ565" i="10" s="1"/>
  <c r="S565" i="10"/>
  <c r="AP565" i="10" s="1"/>
  <c r="M565" i="10"/>
  <c r="AN565" i="10" s="1"/>
  <c r="K565" i="10"/>
  <c r="AM565" i="10" s="1"/>
  <c r="I565" i="10"/>
  <c r="AL565" i="10" s="1"/>
  <c r="AG564" i="10"/>
  <c r="AE564" i="10"/>
  <c r="AU564" i="10" s="1"/>
  <c r="AC564" i="10"/>
  <c r="AT564" i="10" s="1"/>
  <c r="AA564" i="10"/>
  <c r="AS564" i="10" s="1"/>
  <c r="Y564" i="10"/>
  <c r="AR564" i="10" s="1"/>
  <c r="U564" i="10"/>
  <c r="AQ564" i="10" s="1"/>
  <c r="S564" i="10"/>
  <c r="AP564" i="10" s="1"/>
  <c r="Q564" i="10"/>
  <c r="AO564" i="10" s="1"/>
  <c r="M564" i="10"/>
  <c r="AN564" i="10" s="1"/>
  <c r="K564" i="10"/>
  <c r="AM564" i="10" s="1"/>
  <c r="I564" i="10"/>
  <c r="AL564" i="10" s="1"/>
  <c r="AG563" i="10"/>
  <c r="AE563" i="10"/>
  <c r="AU563" i="10" s="1"/>
  <c r="AC563" i="10"/>
  <c r="AT563" i="10" s="1"/>
  <c r="AA563" i="10"/>
  <c r="AS563" i="10" s="1"/>
  <c r="U563" i="10"/>
  <c r="AQ563" i="10" s="1"/>
  <c r="S563" i="10"/>
  <c r="AP563" i="10" s="1"/>
  <c r="M563" i="10"/>
  <c r="AN563" i="10" s="1"/>
  <c r="K563" i="10"/>
  <c r="AM563" i="10" s="1"/>
  <c r="I563" i="10"/>
  <c r="AL563" i="10" s="1"/>
  <c r="AG562" i="10"/>
  <c r="AE562" i="10"/>
  <c r="AU562" i="10" s="1"/>
  <c r="AC562" i="10"/>
  <c r="AT562" i="10" s="1"/>
  <c r="AA562" i="10"/>
  <c r="AS562" i="10" s="1"/>
  <c r="Y562" i="10"/>
  <c r="AR562" i="10" s="1"/>
  <c r="U562" i="10"/>
  <c r="AQ562" i="10" s="1"/>
  <c r="S562" i="10"/>
  <c r="AP562" i="10" s="1"/>
  <c r="Q562" i="10"/>
  <c r="AO562" i="10" s="1"/>
  <c r="M562" i="10"/>
  <c r="AN562" i="10" s="1"/>
  <c r="K562" i="10"/>
  <c r="AM562" i="10" s="1"/>
  <c r="I562" i="10"/>
  <c r="AL562" i="10" s="1"/>
  <c r="AG561" i="10"/>
  <c r="AE561" i="10"/>
  <c r="AU561" i="10" s="1"/>
  <c r="AC561" i="10"/>
  <c r="AT561" i="10" s="1"/>
  <c r="AA561" i="10"/>
  <c r="AS561" i="10" s="1"/>
  <c r="U561" i="10"/>
  <c r="AQ561" i="10" s="1"/>
  <c r="S561" i="10"/>
  <c r="AP561" i="10" s="1"/>
  <c r="M561" i="10"/>
  <c r="AN561" i="10" s="1"/>
  <c r="K561" i="10"/>
  <c r="AM561" i="10" s="1"/>
  <c r="I561" i="10"/>
  <c r="AL561" i="10" s="1"/>
  <c r="AJ560" i="10"/>
  <c r="AG560" i="10"/>
  <c r="AE560" i="10"/>
  <c r="AU560" i="10" s="1"/>
  <c r="AC560" i="10"/>
  <c r="AT560" i="10" s="1"/>
  <c r="AA560" i="10"/>
  <c r="AS560" i="10" s="1"/>
  <c r="Y560" i="10"/>
  <c r="AR560" i="10" s="1"/>
  <c r="U560" i="10"/>
  <c r="AQ560" i="10" s="1"/>
  <c r="S560" i="10"/>
  <c r="AP560" i="10" s="1"/>
  <c r="Q560" i="10"/>
  <c r="AO560" i="10" s="1"/>
  <c r="M560" i="10"/>
  <c r="AN560" i="10" s="1"/>
  <c r="K560" i="10"/>
  <c r="AM560" i="10" s="1"/>
  <c r="I560" i="10"/>
  <c r="AL560" i="10" s="1"/>
  <c r="AI560" i="10"/>
  <c r="AG559" i="10"/>
  <c r="AE559" i="10"/>
  <c r="AU559" i="10" s="1"/>
  <c r="AC559" i="10"/>
  <c r="AT559" i="10" s="1"/>
  <c r="AA559" i="10"/>
  <c r="AS559" i="10" s="1"/>
  <c r="U559" i="10"/>
  <c r="AQ559" i="10" s="1"/>
  <c r="S559" i="10"/>
  <c r="AP559" i="10" s="1"/>
  <c r="M559" i="10"/>
  <c r="AN559" i="10" s="1"/>
  <c r="K559" i="10"/>
  <c r="AM559" i="10" s="1"/>
  <c r="I559" i="10"/>
  <c r="AL559" i="10" s="1"/>
  <c r="AG558" i="10"/>
  <c r="AE558" i="10"/>
  <c r="AU558" i="10" s="1"/>
  <c r="AC558" i="10"/>
  <c r="AT558" i="10" s="1"/>
  <c r="AA558" i="10"/>
  <c r="AS558" i="10" s="1"/>
  <c r="Y558" i="10"/>
  <c r="AR558" i="10" s="1"/>
  <c r="U558" i="10"/>
  <c r="AQ558" i="10" s="1"/>
  <c r="S558" i="10"/>
  <c r="AP558" i="10" s="1"/>
  <c r="Q558" i="10"/>
  <c r="AO558" i="10" s="1"/>
  <c r="M558" i="10"/>
  <c r="AN558" i="10" s="1"/>
  <c r="K558" i="10"/>
  <c r="AM558" i="10" s="1"/>
  <c r="I558" i="10"/>
  <c r="AL558" i="10" s="1"/>
  <c r="AG557" i="10"/>
  <c r="AE557" i="10"/>
  <c r="AU557" i="10" s="1"/>
  <c r="AC557" i="10"/>
  <c r="AT557" i="10" s="1"/>
  <c r="AA557" i="10"/>
  <c r="AS557" i="10" s="1"/>
  <c r="U557" i="10"/>
  <c r="AQ557" i="10" s="1"/>
  <c r="S557" i="10"/>
  <c r="AP557" i="10" s="1"/>
  <c r="M557" i="10"/>
  <c r="AN557" i="10" s="1"/>
  <c r="K557" i="10"/>
  <c r="AM557" i="10" s="1"/>
  <c r="I557" i="10"/>
  <c r="AL557" i="10" s="1"/>
  <c r="AG556" i="10"/>
  <c r="AE556" i="10"/>
  <c r="AU556" i="10" s="1"/>
  <c r="AC556" i="10"/>
  <c r="AT556" i="10" s="1"/>
  <c r="AA556" i="10"/>
  <c r="AS556" i="10" s="1"/>
  <c r="Y556" i="10"/>
  <c r="AR556" i="10" s="1"/>
  <c r="U556" i="10"/>
  <c r="AQ556" i="10" s="1"/>
  <c r="S556" i="10"/>
  <c r="AP556" i="10" s="1"/>
  <c r="Q556" i="10"/>
  <c r="AO556" i="10" s="1"/>
  <c r="M556" i="10"/>
  <c r="AN556" i="10" s="1"/>
  <c r="K556" i="10"/>
  <c r="AM556" i="10" s="1"/>
  <c r="I556" i="10"/>
  <c r="AL556" i="10" s="1"/>
  <c r="AG555" i="10"/>
  <c r="AE555" i="10"/>
  <c r="AU555" i="10" s="1"/>
  <c r="AC555" i="10"/>
  <c r="AT555" i="10" s="1"/>
  <c r="AA555" i="10"/>
  <c r="AS555" i="10" s="1"/>
  <c r="U555" i="10"/>
  <c r="AQ555" i="10" s="1"/>
  <c r="S555" i="10"/>
  <c r="AP555" i="10" s="1"/>
  <c r="M555" i="10"/>
  <c r="AN555" i="10" s="1"/>
  <c r="K555" i="10"/>
  <c r="AM555" i="10" s="1"/>
  <c r="I555" i="10"/>
  <c r="AL555" i="10" s="1"/>
  <c r="AG554" i="10"/>
  <c r="AE554" i="10"/>
  <c r="AU554" i="10" s="1"/>
  <c r="AC554" i="10"/>
  <c r="AT554" i="10" s="1"/>
  <c r="AA554" i="10"/>
  <c r="AS554" i="10" s="1"/>
  <c r="Y554" i="10"/>
  <c r="AR554" i="10" s="1"/>
  <c r="U554" i="10"/>
  <c r="AQ554" i="10" s="1"/>
  <c r="S554" i="10"/>
  <c r="AP554" i="10" s="1"/>
  <c r="Q554" i="10"/>
  <c r="AO554" i="10" s="1"/>
  <c r="M554" i="10"/>
  <c r="AN554" i="10" s="1"/>
  <c r="K554" i="10"/>
  <c r="AM554" i="10" s="1"/>
  <c r="I554" i="10"/>
  <c r="AL554" i="10" s="1"/>
  <c r="AG553" i="10"/>
  <c r="AE553" i="10"/>
  <c r="AU553" i="10" s="1"/>
  <c r="AC553" i="10"/>
  <c r="AT553" i="10" s="1"/>
  <c r="AA553" i="10"/>
  <c r="AS553" i="10" s="1"/>
  <c r="U553" i="10"/>
  <c r="AQ553" i="10" s="1"/>
  <c r="S553" i="10"/>
  <c r="AP553" i="10" s="1"/>
  <c r="M553" i="10"/>
  <c r="AN553" i="10" s="1"/>
  <c r="K553" i="10"/>
  <c r="AM553" i="10" s="1"/>
  <c r="I553" i="10"/>
  <c r="AL553" i="10" s="1"/>
  <c r="AG552" i="10"/>
  <c r="AE552" i="10"/>
  <c r="AU552" i="10" s="1"/>
  <c r="AC552" i="10"/>
  <c r="AT552" i="10" s="1"/>
  <c r="AA552" i="10"/>
  <c r="AS552" i="10" s="1"/>
  <c r="Y552" i="10"/>
  <c r="AR552" i="10" s="1"/>
  <c r="U552" i="10"/>
  <c r="AQ552" i="10" s="1"/>
  <c r="S552" i="10"/>
  <c r="AP552" i="10" s="1"/>
  <c r="Q552" i="10"/>
  <c r="AO552" i="10" s="1"/>
  <c r="M552" i="10"/>
  <c r="AN552" i="10" s="1"/>
  <c r="K552" i="10"/>
  <c r="AM552" i="10" s="1"/>
  <c r="I552" i="10"/>
  <c r="AL552" i="10" s="1"/>
  <c r="AN551" i="10"/>
  <c r="AG551" i="10"/>
  <c r="AE551" i="10"/>
  <c r="AU551" i="10" s="1"/>
  <c r="AC551" i="10"/>
  <c r="AT551" i="10" s="1"/>
  <c r="AA551" i="10"/>
  <c r="AS551" i="10" s="1"/>
  <c r="U551" i="10"/>
  <c r="AQ551" i="10" s="1"/>
  <c r="S551" i="10"/>
  <c r="AP551" i="10" s="1"/>
  <c r="M551" i="10"/>
  <c r="K551" i="10"/>
  <c r="AM551" i="10" s="1"/>
  <c r="I551" i="10"/>
  <c r="AL551" i="10" s="1"/>
  <c r="AG550" i="10"/>
  <c r="AE550" i="10"/>
  <c r="AU550" i="10" s="1"/>
  <c r="AC550" i="10"/>
  <c r="AT550" i="10" s="1"/>
  <c r="AA550" i="10"/>
  <c r="AS550" i="10" s="1"/>
  <c r="Y550" i="10"/>
  <c r="AR550" i="10" s="1"/>
  <c r="U550" i="10"/>
  <c r="AQ550" i="10" s="1"/>
  <c r="S550" i="10"/>
  <c r="AP550" i="10" s="1"/>
  <c r="Q550" i="10"/>
  <c r="AO550" i="10" s="1"/>
  <c r="M550" i="10"/>
  <c r="AN550" i="10" s="1"/>
  <c r="K550" i="10"/>
  <c r="AM550" i="10" s="1"/>
  <c r="I550" i="10"/>
  <c r="AL550" i="10" s="1"/>
  <c r="AG549" i="10"/>
  <c r="AE549" i="10"/>
  <c r="AU549" i="10" s="1"/>
  <c r="AC549" i="10"/>
  <c r="AT549" i="10" s="1"/>
  <c r="AA549" i="10"/>
  <c r="AS549" i="10" s="1"/>
  <c r="U549" i="10"/>
  <c r="AQ549" i="10" s="1"/>
  <c r="S549" i="10"/>
  <c r="AP549" i="10" s="1"/>
  <c r="M549" i="10"/>
  <c r="AN549" i="10" s="1"/>
  <c r="K549" i="10"/>
  <c r="AM549" i="10" s="1"/>
  <c r="I549" i="10"/>
  <c r="AL549" i="10" s="1"/>
  <c r="AG548" i="10"/>
  <c r="AE548" i="10"/>
  <c r="AU548" i="10" s="1"/>
  <c r="AC548" i="10"/>
  <c r="AT548" i="10" s="1"/>
  <c r="AA548" i="10"/>
  <c r="AS548" i="10" s="1"/>
  <c r="Y548" i="10"/>
  <c r="AR548" i="10" s="1"/>
  <c r="U548" i="10"/>
  <c r="AQ548" i="10" s="1"/>
  <c r="S548" i="10"/>
  <c r="AP548" i="10" s="1"/>
  <c r="Q548" i="10"/>
  <c r="AO548" i="10" s="1"/>
  <c r="M548" i="10"/>
  <c r="AN548" i="10" s="1"/>
  <c r="K548" i="10"/>
  <c r="AM548" i="10" s="1"/>
  <c r="I548" i="10"/>
  <c r="AL548" i="10" s="1"/>
  <c r="AQ547" i="10"/>
  <c r="AI547" i="10"/>
  <c r="AG547" i="10"/>
  <c r="AE547" i="10"/>
  <c r="AU547" i="10" s="1"/>
  <c r="AC547" i="10"/>
  <c r="AT547" i="10" s="1"/>
  <c r="AA547" i="10"/>
  <c r="AS547" i="10" s="1"/>
  <c r="U547" i="10"/>
  <c r="S547" i="10"/>
  <c r="AP547" i="10" s="1"/>
  <c r="M547" i="10"/>
  <c r="AN547" i="10" s="1"/>
  <c r="K547" i="10"/>
  <c r="AM547" i="10" s="1"/>
  <c r="I547" i="10"/>
  <c r="AL547" i="10" s="1"/>
  <c r="AQ546" i="10"/>
  <c r="AN546" i="10"/>
  <c r="AG546" i="10"/>
  <c r="AE546" i="10"/>
  <c r="AU546" i="10" s="1"/>
  <c r="AC546" i="10"/>
  <c r="AT546" i="10" s="1"/>
  <c r="AA546" i="10"/>
  <c r="AS546" i="10" s="1"/>
  <c r="Y546" i="10"/>
  <c r="AR546" i="10" s="1"/>
  <c r="U546" i="10"/>
  <c r="S546" i="10"/>
  <c r="AP546" i="10" s="1"/>
  <c r="Q546" i="10"/>
  <c r="AO546" i="10" s="1"/>
  <c r="M546" i="10"/>
  <c r="K546" i="10"/>
  <c r="AM546" i="10" s="1"/>
  <c r="I546" i="10"/>
  <c r="AL546" i="10" s="1"/>
  <c r="AG545" i="10"/>
  <c r="AE545" i="10"/>
  <c r="AU545" i="10" s="1"/>
  <c r="AC545" i="10"/>
  <c r="AT545" i="10" s="1"/>
  <c r="AA545" i="10"/>
  <c r="AS545" i="10" s="1"/>
  <c r="U545" i="10"/>
  <c r="AQ545" i="10" s="1"/>
  <c r="S545" i="10"/>
  <c r="AP545" i="10" s="1"/>
  <c r="M545" i="10"/>
  <c r="AN545" i="10" s="1"/>
  <c r="K545" i="10"/>
  <c r="AM545" i="10" s="1"/>
  <c r="I545" i="10"/>
  <c r="AL545" i="10" s="1"/>
  <c r="AS544" i="10"/>
  <c r="AN544" i="10"/>
  <c r="AG544" i="10"/>
  <c r="AE544" i="10"/>
  <c r="AU544" i="10" s="1"/>
  <c r="AC544" i="10"/>
  <c r="AT544" i="10" s="1"/>
  <c r="AA544" i="10"/>
  <c r="Y544" i="10"/>
  <c r="AR544" i="10" s="1"/>
  <c r="U544" i="10"/>
  <c r="AQ544" i="10" s="1"/>
  <c r="S544" i="10"/>
  <c r="AP544" i="10" s="1"/>
  <c r="Q544" i="10"/>
  <c r="AO544" i="10" s="1"/>
  <c r="M544" i="10"/>
  <c r="K544" i="10"/>
  <c r="AM544" i="10" s="1"/>
  <c r="I544" i="10"/>
  <c r="AL544" i="10" s="1"/>
  <c r="AQ543" i="10"/>
  <c r="AG543" i="10"/>
  <c r="AE543" i="10"/>
  <c r="AU543" i="10" s="1"/>
  <c r="AC543" i="10"/>
  <c r="AT543" i="10" s="1"/>
  <c r="AA543" i="10"/>
  <c r="AS543" i="10" s="1"/>
  <c r="U543" i="10"/>
  <c r="S543" i="10"/>
  <c r="AP543" i="10" s="1"/>
  <c r="M543" i="10"/>
  <c r="AN543" i="10" s="1"/>
  <c r="K543" i="10"/>
  <c r="AM543" i="10" s="1"/>
  <c r="I543" i="10"/>
  <c r="AL543" i="10" s="1"/>
  <c r="AG542" i="10"/>
  <c r="AE542" i="10"/>
  <c r="AU542" i="10" s="1"/>
  <c r="AC542" i="10"/>
  <c r="AT542" i="10" s="1"/>
  <c r="AA542" i="10"/>
  <c r="AS542" i="10" s="1"/>
  <c r="Y542" i="10"/>
  <c r="AR542" i="10" s="1"/>
  <c r="U542" i="10"/>
  <c r="AQ542" i="10" s="1"/>
  <c r="S542" i="10"/>
  <c r="AP542" i="10" s="1"/>
  <c r="Q542" i="10"/>
  <c r="AO542" i="10" s="1"/>
  <c r="M542" i="10"/>
  <c r="AN542" i="10" s="1"/>
  <c r="K542" i="10"/>
  <c r="AM542" i="10" s="1"/>
  <c r="I542" i="10"/>
  <c r="AL542" i="10" s="1"/>
  <c r="AL541" i="10"/>
  <c r="AG541" i="10"/>
  <c r="AE541" i="10"/>
  <c r="AU541" i="10" s="1"/>
  <c r="AC541" i="10"/>
  <c r="AT541" i="10" s="1"/>
  <c r="AA541" i="10"/>
  <c r="AS541" i="10" s="1"/>
  <c r="Y541" i="10"/>
  <c r="AR541" i="10" s="1"/>
  <c r="U541" i="10"/>
  <c r="AQ541" i="10" s="1"/>
  <c r="S541" i="10"/>
  <c r="AP541" i="10" s="1"/>
  <c r="M541" i="10"/>
  <c r="AN541" i="10" s="1"/>
  <c r="K541" i="10"/>
  <c r="AM541" i="10" s="1"/>
  <c r="I541" i="10"/>
  <c r="AS540" i="10"/>
  <c r="AN540" i="10"/>
  <c r="AG540" i="10"/>
  <c r="AE540" i="10"/>
  <c r="AU540" i="10" s="1"/>
  <c r="AC540" i="10"/>
  <c r="AT540" i="10" s="1"/>
  <c r="AA540" i="10"/>
  <c r="Y540" i="10"/>
  <c r="AR540" i="10" s="1"/>
  <c r="U540" i="10"/>
  <c r="AQ540" i="10" s="1"/>
  <c r="S540" i="10"/>
  <c r="AP540" i="10" s="1"/>
  <c r="Q540" i="10"/>
  <c r="AO540" i="10" s="1"/>
  <c r="M540" i="10"/>
  <c r="K540" i="10"/>
  <c r="AM540" i="10" s="1"/>
  <c r="I540" i="10"/>
  <c r="AL540" i="10" s="1"/>
  <c r="AG539" i="10"/>
  <c r="AE539" i="10"/>
  <c r="AU539" i="10" s="1"/>
  <c r="AC539" i="10"/>
  <c r="AT539" i="10" s="1"/>
  <c r="AA539" i="10"/>
  <c r="AS539" i="10" s="1"/>
  <c r="U539" i="10"/>
  <c r="AQ539" i="10" s="1"/>
  <c r="S539" i="10"/>
  <c r="AP539" i="10" s="1"/>
  <c r="Q539" i="10"/>
  <c r="AO539" i="10" s="1"/>
  <c r="M539" i="10"/>
  <c r="AN539" i="10" s="1"/>
  <c r="K539" i="10"/>
  <c r="AM539" i="10" s="1"/>
  <c r="I539" i="10"/>
  <c r="AL539" i="10" s="1"/>
  <c r="AN538" i="10"/>
  <c r="AG538" i="10"/>
  <c r="AE538" i="10"/>
  <c r="AU538" i="10" s="1"/>
  <c r="AC538" i="10"/>
  <c r="AT538" i="10" s="1"/>
  <c r="AA538" i="10"/>
  <c r="AS538" i="10" s="1"/>
  <c r="Y538" i="10"/>
  <c r="AR538" i="10" s="1"/>
  <c r="U538" i="10"/>
  <c r="AQ538" i="10" s="1"/>
  <c r="S538" i="10"/>
  <c r="AP538" i="10" s="1"/>
  <c r="Q538" i="10"/>
  <c r="AO538" i="10" s="1"/>
  <c r="M538" i="10"/>
  <c r="K538" i="10"/>
  <c r="AM538" i="10" s="1"/>
  <c r="I538" i="10"/>
  <c r="AL538" i="10" s="1"/>
  <c r="AG537" i="10"/>
  <c r="AE537" i="10"/>
  <c r="AU537" i="10" s="1"/>
  <c r="AC537" i="10"/>
  <c r="AT537" i="10" s="1"/>
  <c r="AA537" i="10"/>
  <c r="AS537" i="10" s="1"/>
  <c r="U537" i="10"/>
  <c r="AQ537" i="10" s="1"/>
  <c r="S537" i="10"/>
  <c r="AP537" i="10" s="1"/>
  <c r="M537" i="10"/>
  <c r="AN537" i="10" s="1"/>
  <c r="K537" i="10"/>
  <c r="AM537" i="10" s="1"/>
  <c r="I537" i="10"/>
  <c r="AL537" i="10" s="1"/>
  <c r="AG536" i="10"/>
  <c r="AE536" i="10"/>
  <c r="AU536" i="10" s="1"/>
  <c r="AC536" i="10"/>
  <c r="AT536" i="10" s="1"/>
  <c r="AA536" i="10"/>
  <c r="AS536" i="10" s="1"/>
  <c r="Y536" i="10"/>
  <c r="AR536" i="10" s="1"/>
  <c r="U536" i="10"/>
  <c r="AQ536" i="10" s="1"/>
  <c r="S536" i="10"/>
  <c r="AP536" i="10" s="1"/>
  <c r="Q536" i="10"/>
  <c r="AO536" i="10" s="1"/>
  <c r="M536" i="10"/>
  <c r="AN536" i="10" s="1"/>
  <c r="K536" i="10"/>
  <c r="AM536" i="10" s="1"/>
  <c r="I536" i="10"/>
  <c r="AL536" i="10" s="1"/>
  <c r="AG535" i="10"/>
  <c r="AE535" i="10"/>
  <c r="AU535" i="10" s="1"/>
  <c r="AC535" i="10"/>
  <c r="AT535" i="10" s="1"/>
  <c r="AA535" i="10"/>
  <c r="AS535" i="10" s="1"/>
  <c r="U535" i="10"/>
  <c r="AQ535" i="10" s="1"/>
  <c r="S535" i="10"/>
  <c r="AP535" i="10" s="1"/>
  <c r="M535" i="10"/>
  <c r="AN535" i="10" s="1"/>
  <c r="K535" i="10"/>
  <c r="AM535" i="10" s="1"/>
  <c r="I535" i="10"/>
  <c r="AL535" i="10" s="1"/>
  <c r="AG534" i="10"/>
  <c r="AE534" i="10"/>
  <c r="AU534" i="10" s="1"/>
  <c r="AC534" i="10"/>
  <c r="AT534" i="10" s="1"/>
  <c r="AA534" i="10"/>
  <c r="AS534" i="10" s="1"/>
  <c r="Y534" i="10"/>
  <c r="AR534" i="10" s="1"/>
  <c r="U534" i="10"/>
  <c r="AQ534" i="10" s="1"/>
  <c r="S534" i="10"/>
  <c r="AP534" i="10" s="1"/>
  <c r="Q534" i="10"/>
  <c r="AO534" i="10" s="1"/>
  <c r="M534" i="10"/>
  <c r="AN534" i="10" s="1"/>
  <c r="K534" i="10"/>
  <c r="AM534" i="10" s="1"/>
  <c r="I534" i="10"/>
  <c r="AL534" i="10" s="1"/>
  <c r="AG533" i="10"/>
  <c r="AE533" i="10"/>
  <c r="AU533" i="10" s="1"/>
  <c r="AC533" i="10"/>
  <c r="AT533" i="10" s="1"/>
  <c r="AA533" i="10"/>
  <c r="AS533" i="10" s="1"/>
  <c r="U533" i="10"/>
  <c r="AQ533" i="10" s="1"/>
  <c r="S533" i="10"/>
  <c r="AP533" i="10" s="1"/>
  <c r="M533" i="10"/>
  <c r="AN533" i="10" s="1"/>
  <c r="K533" i="10"/>
  <c r="AM533" i="10" s="1"/>
  <c r="I533" i="10"/>
  <c r="AL533" i="10" s="1"/>
  <c r="AJ532" i="10"/>
  <c r="AG532" i="10"/>
  <c r="AE532" i="10"/>
  <c r="AU532" i="10" s="1"/>
  <c r="AC532" i="10"/>
  <c r="AT532" i="10" s="1"/>
  <c r="AA532" i="10"/>
  <c r="AS532" i="10" s="1"/>
  <c r="Y532" i="10"/>
  <c r="AR532" i="10" s="1"/>
  <c r="U532" i="10"/>
  <c r="AQ532" i="10" s="1"/>
  <c r="S532" i="10"/>
  <c r="AP532" i="10" s="1"/>
  <c r="Q532" i="10"/>
  <c r="AO532" i="10" s="1"/>
  <c r="M532" i="10"/>
  <c r="AN532" i="10" s="1"/>
  <c r="K532" i="10"/>
  <c r="AM532" i="10" s="1"/>
  <c r="I532" i="10"/>
  <c r="AL532" i="10" s="1"/>
  <c r="AI532" i="10"/>
  <c r="AG531" i="10"/>
  <c r="AE531" i="10"/>
  <c r="AU531" i="10" s="1"/>
  <c r="AC531" i="10"/>
  <c r="AT531" i="10" s="1"/>
  <c r="AA531" i="10"/>
  <c r="AS531" i="10" s="1"/>
  <c r="U531" i="10"/>
  <c r="AQ531" i="10" s="1"/>
  <c r="S531" i="10"/>
  <c r="AP531" i="10" s="1"/>
  <c r="M531" i="10"/>
  <c r="AN531" i="10" s="1"/>
  <c r="K531" i="10"/>
  <c r="AM531" i="10" s="1"/>
  <c r="I531" i="10"/>
  <c r="AL531" i="10" s="1"/>
  <c r="AG530" i="10"/>
  <c r="AE530" i="10"/>
  <c r="AU530" i="10" s="1"/>
  <c r="AC530" i="10"/>
  <c r="AT530" i="10" s="1"/>
  <c r="AA530" i="10"/>
  <c r="AS530" i="10" s="1"/>
  <c r="Y530" i="10"/>
  <c r="AR530" i="10" s="1"/>
  <c r="U530" i="10"/>
  <c r="AQ530" i="10" s="1"/>
  <c r="S530" i="10"/>
  <c r="AP530" i="10" s="1"/>
  <c r="Q530" i="10"/>
  <c r="AO530" i="10" s="1"/>
  <c r="M530" i="10"/>
  <c r="AN530" i="10" s="1"/>
  <c r="K530" i="10"/>
  <c r="AM530" i="10" s="1"/>
  <c r="I530" i="10"/>
  <c r="AL530" i="10" s="1"/>
  <c r="AG529" i="10"/>
  <c r="AE529" i="10"/>
  <c r="AU529" i="10" s="1"/>
  <c r="AC529" i="10"/>
  <c r="AT529" i="10" s="1"/>
  <c r="AA529" i="10"/>
  <c r="AS529" i="10" s="1"/>
  <c r="U529" i="10"/>
  <c r="AQ529" i="10" s="1"/>
  <c r="S529" i="10"/>
  <c r="AP529" i="10" s="1"/>
  <c r="M529" i="10"/>
  <c r="AN529" i="10" s="1"/>
  <c r="K529" i="10"/>
  <c r="AM529" i="10" s="1"/>
  <c r="I529" i="10"/>
  <c r="AL529" i="10" s="1"/>
  <c r="AJ528" i="10"/>
  <c r="AG528" i="10"/>
  <c r="AE528" i="10"/>
  <c r="AU528" i="10" s="1"/>
  <c r="AC528" i="10"/>
  <c r="AT528" i="10" s="1"/>
  <c r="AA528" i="10"/>
  <c r="AS528" i="10" s="1"/>
  <c r="Y528" i="10"/>
  <c r="AR528" i="10" s="1"/>
  <c r="U528" i="10"/>
  <c r="AQ528" i="10" s="1"/>
  <c r="S528" i="10"/>
  <c r="AP528" i="10" s="1"/>
  <c r="Q528" i="10"/>
  <c r="AO528" i="10" s="1"/>
  <c r="M528" i="10"/>
  <c r="AN528" i="10" s="1"/>
  <c r="K528" i="10"/>
  <c r="AM528" i="10" s="1"/>
  <c r="I528" i="10"/>
  <c r="AL528" i="10" s="1"/>
  <c r="AI528" i="10"/>
  <c r="AG527" i="10"/>
  <c r="AE527" i="10"/>
  <c r="AU527" i="10" s="1"/>
  <c r="AC527" i="10"/>
  <c r="AT527" i="10" s="1"/>
  <c r="AA527" i="10"/>
  <c r="AS527" i="10" s="1"/>
  <c r="U527" i="10"/>
  <c r="AQ527" i="10" s="1"/>
  <c r="S527" i="10"/>
  <c r="AP527" i="10" s="1"/>
  <c r="M527" i="10"/>
  <c r="AN527" i="10" s="1"/>
  <c r="K527" i="10"/>
  <c r="AM527" i="10" s="1"/>
  <c r="I527" i="10"/>
  <c r="AL527" i="10" s="1"/>
  <c r="AL526" i="10"/>
  <c r="AG526" i="10"/>
  <c r="AE526" i="10"/>
  <c r="AU526" i="10" s="1"/>
  <c r="AC526" i="10"/>
  <c r="AT526" i="10" s="1"/>
  <c r="AA526" i="10"/>
  <c r="AS526" i="10" s="1"/>
  <c r="Y526" i="10"/>
  <c r="AR526" i="10" s="1"/>
  <c r="U526" i="10"/>
  <c r="AQ526" i="10" s="1"/>
  <c r="S526" i="10"/>
  <c r="AP526" i="10" s="1"/>
  <c r="Q526" i="10"/>
  <c r="AO526" i="10" s="1"/>
  <c r="M526" i="10"/>
  <c r="AN526" i="10" s="1"/>
  <c r="K526" i="10"/>
  <c r="AM526" i="10" s="1"/>
  <c r="I526" i="10"/>
  <c r="AG525" i="10"/>
  <c r="AE525" i="10"/>
  <c r="AU525" i="10" s="1"/>
  <c r="AC525" i="10"/>
  <c r="AT525" i="10" s="1"/>
  <c r="AA525" i="10"/>
  <c r="AS525" i="10" s="1"/>
  <c r="U525" i="10"/>
  <c r="AQ525" i="10" s="1"/>
  <c r="S525" i="10"/>
  <c r="AP525" i="10" s="1"/>
  <c r="M525" i="10"/>
  <c r="AN525" i="10" s="1"/>
  <c r="K525" i="10"/>
  <c r="AM525" i="10" s="1"/>
  <c r="I525" i="10"/>
  <c r="AL525" i="10" s="1"/>
  <c r="AJ524" i="10"/>
  <c r="AG524" i="10"/>
  <c r="AE524" i="10"/>
  <c r="AU524" i="10" s="1"/>
  <c r="AC524" i="10"/>
  <c r="AT524" i="10" s="1"/>
  <c r="AA524" i="10"/>
  <c r="AS524" i="10" s="1"/>
  <c r="Y524" i="10"/>
  <c r="AR524" i="10" s="1"/>
  <c r="U524" i="10"/>
  <c r="AQ524" i="10" s="1"/>
  <c r="S524" i="10"/>
  <c r="AP524" i="10" s="1"/>
  <c r="Q524" i="10"/>
  <c r="AO524" i="10" s="1"/>
  <c r="M524" i="10"/>
  <c r="AN524" i="10" s="1"/>
  <c r="K524" i="10"/>
  <c r="AM524" i="10" s="1"/>
  <c r="I524" i="10"/>
  <c r="AL524" i="10" s="1"/>
  <c r="AI524" i="10"/>
  <c r="AG523" i="10"/>
  <c r="AE523" i="10"/>
  <c r="AU523" i="10" s="1"/>
  <c r="AC523" i="10"/>
  <c r="AT523" i="10" s="1"/>
  <c r="AA523" i="10"/>
  <c r="AS523" i="10" s="1"/>
  <c r="U523" i="10"/>
  <c r="AQ523" i="10" s="1"/>
  <c r="S523" i="10"/>
  <c r="AP523" i="10" s="1"/>
  <c r="M523" i="10"/>
  <c r="AN523" i="10" s="1"/>
  <c r="K523" i="10"/>
  <c r="AM523" i="10" s="1"/>
  <c r="I523" i="10"/>
  <c r="AL523" i="10" s="1"/>
  <c r="AM522" i="10"/>
  <c r="AL522" i="10"/>
  <c r="AG522" i="10"/>
  <c r="AE522" i="10"/>
  <c r="AU522" i="10" s="1"/>
  <c r="AC522" i="10"/>
  <c r="AT522" i="10" s="1"/>
  <c r="AA522" i="10"/>
  <c r="AS522" i="10" s="1"/>
  <c r="Y522" i="10"/>
  <c r="AR522" i="10" s="1"/>
  <c r="U522" i="10"/>
  <c r="AQ522" i="10" s="1"/>
  <c r="S522" i="10"/>
  <c r="AP522" i="10" s="1"/>
  <c r="Q522" i="10"/>
  <c r="AO522" i="10" s="1"/>
  <c r="M522" i="10"/>
  <c r="AN522" i="10" s="1"/>
  <c r="K522" i="10"/>
  <c r="I522" i="10"/>
  <c r="AG521" i="10"/>
  <c r="AE521" i="10"/>
  <c r="AU521" i="10" s="1"/>
  <c r="AC521" i="10"/>
  <c r="AT521" i="10" s="1"/>
  <c r="AA521" i="10"/>
  <c r="AS521" i="10" s="1"/>
  <c r="U521" i="10"/>
  <c r="AQ521" i="10" s="1"/>
  <c r="S521" i="10"/>
  <c r="AP521" i="10" s="1"/>
  <c r="M521" i="10"/>
  <c r="AN521" i="10" s="1"/>
  <c r="K521" i="10"/>
  <c r="AM521" i="10" s="1"/>
  <c r="I521" i="10"/>
  <c r="AL521" i="10" s="1"/>
  <c r="AT520" i="10"/>
  <c r="AG520" i="10"/>
  <c r="AE520" i="10"/>
  <c r="AU520" i="10" s="1"/>
  <c r="AC520" i="10"/>
  <c r="AA520" i="10"/>
  <c r="AS520" i="10" s="1"/>
  <c r="Y520" i="10"/>
  <c r="AR520" i="10" s="1"/>
  <c r="U520" i="10"/>
  <c r="AQ520" i="10" s="1"/>
  <c r="S520" i="10"/>
  <c r="AP520" i="10" s="1"/>
  <c r="Q520" i="10"/>
  <c r="AO520" i="10" s="1"/>
  <c r="M520" i="10"/>
  <c r="AN520" i="10" s="1"/>
  <c r="K520" i="10"/>
  <c r="AM520" i="10" s="1"/>
  <c r="I520" i="10"/>
  <c r="AL520" i="10" s="1"/>
  <c r="AN519" i="10"/>
  <c r="AG519" i="10"/>
  <c r="AE519" i="10"/>
  <c r="AU519" i="10" s="1"/>
  <c r="AC519" i="10"/>
  <c r="AT519" i="10" s="1"/>
  <c r="AA519" i="10"/>
  <c r="AS519" i="10" s="1"/>
  <c r="U519" i="10"/>
  <c r="AQ519" i="10" s="1"/>
  <c r="S519" i="10"/>
  <c r="AP519" i="10" s="1"/>
  <c r="M519" i="10"/>
  <c r="K519" i="10"/>
  <c r="AM519" i="10" s="1"/>
  <c r="I519" i="10"/>
  <c r="AL519" i="10" s="1"/>
  <c r="AG518" i="10"/>
  <c r="AE518" i="10"/>
  <c r="AU518" i="10" s="1"/>
  <c r="AC518" i="10"/>
  <c r="AT518" i="10" s="1"/>
  <c r="AA518" i="10"/>
  <c r="AS518" i="10" s="1"/>
  <c r="Y518" i="10"/>
  <c r="AR518" i="10" s="1"/>
  <c r="U518" i="10"/>
  <c r="AQ518" i="10" s="1"/>
  <c r="S518" i="10"/>
  <c r="AP518" i="10" s="1"/>
  <c r="Q518" i="10"/>
  <c r="AO518" i="10" s="1"/>
  <c r="M518" i="10"/>
  <c r="AN518" i="10" s="1"/>
  <c r="K518" i="10"/>
  <c r="AM518" i="10" s="1"/>
  <c r="I518" i="10"/>
  <c r="AL518" i="10" s="1"/>
  <c r="AG517" i="10"/>
  <c r="AE517" i="10"/>
  <c r="AU517" i="10" s="1"/>
  <c r="AC517" i="10"/>
  <c r="AT517" i="10" s="1"/>
  <c r="AA517" i="10"/>
  <c r="AS517" i="10" s="1"/>
  <c r="U517" i="10"/>
  <c r="AQ517" i="10" s="1"/>
  <c r="S517" i="10"/>
  <c r="AP517" i="10" s="1"/>
  <c r="M517" i="10"/>
  <c r="AN517" i="10" s="1"/>
  <c r="K517" i="10"/>
  <c r="AM517" i="10" s="1"/>
  <c r="I517" i="10"/>
  <c r="AL517" i="10" s="1"/>
  <c r="AG516" i="10"/>
  <c r="AE516" i="10"/>
  <c r="AU516" i="10" s="1"/>
  <c r="AC516" i="10"/>
  <c r="AT516" i="10" s="1"/>
  <c r="AA516" i="10"/>
  <c r="AS516" i="10" s="1"/>
  <c r="Y516" i="10"/>
  <c r="AR516" i="10" s="1"/>
  <c r="U516" i="10"/>
  <c r="AQ516" i="10" s="1"/>
  <c r="S516" i="10"/>
  <c r="AP516" i="10" s="1"/>
  <c r="Q516" i="10"/>
  <c r="AO516" i="10" s="1"/>
  <c r="M516" i="10"/>
  <c r="AN516" i="10" s="1"/>
  <c r="K516" i="10"/>
  <c r="AM516" i="10" s="1"/>
  <c r="I516" i="10"/>
  <c r="AL516" i="10" s="1"/>
  <c r="AG515" i="10"/>
  <c r="AE515" i="10"/>
  <c r="AU515" i="10" s="1"/>
  <c r="AC515" i="10"/>
  <c r="AT515" i="10" s="1"/>
  <c r="AA515" i="10"/>
  <c r="AS515" i="10" s="1"/>
  <c r="U515" i="10"/>
  <c r="AQ515" i="10" s="1"/>
  <c r="S515" i="10"/>
  <c r="AP515" i="10" s="1"/>
  <c r="Q515" i="10"/>
  <c r="AO515" i="10" s="1"/>
  <c r="M515" i="10"/>
  <c r="AN515" i="10" s="1"/>
  <c r="K515" i="10"/>
  <c r="AM515" i="10" s="1"/>
  <c r="I515" i="10"/>
  <c r="AL515" i="10" s="1"/>
  <c r="AG514" i="10"/>
  <c r="AE514" i="10"/>
  <c r="AU514" i="10" s="1"/>
  <c r="AC514" i="10"/>
  <c r="AT514" i="10" s="1"/>
  <c r="AA514" i="10"/>
  <c r="AS514" i="10" s="1"/>
  <c r="Y514" i="10"/>
  <c r="AR514" i="10" s="1"/>
  <c r="U514" i="10"/>
  <c r="AQ514" i="10" s="1"/>
  <c r="S514" i="10"/>
  <c r="AP514" i="10" s="1"/>
  <c r="Q514" i="10"/>
  <c r="AO514" i="10" s="1"/>
  <c r="M514" i="10"/>
  <c r="AN514" i="10" s="1"/>
  <c r="K514" i="10"/>
  <c r="AM514" i="10" s="1"/>
  <c r="I514" i="10"/>
  <c r="AL514" i="10" s="1"/>
  <c r="AM513" i="10"/>
  <c r="AL513" i="10"/>
  <c r="AG513" i="10"/>
  <c r="AE513" i="10"/>
  <c r="AU513" i="10" s="1"/>
  <c r="AC513" i="10"/>
  <c r="AT513" i="10" s="1"/>
  <c r="AA513" i="10"/>
  <c r="AS513" i="10" s="1"/>
  <c r="U513" i="10"/>
  <c r="AQ513" i="10" s="1"/>
  <c r="S513" i="10"/>
  <c r="AP513" i="10" s="1"/>
  <c r="M513" i="10"/>
  <c r="AN513" i="10" s="1"/>
  <c r="K513" i="10"/>
  <c r="I513" i="10"/>
  <c r="AN512" i="10"/>
  <c r="AG512" i="10"/>
  <c r="AE512" i="10"/>
  <c r="AU512" i="10" s="1"/>
  <c r="AC512" i="10"/>
  <c r="AT512" i="10" s="1"/>
  <c r="AA512" i="10"/>
  <c r="AS512" i="10" s="1"/>
  <c r="Y512" i="10"/>
  <c r="AR512" i="10" s="1"/>
  <c r="U512" i="10"/>
  <c r="AQ512" i="10" s="1"/>
  <c r="S512" i="10"/>
  <c r="AP512" i="10" s="1"/>
  <c r="Q512" i="10"/>
  <c r="AO512" i="10" s="1"/>
  <c r="M512" i="10"/>
  <c r="K512" i="10"/>
  <c r="AM512" i="10" s="1"/>
  <c r="I512" i="10"/>
  <c r="AL512" i="10" s="1"/>
  <c r="AG511" i="10"/>
  <c r="AE511" i="10"/>
  <c r="AU511" i="10" s="1"/>
  <c r="AC511" i="10"/>
  <c r="AT511" i="10" s="1"/>
  <c r="AA511" i="10"/>
  <c r="AS511" i="10" s="1"/>
  <c r="U511" i="10"/>
  <c r="AQ511" i="10" s="1"/>
  <c r="S511" i="10"/>
  <c r="AP511" i="10" s="1"/>
  <c r="M511" i="10"/>
  <c r="AN511" i="10" s="1"/>
  <c r="K511" i="10"/>
  <c r="AM511" i="10" s="1"/>
  <c r="I511" i="10"/>
  <c r="AL511" i="10" s="1"/>
  <c r="AG510" i="10"/>
  <c r="AE510" i="10"/>
  <c r="AU510" i="10" s="1"/>
  <c r="AC510" i="10"/>
  <c r="AT510" i="10" s="1"/>
  <c r="AA510" i="10"/>
  <c r="AS510" i="10" s="1"/>
  <c r="Y510" i="10"/>
  <c r="AR510" i="10" s="1"/>
  <c r="U510" i="10"/>
  <c r="AQ510" i="10" s="1"/>
  <c r="S510" i="10"/>
  <c r="AP510" i="10" s="1"/>
  <c r="Q510" i="10"/>
  <c r="AO510" i="10" s="1"/>
  <c r="M510" i="10"/>
  <c r="AN510" i="10" s="1"/>
  <c r="K510" i="10"/>
  <c r="AM510" i="10" s="1"/>
  <c r="I510" i="10"/>
  <c r="AL510" i="10" s="1"/>
  <c r="AG509" i="10"/>
  <c r="AE509" i="10"/>
  <c r="AU509" i="10" s="1"/>
  <c r="AC509" i="10"/>
  <c r="AT509" i="10" s="1"/>
  <c r="AA509" i="10"/>
  <c r="AS509" i="10" s="1"/>
  <c r="U509" i="10"/>
  <c r="AQ509" i="10" s="1"/>
  <c r="S509" i="10"/>
  <c r="AP509" i="10" s="1"/>
  <c r="M509" i="10"/>
  <c r="AN509" i="10" s="1"/>
  <c r="K509" i="10"/>
  <c r="AM509" i="10" s="1"/>
  <c r="I509" i="10"/>
  <c r="AL509" i="10" s="1"/>
  <c r="AG508" i="10"/>
  <c r="AE508" i="10"/>
  <c r="AU508" i="10" s="1"/>
  <c r="AC508" i="10"/>
  <c r="AT508" i="10" s="1"/>
  <c r="AA508" i="10"/>
  <c r="AS508" i="10" s="1"/>
  <c r="Y508" i="10"/>
  <c r="AR508" i="10" s="1"/>
  <c r="U508" i="10"/>
  <c r="AQ508" i="10" s="1"/>
  <c r="S508" i="10"/>
  <c r="AP508" i="10" s="1"/>
  <c r="Q508" i="10"/>
  <c r="AO508" i="10" s="1"/>
  <c r="M508" i="10"/>
  <c r="AN508" i="10" s="1"/>
  <c r="K508" i="10"/>
  <c r="AM508" i="10" s="1"/>
  <c r="I508" i="10"/>
  <c r="AL508" i="10" s="1"/>
  <c r="AG507" i="10"/>
  <c r="AE507" i="10"/>
  <c r="AU507" i="10" s="1"/>
  <c r="AC507" i="10"/>
  <c r="AT507" i="10" s="1"/>
  <c r="AA507" i="10"/>
  <c r="AS507" i="10" s="1"/>
  <c r="U507" i="10"/>
  <c r="AQ507" i="10" s="1"/>
  <c r="S507" i="10"/>
  <c r="AP507" i="10" s="1"/>
  <c r="M507" i="10"/>
  <c r="AN507" i="10" s="1"/>
  <c r="K507" i="10"/>
  <c r="AM507" i="10" s="1"/>
  <c r="I507" i="10"/>
  <c r="AL507" i="10" s="1"/>
  <c r="AG506" i="10"/>
  <c r="AE506" i="10"/>
  <c r="AU506" i="10" s="1"/>
  <c r="AC506" i="10"/>
  <c r="AT506" i="10" s="1"/>
  <c r="AA506" i="10"/>
  <c r="AS506" i="10" s="1"/>
  <c r="Y506" i="10"/>
  <c r="AR506" i="10" s="1"/>
  <c r="U506" i="10"/>
  <c r="AQ506" i="10" s="1"/>
  <c r="S506" i="10"/>
  <c r="AP506" i="10" s="1"/>
  <c r="Q506" i="10"/>
  <c r="AO506" i="10" s="1"/>
  <c r="M506" i="10"/>
  <c r="AN506" i="10" s="1"/>
  <c r="K506" i="10"/>
  <c r="AM506" i="10" s="1"/>
  <c r="I506" i="10"/>
  <c r="AL506" i="10" s="1"/>
  <c r="AT505" i="10"/>
  <c r="AG505" i="10"/>
  <c r="AE505" i="10"/>
  <c r="AU505" i="10" s="1"/>
  <c r="AC505" i="10"/>
  <c r="AA505" i="10"/>
  <c r="AS505" i="10" s="1"/>
  <c r="U505" i="10"/>
  <c r="AQ505" i="10" s="1"/>
  <c r="S505" i="10"/>
  <c r="AP505" i="10" s="1"/>
  <c r="M505" i="10"/>
  <c r="AN505" i="10" s="1"/>
  <c r="K505" i="10"/>
  <c r="AM505" i="10" s="1"/>
  <c r="I505" i="10"/>
  <c r="AL505" i="10" s="1"/>
  <c r="AG504" i="10"/>
  <c r="AE504" i="10"/>
  <c r="AU504" i="10" s="1"/>
  <c r="AC504" i="10"/>
  <c r="AT504" i="10" s="1"/>
  <c r="AA504" i="10"/>
  <c r="AS504" i="10" s="1"/>
  <c r="Y504" i="10"/>
  <c r="AR504" i="10" s="1"/>
  <c r="U504" i="10"/>
  <c r="AQ504" i="10" s="1"/>
  <c r="S504" i="10"/>
  <c r="AP504" i="10" s="1"/>
  <c r="Q504" i="10"/>
  <c r="AO504" i="10" s="1"/>
  <c r="M504" i="10"/>
  <c r="AN504" i="10" s="1"/>
  <c r="K504" i="10"/>
  <c r="AM504" i="10" s="1"/>
  <c r="I504" i="10"/>
  <c r="AL504" i="10" s="1"/>
  <c r="AG503" i="10"/>
  <c r="AE503" i="10"/>
  <c r="AU503" i="10" s="1"/>
  <c r="AC503" i="10"/>
  <c r="AT503" i="10" s="1"/>
  <c r="AA503" i="10"/>
  <c r="AS503" i="10" s="1"/>
  <c r="Y503" i="10"/>
  <c r="AR503" i="10" s="1"/>
  <c r="U503" i="10"/>
  <c r="AQ503" i="10" s="1"/>
  <c r="S503" i="10"/>
  <c r="AP503" i="10" s="1"/>
  <c r="M503" i="10"/>
  <c r="AN503" i="10" s="1"/>
  <c r="K503" i="10"/>
  <c r="AM503" i="10" s="1"/>
  <c r="I503" i="10"/>
  <c r="AL503" i="10" s="1"/>
  <c r="AG502" i="10"/>
  <c r="AE502" i="10"/>
  <c r="AU502" i="10" s="1"/>
  <c r="AC502" i="10"/>
  <c r="AT502" i="10" s="1"/>
  <c r="AA502" i="10"/>
  <c r="AS502" i="10" s="1"/>
  <c r="Y502" i="10"/>
  <c r="AR502" i="10" s="1"/>
  <c r="U502" i="10"/>
  <c r="AQ502" i="10" s="1"/>
  <c r="S502" i="10"/>
  <c r="AP502" i="10" s="1"/>
  <c r="Q502" i="10"/>
  <c r="AO502" i="10" s="1"/>
  <c r="M502" i="10"/>
  <c r="AN502" i="10" s="1"/>
  <c r="K502" i="10"/>
  <c r="AM502" i="10" s="1"/>
  <c r="I502" i="10"/>
  <c r="AL502" i="10" s="1"/>
  <c r="AT501" i="10"/>
  <c r="AG501" i="10"/>
  <c r="AE501" i="10"/>
  <c r="AU501" i="10" s="1"/>
  <c r="AC501" i="10"/>
  <c r="AA501" i="10"/>
  <c r="AS501" i="10" s="1"/>
  <c r="U501" i="10"/>
  <c r="AQ501" i="10" s="1"/>
  <c r="S501" i="10"/>
  <c r="AP501" i="10" s="1"/>
  <c r="M501" i="10"/>
  <c r="AN501" i="10" s="1"/>
  <c r="K501" i="10"/>
  <c r="AM501" i="10" s="1"/>
  <c r="I501" i="10"/>
  <c r="AL501" i="10" s="1"/>
  <c r="AG500" i="10"/>
  <c r="AE500" i="10"/>
  <c r="AU500" i="10" s="1"/>
  <c r="AC500" i="10"/>
  <c r="AT500" i="10" s="1"/>
  <c r="AA500" i="10"/>
  <c r="AS500" i="10" s="1"/>
  <c r="Y500" i="10"/>
  <c r="AR500" i="10" s="1"/>
  <c r="U500" i="10"/>
  <c r="AQ500" i="10" s="1"/>
  <c r="S500" i="10"/>
  <c r="AP500" i="10" s="1"/>
  <c r="Q500" i="10"/>
  <c r="AO500" i="10" s="1"/>
  <c r="M500" i="10"/>
  <c r="AN500" i="10" s="1"/>
  <c r="K500" i="10"/>
  <c r="AM500" i="10" s="1"/>
  <c r="I500" i="10"/>
  <c r="AL500" i="10" s="1"/>
  <c r="AG499" i="10"/>
  <c r="AE499" i="10"/>
  <c r="AU499" i="10" s="1"/>
  <c r="AC499" i="10"/>
  <c r="AT499" i="10" s="1"/>
  <c r="AA499" i="10"/>
  <c r="AS499" i="10" s="1"/>
  <c r="U499" i="10"/>
  <c r="AQ499" i="10" s="1"/>
  <c r="S499" i="10"/>
  <c r="AP499" i="10" s="1"/>
  <c r="M499" i="10"/>
  <c r="AN499" i="10" s="1"/>
  <c r="K499" i="10"/>
  <c r="AM499" i="10" s="1"/>
  <c r="I499" i="10"/>
  <c r="AL499" i="10" s="1"/>
  <c r="AM498" i="10"/>
  <c r="AG498" i="10"/>
  <c r="AE498" i="10"/>
  <c r="AU498" i="10" s="1"/>
  <c r="AC498" i="10"/>
  <c r="AT498" i="10" s="1"/>
  <c r="AA498" i="10"/>
  <c r="AS498" i="10" s="1"/>
  <c r="Y498" i="10"/>
  <c r="AR498" i="10" s="1"/>
  <c r="U498" i="10"/>
  <c r="AQ498" i="10" s="1"/>
  <c r="S498" i="10"/>
  <c r="AP498" i="10" s="1"/>
  <c r="Q498" i="10"/>
  <c r="AO498" i="10" s="1"/>
  <c r="M498" i="10"/>
  <c r="AN498" i="10" s="1"/>
  <c r="K498" i="10"/>
  <c r="I498" i="10"/>
  <c r="AL498" i="10" s="1"/>
  <c r="AG497" i="10"/>
  <c r="AE497" i="10"/>
  <c r="AU497" i="10" s="1"/>
  <c r="AC497" i="10"/>
  <c r="AT497" i="10" s="1"/>
  <c r="AA497" i="10"/>
  <c r="AS497" i="10" s="1"/>
  <c r="U497" i="10"/>
  <c r="AQ497" i="10" s="1"/>
  <c r="S497" i="10"/>
  <c r="AP497" i="10" s="1"/>
  <c r="M497" i="10"/>
  <c r="AN497" i="10" s="1"/>
  <c r="K497" i="10"/>
  <c r="AM497" i="10" s="1"/>
  <c r="I497" i="10"/>
  <c r="AL497" i="10" s="1"/>
  <c r="AG496" i="10"/>
  <c r="AE496" i="10"/>
  <c r="AU496" i="10" s="1"/>
  <c r="AC496" i="10"/>
  <c r="AT496" i="10" s="1"/>
  <c r="AA496" i="10"/>
  <c r="AS496" i="10" s="1"/>
  <c r="Y496" i="10"/>
  <c r="AR496" i="10" s="1"/>
  <c r="U496" i="10"/>
  <c r="AQ496" i="10" s="1"/>
  <c r="S496" i="10"/>
  <c r="AP496" i="10" s="1"/>
  <c r="Q496" i="10"/>
  <c r="AO496" i="10" s="1"/>
  <c r="M496" i="10"/>
  <c r="AN496" i="10" s="1"/>
  <c r="K496" i="10"/>
  <c r="AM496" i="10" s="1"/>
  <c r="I496" i="10"/>
  <c r="AL496" i="10" s="1"/>
  <c r="AG495" i="10"/>
  <c r="AE495" i="10"/>
  <c r="AU495" i="10" s="1"/>
  <c r="AC495" i="10"/>
  <c r="AT495" i="10" s="1"/>
  <c r="AA495" i="10"/>
  <c r="AS495" i="10" s="1"/>
  <c r="U495" i="10"/>
  <c r="AQ495" i="10" s="1"/>
  <c r="S495" i="10"/>
  <c r="AP495" i="10" s="1"/>
  <c r="M495" i="10"/>
  <c r="AN495" i="10" s="1"/>
  <c r="K495" i="10"/>
  <c r="AM495" i="10" s="1"/>
  <c r="I495" i="10"/>
  <c r="AL495" i="10" s="1"/>
  <c r="AG494" i="10"/>
  <c r="AE494" i="10"/>
  <c r="AU494" i="10" s="1"/>
  <c r="AC494" i="10"/>
  <c r="AT494" i="10" s="1"/>
  <c r="AA494" i="10"/>
  <c r="AS494" i="10" s="1"/>
  <c r="Y494" i="10"/>
  <c r="AR494" i="10" s="1"/>
  <c r="U494" i="10"/>
  <c r="AQ494" i="10" s="1"/>
  <c r="S494" i="10"/>
  <c r="AP494" i="10" s="1"/>
  <c r="Q494" i="10"/>
  <c r="AO494" i="10" s="1"/>
  <c r="M494" i="10"/>
  <c r="AN494" i="10" s="1"/>
  <c r="K494" i="10"/>
  <c r="AM494" i="10" s="1"/>
  <c r="I494" i="10"/>
  <c r="AL494" i="10" s="1"/>
  <c r="AG493" i="10"/>
  <c r="AE493" i="10"/>
  <c r="AU493" i="10" s="1"/>
  <c r="AC493" i="10"/>
  <c r="AT493" i="10" s="1"/>
  <c r="AA493" i="10"/>
  <c r="AS493" i="10" s="1"/>
  <c r="U493" i="10"/>
  <c r="AQ493" i="10" s="1"/>
  <c r="S493" i="10"/>
  <c r="AP493" i="10" s="1"/>
  <c r="M493" i="10"/>
  <c r="AN493" i="10" s="1"/>
  <c r="K493" i="10"/>
  <c r="AM493" i="10" s="1"/>
  <c r="I493" i="10"/>
  <c r="AL493" i="10" s="1"/>
  <c r="AG492" i="10"/>
  <c r="AE492" i="10"/>
  <c r="AU492" i="10" s="1"/>
  <c r="AC492" i="10"/>
  <c r="AT492" i="10" s="1"/>
  <c r="AA492" i="10"/>
  <c r="AS492" i="10" s="1"/>
  <c r="Y492" i="10"/>
  <c r="AR492" i="10" s="1"/>
  <c r="U492" i="10"/>
  <c r="AQ492" i="10" s="1"/>
  <c r="S492" i="10"/>
  <c r="AP492" i="10" s="1"/>
  <c r="Q492" i="10"/>
  <c r="AO492" i="10" s="1"/>
  <c r="M492" i="10"/>
  <c r="AN492" i="10" s="1"/>
  <c r="K492" i="10"/>
  <c r="AM492" i="10" s="1"/>
  <c r="I492" i="10"/>
  <c r="AL492" i="10" s="1"/>
  <c r="AI491" i="10"/>
  <c r="AG491" i="10"/>
  <c r="AE491" i="10"/>
  <c r="AU491" i="10" s="1"/>
  <c r="AC491" i="10"/>
  <c r="AT491" i="10" s="1"/>
  <c r="AA491" i="10"/>
  <c r="AS491" i="10" s="1"/>
  <c r="U491" i="10"/>
  <c r="AQ491" i="10" s="1"/>
  <c r="S491" i="10"/>
  <c r="AP491" i="10" s="1"/>
  <c r="M491" i="10"/>
  <c r="AN491" i="10" s="1"/>
  <c r="K491" i="10"/>
  <c r="AM491" i="10" s="1"/>
  <c r="I491" i="10"/>
  <c r="AL491" i="10" s="1"/>
  <c r="AG490" i="10"/>
  <c r="AE490" i="10"/>
  <c r="AU490" i="10" s="1"/>
  <c r="AC490" i="10"/>
  <c r="AT490" i="10" s="1"/>
  <c r="AA490" i="10"/>
  <c r="AS490" i="10" s="1"/>
  <c r="Y490" i="10"/>
  <c r="AR490" i="10" s="1"/>
  <c r="U490" i="10"/>
  <c r="AQ490" i="10" s="1"/>
  <c r="S490" i="10"/>
  <c r="AP490" i="10" s="1"/>
  <c r="Q490" i="10"/>
  <c r="AO490" i="10" s="1"/>
  <c r="M490" i="10"/>
  <c r="AN490" i="10" s="1"/>
  <c r="K490" i="10"/>
  <c r="AM490" i="10" s="1"/>
  <c r="I490" i="10"/>
  <c r="AL490" i="10" s="1"/>
  <c r="AG489" i="10"/>
  <c r="AE489" i="10"/>
  <c r="AU489" i="10" s="1"/>
  <c r="AC489" i="10"/>
  <c r="AT489" i="10" s="1"/>
  <c r="AA489" i="10"/>
  <c r="AS489" i="10" s="1"/>
  <c r="U489" i="10"/>
  <c r="AQ489" i="10" s="1"/>
  <c r="S489" i="10"/>
  <c r="AP489" i="10" s="1"/>
  <c r="M489" i="10"/>
  <c r="AN489" i="10" s="1"/>
  <c r="K489" i="10"/>
  <c r="AM489" i="10" s="1"/>
  <c r="I489" i="10"/>
  <c r="AL489" i="10" s="1"/>
  <c r="AG488" i="10"/>
  <c r="AE488" i="10"/>
  <c r="AU488" i="10" s="1"/>
  <c r="AC488" i="10"/>
  <c r="AT488" i="10" s="1"/>
  <c r="AA488" i="10"/>
  <c r="AS488" i="10" s="1"/>
  <c r="Y488" i="10"/>
  <c r="AR488" i="10" s="1"/>
  <c r="U488" i="10"/>
  <c r="AQ488" i="10" s="1"/>
  <c r="S488" i="10"/>
  <c r="AP488" i="10" s="1"/>
  <c r="Q488" i="10"/>
  <c r="AO488" i="10" s="1"/>
  <c r="M488" i="10"/>
  <c r="AN488" i="10" s="1"/>
  <c r="K488" i="10"/>
  <c r="AM488" i="10" s="1"/>
  <c r="AV488" i="10" s="1"/>
  <c r="AH488" i="10" s="1"/>
  <c r="AK488" i="10" s="1"/>
  <c r="I488" i="10"/>
  <c r="AL488" i="10" s="1"/>
  <c r="AI487" i="10"/>
  <c r="AG487" i="10"/>
  <c r="AE487" i="10"/>
  <c r="AU487" i="10" s="1"/>
  <c r="AC487" i="10"/>
  <c r="AT487" i="10" s="1"/>
  <c r="AA487" i="10"/>
  <c r="AS487" i="10" s="1"/>
  <c r="U487" i="10"/>
  <c r="AQ487" i="10" s="1"/>
  <c r="S487" i="10"/>
  <c r="AP487" i="10" s="1"/>
  <c r="Q487" i="10"/>
  <c r="AO487" i="10" s="1"/>
  <c r="M487" i="10"/>
  <c r="AN487" i="10" s="1"/>
  <c r="K487" i="10"/>
  <c r="AM487" i="10" s="1"/>
  <c r="I487" i="10"/>
  <c r="AL487" i="10" s="1"/>
  <c r="AG486" i="10"/>
  <c r="AE486" i="10"/>
  <c r="AU486" i="10" s="1"/>
  <c r="AC486" i="10"/>
  <c r="AT486" i="10" s="1"/>
  <c r="AA486" i="10"/>
  <c r="AS486" i="10" s="1"/>
  <c r="Y486" i="10"/>
  <c r="AR486" i="10" s="1"/>
  <c r="U486" i="10"/>
  <c r="AQ486" i="10" s="1"/>
  <c r="S486" i="10"/>
  <c r="AP486" i="10" s="1"/>
  <c r="Q486" i="10"/>
  <c r="AO486" i="10" s="1"/>
  <c r="M486" i="10"/>
  <c r="AN486" i="10" s="1"/>
  <c r="K486" i="10"/>
  <c r="AM486" i="10" s="1"/>
  <c r="I486" i="10"/>
  <c r="AL486" i="10" s="1"/>
  <c r="AP485" i="10"/>
  <c r="AG485" i="10"/>
  <c r="AE485" i="10"/>
  <c r="AU485" i="10" s="1"/>
  <c r="AC485" i="10"/>
  <c r="AT485" i="10" s="1"/>
  <c r="AA485" i="10"/>
  <c r="AS485" i="10" s="1"/>
  <c r="U485" i="10"/>
  <c r="AQ485" i="10" s="1"/>
  <c r="S485" i="10"/>
  <c r="M485" i="10"/>
  <c r="AN485" i="10" s="1"/>
  <c r="K485" i="10"/>
  <c r="AM485" i="10" s="1"/>
  <c r="I485" i="10"/>
  <c r="AL485" i="10" s="1"/>
  <c r="AJ484" i="10"/>
  <c r="AG484" i="10"/>
  <c r="AE484" i="10"/>
  <c r="AU484" i="10" s="1"/>
  <c r="AC484" i="10"/>
  <c r="AT484" i="10" s="1"/>
  <c r="AA484" i="10"/>
  <c r="AS484" i="10" s="1"/>
  <c r="Y484" i="10"/>
  <c r="AR484" i="10" s="1"/>
  <c r="U484" i="10"/>
  <c r="AQ484" i="10" s="1"/>
  <c r="S484" i="10"/>
  <c r="AP484" i="10" s="1"/>
  <c r="Q484" i="10"/>
  <c r="AO484" i="10" s="1"/>
  <c r="M484" i="10"/>
  <c r="AN484" i="10" s="1"/>
  <c r="K484" i="10"/>
  <c r="AM484" i="10" s="1"/>
  <c r="I484" i="10"/>
  <c r="AL484" i="10" s="1"/>
  <c r="AI484" i="10"/>
  <c r="AN483" i="10"/>
  <c r="AG483" i="10"/>
  <c r="AE483" i="10"/>
  <c r="AU483" i="10" s="1"/>
  <c r="AC483" i="10"/>
  <c r="AT483" i="10" s="1"/>
  <c r="AA483" i="10"/>
  <c r="AS483" i="10" s="1"/>
  <c r="U483" i="10"/>
  <c r="AQ483" i="10" s="1"/>
  <c r="S483" i="10"/>
  <c r="AP483" i="10" s="1"/>
  <c r="M483" i="10"/>
  <c r="K483" i="10"/>
  <c r="AM483" i="10" s="1"/>
  <c r="I483" i="10"/>
  <c r="AL483" i="10" s="1"/>
  <c r="AG482" i="10"/>
  <c r="AE482" i="10"/>
  <c r="AU482" i="10" s="1"/>
  <c r="AC482" i="10"/>
  <c r="AT482" i="10" s="1"/>
  <c r="AA482" i="10"/>
  <c r="AS482" i="10" s="1"/>
  <c r="Y482" i="10"/>
  <c r="AR482" i="10" s="1"/>
  <c r="U482" i="10"/>
  <c r="AQ482" i="10" s="1"/>
  <c r="S482" i="10"/>
  <c r="AP482" i="10" s="1"/>
  <c r="Q482" i="10"/>
  <c r="AO482" i="10" s="1"/>
  <c r="M482" i="10"/>
  <c r="AN482" i="10" s="1"/>
  <c r="K482" i="10"/>
  <c r="AM482" i="10" s="1"/>
  <c r="I482" i="10"/>
  <c r="AL482" i="10" s="1"/>
  <c r="AG481" i="10"/>
  <c r="AE481" i="10"/>
  <c r="AU481" i="10" s="1"/>
  <c r="AC481" i="10"/>
  <c r="AT481" i="10" s="1"/>
  <c r="AA481" i="10"/>
  <c r="AS481" i="10" s="1"/>
  <c r="U481" i="10"/>
  <c r="AQ481" i="10" s="1"/>
  <c r="S481" i="10"/>
  <c r="AP481" i="10" s="1"/>
  <c r="M481" i="10"/>
  <c r="AN481" i="10" s="1"/>
  <c r="K481" i="10"/>
  <c r="AM481" i="10" s="1"/>
  <c r="I481" i="10"/>
  <c r="AL481" i="10" s="1"/>
  <c r="AG480" i="10"/>
  <c r="AE480" i="10"/>
  <c r="AU480" i="10" s="1"/>
  <c r="AC480" i="10"/>
  <c r="AT480" i="10" s="1"/>
  <c r="AA480" i="10"/>
  <c r="AS480" i="10" s="1"/>
  <c r="Y480" i="10"/>
  <c r="AR480" i="10" s="1"/>
  <c r="U480" i="10"/>
  <c r="AQ480" i="10" s="1"/>
  <c r="S480" i="10"/>
  <c r="AP480" i="10" s="1"/>
  <c r="Q480" i="10"/>
  <c r="AO480" i="10" s="1"/>
  <c r="M480" i="10"/>
  <c r="AN480" i="10" s="1"/>
  <c r="K480" i="10"/>
  <c r="AM480" i="10" s="1"/>
  <c r="I480" i="10"/>
  <c r="AL480" i="10" s="1"/>
  <c r="AU479" i="10"/>
  <c r="AG479" i="10"/>
  <c r="AE479" i="10"/>
  <c r="AC479" i="10"/>
  <c r="AT479" i="10" s="1"/>
  <c r="AA479" i="10"/>
  <c r="AS479" i="10" s="1"/>
  <c r="U479" i="10"/>
  <c r="AQ479" i="10" s="1"/>
  <c r="S479" i="10"/>
  <c r="AP479" i="10" s="1"/>
  <c r="M479" i="10"/>
  <c r="AN479" i="10" s="1"/>
  <c r="K479" i="10"/>
  <c r="AM479" i="10" s="1"/>
  <c r="I479" i="10"/>
  <c r="AL479" i="10" s="1"/>
  <c r="AI478" i="10"/>
  <c r="AG478" i="10"/>
  <c r="AE478" i="10"/>
  <c r="AU478" i="10" s="1"/>
  <c r="AC478" i="10"/>
  <c r="AT478" i="10" s="1"/>
  <c r="AA478" i="10"/>
  <c r="AS478" i="10" s="1"/>
  <c r="Y478" i="10"/>
  <c r="AR478" i="10" s="1"/>
  <c r="U478" i="10"/>
  <c r="AQ478" i="10" s="1"/>
  <c r="S478" i="10"/>
  <c r="AP478" i="10" s="1"/>
  <c r="Q478" i="10"/>
  <c r="AO478" i="10" s="1"/>
  <c r="M478" i="10"/>
  <c r="AN478" i="10" s="1"/>
  <c r="K478" i="10"/>
  <c r="AM478" i="10" s="1"/>
  <c r="I478" i="10"/>
  <c r="AL478" i="10" s="1"/>
  <c r="AJ478" i="10"/>
  <c r="AG477" i="10"/>
  <c r="AE477" i="10"/>
  <c r="AU477" i="10" s="1"/>
  <c r="AC477" i="10"/>
  <c r="AT477" i="10" s="1"/>
  <c r="AA477" i="10"/>
  <c r="AS477" i="10" s="1"/>
  <c r="U477" i="10"/>
  <c r="AQ477" i="10" s="1"/>
  <c r="S477" i="10"/>
  <c r="AP477" i="10" s="1"/>
  <c r="Q477" i="10"/>
  <c r="AO477" i="10" s="1"/>
  <c r="M477" i="10"/>
  <c r="AN477" i="10" s="1"/>
  <c r="K477" i="10"/>
  <c r="AM477" i="10" s="1"/>
  <c r="I477" i="10"/>
  <c r="AL477" i="10" s="1"/>
  <c r="AG476" i="10"/>
  <c r="AE476" i="10"/>
  <c r="AU476" i="10" s="1"/>
  <c r="AC476" i="10"/>
  <c r="AT476" i="10" s="1"/>
  <c r="AA476" i="10"/>
  <c r="AS476" i="10" s="1"/>
  <c r="Y476" i="10"/>
  <c r="AR476" i="10" s="1"/>
  <c r="U476" i="10"/>
  <c r="AQ476" i="10" s="1"/>
  <c r="S476" i="10"/>
  <c r="AP476" i="10" s="1"/>
  <c r="Q476" i="10"/>
  <c r="AO476" i="10" s="1"/>
  <c r="M476" i="10"/>
  <c r="AN476" i="10" s="1"/>
  <c r="K476" i="10"/>
  <c r="AM476" i="10" s="1"/>
  <c r="I476" i="10"/>
  <c r="AL476" i="10" s="1"/>
  <c r="AG475" i="10"/>
  <c r="AE475" i="10"/>
  <c r="AU475" i="10" s="1"/>
  <c r="AC475" i="10"/>
  <c r="AT475" i="10" s="1"/>
  <c r="AA475" i="10"/>
  <c r="AS475" i="10" s="1"/>
  <c r="U475" i="10"/>
  <c r="AQ475" i="10" s="1"/>
  <c r="S475" i="10"/>
  <c r="AP475" i="10" s="1"/>
  <c r="M475" i="10"/>
  <c r="AN475" i="10" s="1"/>
  <c r="K475" i="10"/>
  <c r="AM475" i="10" s="1"/>
  <c r="I475" i="10"/>
  <c r="AL475" i="10" s="1"/>
  <c r="AG474" i="10"/>
  <c r="AE474" i="10"/>
  <c r="AU474" i="10" s="1"/>
  <c r="AC474" i="10"/>
  <c r="AT474" i="10" s="1"/>
  <c r="AA474" i="10"/>
  <c r="AS474" i="10" s="1"/>
  <c r="Y474" i="10"/>
  <c r="AR474" i="10" s="1"/>
  <c r="U474" i="10"/>
  <c r="AQ474" i="10" s="1"/>
  <c r="S474" i="10"/>
  <c r="AP474" i="10" s="1"/>
  <c r="Q474" i="10"/>
  <c r="AO474" i="10" s="1"/>
  <c r="M474" i="10"/>
  <c r="AN474" i="10" s="1"/>
  <c r="K474" i="10"/>
  <c r="AM474" i="10" s="1"/>
  <c r="I474" i="10"/>
  <c r="AL474" i="10" s="1"/>
  <c r="AG473" i="10"/>
  <c r="AE473" i="10"/>
  <c r="AU473" i="10" s="1"/>
  <c r="AC473" i="10"/>
  <c r="AT473" i="10" s="1"/>
  <c r="AA473" i="10"/>
  <c r="AS473" i="10" s="1"/>
  <c r="Y473" i="10"/>
  <c r="AR473" i="10" s="1"/>
  <c r="U473" i="10"/>
  <c r="AQ473" i="10" s="1"/>
  <c r="S473" i="10"/>
  <c r="AP473" i="10" s="1"/>
  <c r="M473" i="10"/>
  <c r="AN473" i="10" s="1"/>
  <c r="K473" i="10"/>
  <c r="AM473" i="10" s="1"/>
  <c r="I473" i="10"/>
  <c r="AL473" i="10" s="1"/>
  <c r="AG472" i="10"/>
  <c r="AE472" i="10"/>
  <c r="AU472" i="10" s="1"/>
  <c r="AC472" i="10"/>
  <c r="AT472" i="10" s="1"/>
  <c r="AA472" i="10"/>
  <c r="AS472" i="10" s="1"/>
  <c r="Y472" i="10"/>
  <c r="AR472" i="10" s="1"/>
  <c r="U472" i="10"/>
  <c r="AQ472" i="10" s="1"/>
  <c r="S472" i="10"/>
  <c r="AP472" i="10" s="1"/>
  <c r="Q472" i="10"/>
  <c r="AO472" i="10" s="1"/>
  <c r="M472" i="10"/>
  <c r="AN472" i="10" s="1"/>
  <c r="K472" i="10"/>
  <c r="AM472" i="10" s="1"/>
  <c r="I472" i="10"/>
  <c r="AL472" i="10" s="1"/>
  <c r="AG471" i="10"/>
  <c r="AE471" i="10"/>
  <c r="AU471" i="10" s="1"/>
  <c r="AC471" i="10"/>
  <c r="AT471" i="10" s="1"/>
  <c r="AA471" i="10"/>
  <c r="AS471" i="10" s="1"/>
  <c r="U471" i="10"/>
  <c r="AQ471" i="10" s="1"/>
  <c r="S471" i="10"/>
  <c r="AP471" i="10" s="1"/>
  <c r="M471" i="10"/>
  <c r="AN471" i="10" s="1"/>
  <c r="K471" i="10"/>
  <c r="AM471" i="10" s="1"/>
  <c r="I471" i="10"/>
  <c r="AL471" i="10" s="1"/>
  <c r="AU470" i="10"/>
  <c r="AT470" i="10"/>
  <c r="AG470" i="10"/>
  <c r="AE470" i="10"/>
  <c r="AC470" i="10"/>
  <c r="AA470" i="10"/>
  <c r="AS470" i="10" s="1"/>
  <c r="Y470" i="10"/>
  <c r="AR470" i="10" s="1"/>
  <c r="U470" i="10"/>
  <c r="AQ470" i="10" s="1"/>
  <c r="S470" i="10"/>
  <c r="AP470" i="10" s="1"/>
  <c r="Q470" i="10"/>
  <c r="AO470" i="10" s="1"/>
  <c r="M470" i="10"/>
  <c r="AN470" i="10" s="1"/>
  <c r="K470" i="10"/>
  <c r="AM470" i="10" s="1"/>
  <c r="I470" i="10"/>
  <c r="AL470" i="10" s="1"/>
  <c r="AL469" i="10"/>
  <c r="AG469" i="10"/>
  <c r="AE469" i="10"/>
  <c r="AU469" i="10" s="1"/>
  <c r="AC469" i="10"/>
  <c r="AT469" i="10" s="1"/>
  <c r="AA469" i="10"/>
  <c r="AS469" i="10" s="1"/>
  <c r="U469" i="10"/>
  <c r="AQ469" i="10" s="1"/>
  <c r="S469" i="10"/>
  <c r="AP469" i="10" s="1"/>
  <c r="M469" i="10"/>
  <c r="AN469" i="10" s="1"/>
  <c r="K469" i="10"/>
  <c r="AM469" i="10" s="1"/>
  <c r="I469" i="10"/>
  <c r="AG468" i="10"/>
  <c r="AE468" i="10"/>
  <c r="AU468" i="10" s="1"/>
  <c r="AC468" i="10"/>
  <c r="AT468" i="10" s="1"/>
  <c r="AA468" i="10"/>
  <c r="AS468" i="10" s="1"/>
  <c r="Y468" i="10"/>
  <c r="AR468" i="10" s="1"/>
  <c r="U468" i="10"/>
  <c r="AQ468" i="10" s="1"/>
  <c r="S468" i="10"/>
  <c r="AP468" i="10" s="1"/>
  <c r="Q468" i="10"/>
  <c r="AO468" i="10" s="1"/>
  <c r="M468" i="10"/>
  <c r="AN468" i="10" s="1"/>
  <c r="K468" i="10"/>
  <c r="AM468" i="10" s="1"/>
  <c r="I468" i="10"/>
  <c r="AL468" i="10" s="1"/>
  <c r="AG467" i="10"/>
  <c r="AE467" i="10"/>
  <c r="AU467" i="10" s="1"/>
  <c r="AC467" i="10"/>
  <c r="AT467" i="10" s="1"/>
  <c r="AA467" i="10"/>
  <c r="AS467" i="10" s="1"/>
  <c r="U467" i="10"/>
  <c r="AQ467" i="10" s="1"/>
  <c r="S467" i="10"/>
  <c r="AP467" i="10" s="1"/>
  <c r="M467" i="10"/>
  <c r="AN467" i="10" s="1"/>
  <c r="K467" i="10"/>
  <c r="AM467" i="10" s="1"/>
  <c r="I467" i="10"/>
  <c r="AL467" i="10" s="1"/>
  <c r="AG466" i="10"/>
  <c r="AE466" i="10"/>
  <c r="AU466" i="10" s="1"/>
  <c r="AC466" i="10"/>
  <c r="AT466" i="10" s="1"/>
  <c r="AA466" i="10"/>
  <c r="AS466" i="10" s="1"/>
  <c r="Y466" i="10"/>
  <c r="AR466" i="10" s="1"/>
  <c r="U466" i="10"/>
  <c r="AQ466" i="10" s="1"/>
  <c r="S466" i="10"/>
  <c r="AP466" i="10" s="1"/>
  <c r="Q466" i="10"/>
  <c r="AO466" i="10" s="1"/>
  <c r="M466" i="10"/>
  <c r="AN466" i="10" s="1"/>
  <c r="K466" i="10"/>
  <c r="AM466" i="10" s="1"/>
  <c r="I466" i="10"/>
  <c r="AL466" i="10" s="1"/>
  <c r="AG465" i="10"/>
  <c r="AE465" i="10"/>
  <c r="AU465" i="10" s="1"/>
  <c r="AC465" i="10"/>
  <c r="AT465" i="10" s="1"/>
  <c r="AA465" i="10"/>
  <c r="AS465" i="10" s="1"/>
  <c r="U465" i="10"/>
  <c r="AQ465" i="10" s="1"/>
  <c r="S465" i="10"/>
  <c r="AP465" i="10" s="1"/>
  <c r="M465" i="10"/>
  <c r="AN465" i="10" s="1"/>
  <c r="K465" i="10"/>
  <c r="AM465" i="10" s="1"/>
  <c r="I465" i="10"/>
  <c r="AL465" i="10" s="1"/>
  <c r="AN464" i="10"/>
  <c r="AG464" i="10"/>
  <c r="AE464" i="10"/>
  <c r="AU464" i="10" s="1"/>
  <c r="AC464" i="10"/>
  <c r="AT464" i="10" s="1"/>
  <c r="AA464" i="10"/>
  <c r="AS464" i="10" s="1"/>
  <c r="Y464" i="10"/>
  <c r="AR464" i="10" s="1"/>
  <c r="U464" i="10"/>
  <c r="AQ464" i="10" s="1"/>
  <c r="S464" i="10"/>
  <c r="AP464" i="10" s="1"/>
  <c r="Q464" i="10"/>
  <c r="AO464" i="10" s="1"/>
  <c r="M464" i="10"/>
  <c r="K464" i="10"/>
  <c r="AM464" i="10" s="1"/>
  <c r="I464" i="10"/>
  <c r="AL464" i="10" s="1"/>
  <c r="AG463" i="10"/>
  <c r="AE463" i="10"/>
  <c r="AU463" i="10" s="1"/>
  <c r="AC463" i="10"/>
  <c r="AT463" i="10" s="1"/>
  <c r="AA463" i="10"/>
  <c r="AS463" i="10" s="1"/>
  <c r="U463" i="10"/>
  <c r="AQ463" i="10" s="1"/>
  <c r="S463" i="10"/>
  <c r="AP463" i="10" s="1"/>
  <c r="M463" i="10"/>
  <c r="AN463" i="10" s="1"/>
  <c r="K463" i="10"/>
  <c r="AM463" i="10" s="1"/>
  <c r="I463" i="10"/>
  <c r="AL463" i="10" s="1"/>
  <c r="AG462" i="10"/>
  <c r="AE462" i="10"/>
  <c r="AU462" i="10" s="1"/>
  <c r="AC462" i="10"/>
  <c r="AT462" i="10" s="1"/>
  <c r="AA462" i="10"/>
  <c r="AS462" i="10" s="1"/>
  <c r="Y462" i="10"/>
  <c r="AR462" i="10" s="1"/>
  <c r="U462" i="10"/>
  <c r="AQ462" i="10" s="1"/>
  <c r="S462" i="10"/>
  <c r="AP462" i="10" s="1"/>
  <c r="Q462" i="10"/>
  <c r="AO462" i="10" s="1"/>
  <c r="M462" i="10"/>
  <c r="AN462" i="10" s="1"/>
  <c r="K462" i="10"/>
  <c r="AM462" i="10" s="1"/>
  <c r="I462" i="10"/>
  <c r="AL462" i="10" s="1"/>
  <c r="AG461" i="10"/>
  <c r="AE461" i="10"/>
  <c r="AU461" i="10" s="1"/>
  <c r="AC461" i="10"/>
  <c r="AT461" i="10" s="1"/>
  <c r="AA461" i="10"/>
  <c r="AS461" i="10" s="1"/>
  <c r="U461" i="10"/>
  <c r="AQ461" i="10" s="1"/>
  <c r="S461" i="10"/>
  <c r="AP461" i="10" s="1"/>
  <c r="M461" i="10"/>
  <c r="AN461" i="10" s="1"/>
  <c r="K461" i="10"/>
  <c r="AM461" i="10" s="1"/>
  <c r="I461" i="10"/>
  <c r="AL461" i="10" s="1"/>
  <c r="AG460" i="10"/>
  <c r="AE460" i="10"/>
  <c r="AU460" i="10" s="1"/>
  <c r="AC460" i="10"/>
  <c r="AT460" i="10" s="1"/>
  <c r="AA460" i="10"/>
  <c r="AS460" i="10" s="1"/>
  <c r="Y460" i="10"/>
  <c r="AR460" i="10" s="1"/>
  <c r="U460" i="10"/>
  <c r="AQ460" i="10" s="1"/>
  <c r="S460" i="10"/>
  <c r="AP460" i="10" s="1"/>
  <c r="Q460" i="10"/>
  <c r="AO460" i="10" s="1"/>
  <c r="M460" i="10"/>
  <c r="AN460" i="10" s="1"/>
  <c r="K460" i="10"/>
  <c r="AM460" i="10" s="1"/>
  <c r="I460" i="10"/>
  <c r="AL460" i="10" s="1"/>
  <c r="AG459" i="10"/>
  <c r="AE459" i="10"/>
  <c r="AU459" i="10" s="1"/>
  <c r="AC459" i="10"/>
  <c r="AT459" i="10" s="1"/>
  <c r="AA459" i="10"/>
  <c r="AS459" i="10" s="1"/>
  <c r="U459" i="10"/>
  <c r="AQ459" i="10" s="1"/>
  <c r="S459" i="10"/>
  <c r="AP459" i="10" s="1"/>
  <c r="M459" i="10"/>
  <c r="AN459" i="10" s="1"/>
  <c r="K459" i="10"/>
  <c r="AM459" i="10" s="1"/>
  <c r="I459" i="10"/>
  <c r="AL459" i="10" s="1"/>
  <c r="AL458" i="10"/>
  <c r="AG458" i="10"/>
  <c r="AE458" i="10"/>
  <c r="AU458" i="10" s="1"/>
  <c r="AC458" i="10"/>
  <c r="AT458" i="10" s="1"/>
  <c r="AA458" i="10"/>
  <c r="AS458" i="10" s="1"/>
  <c r="Y458" i="10"/>
  <c r="AR458" i="10" s="1"/>
  <c r="U458" i="10"/>
  <c r="AQ458" i="10" s="1"/>
  <c r="S458" i="10"/>
  <c r="AP458" i="10" s="1"/>
  <c r="Q458" i="10"/>
  <c r="AO458" i="10" s="1"/>
  <c r="M458" i="10"/>
  <c r="AN458" i="10" s="1"/>
  <c r="K458" i="10"/>
  <c r="AM458" i="10" s="1"/>
  <c r="I458" i="10"/>
  <c r="AG457" i="10"/>
  <c r="AE457" i="10"/>
  <c r="AU457" i="10" s="1"/>
  <c r="AC457" i="10"/>
  <c r="AT457" i="10" s="1"/>
  <c r="AA457" i="10"/>
  <c r="AS457" i="10" s="1"/>
  <c r="U457" i="10"/>
  <c r="AQ457" i="10" s="1"/>
  <c r="S457" i="10"/>
  <c r="AP457" i="10" s="1"/>
  <c r="M457" i="10"/>
  <c r="AN457" i="10" s="1"/>
  <c r="K457" i="10"/>
  <c r="AM457" i="10" s="1"/>
  <c r="I457" i="10"/>
  <c r="AL457" i="10" s="1"/>
  <c r="AI456" i="10"/>
  <c r="AG456" i="10"/>
  <c r="AE456" i="10"/>
  <c r="AU456" i="10" s="1"/>
  <c r="AC456" i="10"/>
  <c r="AT456" i="10" s="1"/>
  <c r="AA456" i="10"/>
  <c r="AS456" i="10" s="1"/>
  <c r="Y456" i="10"/>
  <c r="AR456" i="10" s="1"/>
  <c r="U456" i="10"/>
  <c r="AQ456" i="10" s="1"/>
  <c r="S456" i="10"/>
  <c r="AP456" i="10" s="1"/>
  <c r="Q456" i="10"/>
  <c r="AO456" i="10" s="1"/>
  <c r="M456" i="10"/>
  <c r="AN456" i="10" s="1"/>
  <c r="K456" i="10"/>
  <c r="AM456" i="10" s="1"/>
  <c r="I456" i="10"/>
  <c r="AL456" i="10" s="1"/>
  <c r="AG455" i="10"/>
  <c r="AE455" i="10"/>
  <c r="AU455" i="10" s="1"/>
  <c r="AC455" i="10"/>
  <c r="AT455" i="10" s="1"/>
  <c r="AA455" i="10"/>
  <c r="AS455" i="10" s="1"/>
  <c r="U455" i="10"/>
  <c r="AQ455" i="10" s="1"/>
  <c r="S455" i="10"/>
  <c r="AP455" i="10" s="1"/>
  <c r="M455" i="10"/>
  <c r="AN455" i="10" s="1"/>
  <c r="K455" i="10"/>
  <c r="AM455" i="10" s="1"/>
  <c r="I455" i="10"/>
  <c r="AL455" i="10" s="1"/>
  <c r="AG454" i="10"/>
  <c r="AE454" i="10"/>
  <c r="AU454" i="10" s="1"/>
  <c r="AC454" i="10"/>
  <c r="AT454" i="10" s="1"/>
  <c r="AA454" i="10"/>
  <c r="AS454" i="10" s="1"/>
  <c r="Y454" i="10"/>
  <c r="AR454" i="10" s="1"/>
  <c r="U454" i="10"/>
  <c r="AQ454" i="10" s="1"/>
  <c r="S454" i="10"/>
  <c r="AP454" i="10" s="1"/>
  <c r="Q454" i="10"/>
  <c r="AO454" i="10" s="1"/>
  <c r="M454" i="10"/>
  <c r="AN454" i="10" s="1"/>
  <c r="K454" i="10"/>
  <c r="AM454" i="10" s="1"/>
  <c r="I454" i="10"/>
  <c r="AL454" i="10" s="1"/>
  <c r="AG453" i="10"/>
  <c r="AE453" i="10"/>
  <c r="AU453" i="10" s="1"/>
  <c r="AC453" i="10"/>
  <c r="AT453" i="10" s="1"/>
  <c r="AA453" i="10"/>
  <c r="AS453" i="10" s="1"/>
  <c r="U453" i="10"/>
  <c r="AQ453" i="10" s="1"/>
  <c r="S453" i="10"/>
  <c r="AP453" i="10" s="1"/>
  <c r="M453" i="10"/>
  <c r="AN453" i="10" s="1"/>
  <c r="K453" i="10"/>
  <c r="AM453" i="10" s="1"/>
  <c r="I453" i="10"/>
  <c r="AL453" i="10" s="1"/>
  <c r="AG452" i="10"/>
  <c r="AE452" i="10"/>
  <c r="AU452" i="10" s="1"/>
  <c r="AC452" i="10"/>
  <c r="AT452" i="10" s="1"/>
  <c r="AA452" i="10"/>
  <c r="AS452" i="10" s="1"/>
  <c r="Y452" i="10"/>
  <c r="AR452" i="10" s="1"/>
  <c r="U452" i="10"/>
  <c r="AQ452" i="10" s="1"/>
  <c r="S452" i="10"/>
  <c r="AP452" i="10" s="1"/>
  <c r="Q452" i="10"/>
  <c r="AO452" i="10" s="1"/>
  <c r="M452" i="10"/>
  <c r="AN452" i="10" s="1"/>
  <c r="K452" i="10"/>
  <c r="AM452" i="10" s="1"/>
  <c r="I452" i="10"/>
  <c r="AL452" i="10" s="1"/>
  <c r="AP451" i="10"/>
  <c r="AG451" i="10"/>
  <c r="AE451" i="10"/>
  <c r="AU451" i="10" s="1"/>
  <c r="AC451" i="10"/>
  <c r="AT451" i="10" s="1"/>
  <c r="AA451" i="10"/>
  <c r="AS451" i="10" s="1"/>
  <c r="U451" i="10"/>
  <c r="AQ451" i="10" s="1"/>
  <c r="S451" i="10"/>
  <c r="M451" i="10"/>
  <c r="AN451" i="10" s="1"/>
  <c r="K451" i="10"/>
  <c r="AM451" i="10" s="1"/>
  <c r="I451" i="10"/>
  <c r="AL451" i="10" s="1"/>
  <c r="AG450" i="10"/>
  <c r="AE450" i="10"/>
  <c r="AU450" i="10" s="1"/>
  <c r="AC450" i="10"/>
  <c r="AT450" i="10" s="1"/>
  <c r="AA450" i="10"/>
  <c r="AS450" i="10" s="1"/>
  <c r="Y450" i="10"/>
  <c r="AR450" i="10" s="1"/>
  <c r="U450" i="10"/>
  <c r="AQ450" i="10" s="1"/>
  <c r="S450" i="10"/>
  <c r="AP450" i="10" s="1"/>
  <c r="Q450" i="10"/>
  <c r="AO450" i="10" s="1"/>
  <c r="M450" i="10"/>
  <c r="AN450" i="10" s="1"/>
  <c r="K450" i="10"/>
  <c r="AM450" i="10" s="1"/>
  <c r="I450" i="10"/>
  <c r="AL450" i="10" s="1"/>
  <c r="AG449" i="10"/>
  <c r="AE449" i="10"/>
  <c r="AU449" i="10" s="1"/>
  <c r="AC449" i="10"/>
  <c r="AT449" i="10" s="1"/>
  <c r="AA449" i="10"/>
  <c r="AS449" i="10" s="1"/>
  <c r="U449" i="10"/>
  <c r="AQ449" i="10" s="1"/>
  <c r="S449" i="10"/>
  <c r="AP449" i="10" s="1"/>
  <c r="M449" i="10"/>
  <c r="AN449" i="10" s="1"/>
  <c r="K449" i="10"/>
  <c r="AM449" i="10" s="1"/>
  <c r="I449" i="10"/>
  <c r="AL449" i="10" s="1"/>
  <c r="AG448" i="10"/>
  <c r="AE448" i="10"/>
  <c r="AU448" i="10" s="1"/>
  <c r="AC448" i="10"/>
  <c r="AT448" i="10" s="1"/>
  <c r="AA448" i="10"/>
  <c r="AS448" i="10" s="1"/>
  <c r="Y448" i="10"/>
  <c r="AR448" i="10" s="1"/>
  <c r="U448" i="10"/>
  <c r="AQ448" i="10" s="1"/>
  <c r="S448" i="10"/>
  <c r="AP448" i="10" s="1"/>
  <c r="Q448" i="10"/>
  <c r="AO448" i="10" s="1"/>
  <c r="M448" i="10"/>
  <c r="AN448" i="10" s="1"/>
  <c r="K448" i="10"/>
  <c r="AM448" i="10" s="1"/>
  <c r="I448" i="10"/>
  <c r="AL448" i="10" s="1"/>
  <c r="AG447" i="10"/>
  <c r="AE447" i="10"/>
  <c r="AU447" i="10" s="1"/>
  <c r="AC447" i="10"/>
  <c r="AT447" i="10" s="1"/>
  <c r="AA447" i="10"/>
  <c r="AS447" i="10" s="1"/>
  <c r="U447" i="10"/>
  <c r="AQ447" i="10" s="1"/>
  <c r="S447" i="10"/>
  <c r="AP447" i="10" s="1"/>
  <c r="M447" i="10"/>
  <c r="AN447" i="10" s="1"/>
  <c r="K447" i="10"/>
  <c r="AM447" i="10" s="1"/>
  <c r="I447" i="10"/>
  <c r="AL447" i="10" s="1"/>
  <c r="AG446" i="10"/>
  <c r="AE446" i="10"/>
  <c r="AU446" i="10" s="1"/>
  <c r="AC446" i="10"/>
  <c r="AT446" i="10" s="1"/>
  <c r="AA446" i="10"/>
  <c r="AS446" i="10" s="1"/>
  <c r="Y446" i="10"/>
  <c r="AR446" i="10" s="1"/>
  <c r="U446" i="10"/>
  <c r="AQ446" i="10" s="1"/>
  <c r="S446" i="10"/>
  <c r="AP446" i="10" s="1"/>
  <c r="Q446" i="10"/>
  <c r="AO446" i="10" s="1"/>
  <c r="M446" i="10"/>
  <c r="AN446" i="10" s="1"/>
  <c r="K446" i="10"/>
  <c r="AM446" i="10" s="1"/>
  <c r="I446" i="10"/>
  <c r="AL446" i="10" s="1"/>
  <c r="AG445" i="10"/>
  <c r="AE445" i="10"/>
  <c r="AU445" i="10" s="1"/>
  <c r="AC445" i="10"/>
  <c r="AT445" i="10" s="1"/>
  <c r="AA445" i="10"/>
  <c r="AS445" i="10" s="1"/>
  <c r="U445" i="10"/>
  <c r="AQ445" i="10" s="1"/>
  <c r="S445" i="10"/>
  <c r="AP445" i="10" s="1"/>
  <c r="M445" i="10"/>
  <c r="AN445" i="10" s="1"/>
  <c r="K445" i="10"/>
  <c r="AM445" i="10" s="1"/>
  <c r="I445" i="10"/>
  <c r="AL445" i="10" s="1"/>
  <c r="AN444" i="10"/>
  <c r="AJ444" i="10"/>
  <c r="AG444" i="10"/>
  <c r="AE444" i="10"/>
  <c r="AU444" i="10" s="1"/>
  <c r="AC444" i="10"/>
  <c r="AT444" i="10" s="1"/>
  <c r="AA444" i="10"/>
  <c r="AS444" i="10" s="1"/>
  <c r="Y444" i="10"/>
  <c r="AR444" i="10" s="1"/>
  <c r="U444" i="10"/>
  <c r="AQ444" i="10" s="1"/>
  <c r="S444" i="10"/>
  <c r="AP444" i="10" s="1"/>
  <c r="Q444" i="10"/>
  <c r="AO444" i="10" s="1"/>
  <c r="M444" i="10"/>
  <c r="K444" i="10"/>
  <c r="AM444" i="10" s="1"/>
  <c r="I444" i="10"/>
  <c r="AL444" i="10" s="1"/>
  <c r="AG443" i="10"/>
  <c r="AE443" i="10"/>
  <c r="AU443" i="10" s="1"/>
  <c r="AC443" i="10"/>
  <c r="AT443" i="10" s="1"/>
  <c r="AA443" i="10"/>
  <c r="AS443" i="10" s="1"/>
  <c r="U443" i="10"/>
  <c r="AQ443" i="10" s="1"/>
  <c r="S443" i="10"/>
  <c r="AP443" i="10" s="1"/>
  <c r="M443" i="10"/>
  <c r="AN443" i="10" s="1"/>
  <c r="K443" i="10"/>
  <c r="AM443" i="10" s="1"/>
  <c r="I443" i="10"/>
  <c r="AL443" i="10" s="1"/>
  <c r="AG442" i="10"/>
  <c r="AE442" i="10"/>
  <c r="AU442" i="10" s="1"/>
  <c r="AC442" i="10"/>
  <c r="AT442" i="10" s="1"/>
  <c r="AA442" i="10"/>
  <c r="AS442" i="10" s="1"/>
  <c r="Y442" i="10"/>
  <c r="AR442" i="10" s="1"/>
  <c r="U442" i="10"/>
  <c r="AQ442" i="10" s="1"/>
  <c r="S442" i="10"/>
  <c r="AP442" i="10" s="1"/>
  <c r="Q442" i="10"/>
  <c r="AO442" i="10" s="1"/>
  <c r="M442" i="10"/>
  <c r="AN442" i="10" s="1"/>
  <c r="K442" i="10"/>
  <c r="AM442" i="10" s="1"/>
  <c r="I442" i="10"/>
  <c r="AL442" i="10" s="1"/>
  <c r="AG441" i="10"/>
  <c r="AE441" i="10"/>
  <c r="AU441" i="10" s="1"/>
  <c r="AC441" i="10"/>
  <c r="AT441" i="10" s="1"/>
  <c r="AA441" i="10"/>
  <c r="AS441" i="10" s="1"/>
  <c r="U441" i="10"/>
  <c r="AQ441" i="10" s="1"/>
  <c r="S441" i="10"/>
  <c r="AP441" i="10" s="1"/>
  <c r="M441" i="10"/>
  <c r="AN441" i="10" s="1"/>
  <c r="K441" i="10"/>
  <c r="AM441" i="10" s="1"/>
  <c r="I441" i="10"/>
  <c r="AL441" i="10" s="1"/>
  <c r="AI440" i="10"/>
  <c r="AG440" i="10"/>
  <c r="AE440" i="10"/>
  <c r="AU440" i="10" s="1"/>
  <c r="AC440" i="10"/>
  <c r="AT440" i="10" s="1"/>
  <c r="AA440" i="10"/>
  <c r="AS440" i="10" s="1"/>
  <c r="Y440" i="10"/>
  <c r="AR440" i="10" s="1"/>
  <c r="U440" i="10"/>
  <c r="AQ440" i="10" s="1"/>
  <c r="S440" i="10"/>
  <c r="AP440" i="10" s="1"/>
  <c r="Q440" i="10"/>
  <c r="AO440" i="10" s="1"/>
  <c r="M440" i="10"/>
  <c r="AN440" i="10" s="1"/>
  <c r="K440" i="10"/>
  <c r="AM440" i="10" s="1"/>
  <c r="I440" i="10"/>
  <c r="AL440" i="10" s="1"/>
  <c r="AU439" i="10"/>
  <c r="AG439" i="10"/>
  <c r="AE439" i="10"/>
  <c r="AC439" i="10"/>
  <c r="AT439" i="10" s="1"/>
  <c r="AA439" i="10"/>
  <c r="AS439" i="10" s="1"/>
  <c r="Y439" i="10"/>
  <c r="AR439" i="10" s="1"/>
  <c r="U439" i="10"/>
  <c r="AQ439" i="10" s="1"/>
  <c r="S439" i="10"/>
  <c r="AP439" i="10" s="1"/>
  <c r="M439" i="10"/>
  <c r="AN439" i="10" s="1"/>
  <c r="K439" i="10"/>
  <c r="AM439" i="10" s="1"/>
  <c r="I439" i="10"/>
  <c r="AL439" i="10" s="1"/>
  <c r="AG438" i="10"/>
  <c r="AE438" i="10"/>
  <c r="AU438" i="10" s="1"/>
  <c r="AC438" i="10"/>
  <c r="AT438" i="10" s="1"/>
  <c r="AA438" i="10"/>
  <c r="AS438" i="10" s="1"/>
  <c r="Y438" i="10"/>
  <c r="AR438" i="10" s="1"/>
  <c r="U438" i="10"/>
  <c r="AQ438" i="10" s="1"/>
  <c r="S438" i="10"/>
  <c r="AP438" i="10" s="1"/>
  <c r="Q438" i="10"/>
  <c r="AO438" i="10" s="1"/>
  <c r="M438" i="10"/>
  <c r="AN438" i="10" s="1"/>
  <c r="K438" i="10"/>
  <c r="AM438" i="10" s="1"/>
  <c r="I438" i="10"/>
  <c r="AL438" i="10" s="1"/>
  <c r="AG437" i="10"/>
  <c r="AE437" i="10"/>
  <c r="AU437" i="10" s="1"/>
  <c r="AC437" i="10"/>
  <c r="AT437" i="10" s="1"/>
  <c r="AA437" i="10"/>
  <c r="AS437" i="10" s="1"/>
  <c r="U437" i="10"/>
  <c r="AQ437" i="10" s="1"/>
  <c r="S437" i="10"/>
  <c r="AP437" i="10" s="1"/>
  <c r="M437" i="10"/>
  <c r="AN437" i="10" s="1"/>
  <c r="K437" i="10"/>
  <c r="AM437" i="10" s="1"/>
  <c r="I437" i="10"/>
  <c r="AL437" i="10" s="1"/>
  <c r="AI436" i="10"/>
  <c r="AG436" i="10"/>
  <c r="AE436" i="10"/>
  <c r="AU436" i="10" s="1"/>
  <c r="AC436" i="10"/>
  <c r="AT436" i="10" s="1"/>
  <c r="AA436" i="10"/>
  <c r="AS436" i="10" s="1"/>
  <c r="Y436" i="10"/>
  <c r="AR436" i="10" s="1"/>
  <c r="U436" i="10"/>
  <c r="AQ436" i="10" s="1"/>
  <c r="S436" i="10"/>
  <c r="AP436" i="10" s="1"/>
  <c r="Q436" i="10"/>
  <c r="AO436" i="10" s="1"/>
  <c r="M436" i="10"/>
  <c r="AN436" i="10" s="1"/>
  <c r="K436" i="10"/>
  <c r="AM436" i="10" s="1"/>
  <c r="I436" i="10"/>
  <c r="AL436" i="10" s="1"/>
  <c r="AP435" i="10"/>
  <c r="AG435" i="10"/>
  <c r="AE435" i="10"/>
  <c r="AU435" i="10" s="1"/>
  <c r="AC435" i="10"/>
  <c r="AT435" i="10" s="1"/>
  <c r="AA435" i="10"/>
  <c r="AS435" i="10" s="1"/>
  <c r="U435" i="10"/>
  <c r="AQ435" i="10" s="1"/>
  <c r="S435" i="10"/>
  <c r="M435" i="10"/>
  <c r="AN435" i="10" s="1"/>
  <c r="K435" i="10"/>
  <c r="AM435" i="10" s="1"/>
  <c r="I435" i="10"/>
  <c r="AL435" i="10" s="1"/>
  <c r="AG434" i="10"/>
  <c r="AE434" i="10"/>
  <c r="AU434" i="10" s="1"/>
  <c r="AC434" i="10"/>
  <c r="AT434" i="10" s="1"/>
  <c r="AA434" i="10"/>
  <c r="AS434" i="10" s="1"/>
  <c r="Y434" i="10"/>
  <c r="AR434" i="10" s="1"/>
  <c r="U434" i="10"/>
  <c r="AQ434" i="10" s="1"/>
  <c r="S434" i="10"/>
  <c r="AP434" i="10" s="1"/>
  <c r="Q434" i="10"/>
  <c r="AO434" i="10" s="1"/>
  <c r="M434" i="10"/>
  <c r="AN434" i="10" s="1"/>
  <c r="K434" i="10"/>
  <c r="AM434" i="10" s="1"/>
  <c r="I434" i="10"/>
  <c r="AL434" i="10" s="1"/>
  <c r="AG433" i="10"/>
  <c r="AE433" i="10"/>
  <c r="AU433" i="10" s="1"/>
  <c r="AC433" i="10"/>
  <c r="AT433" i="10" s="1"/>
  <c r="AA433" i="10"/>
  <c r="AS433" i="10" s="1"/>
  <c r="Y433" i="10"/>
  <c r="AR433" i="10" s="1"/>
  <c r="U433" i="10"/>
  <c r="AQ433" i="10" s="1"/>
  <c r="S433" i="10"/>
  <c r="AP433" i="10" s="1"/>
  <c r="M433" i="10"/>
  <c r="AN433" i="10" s="1"/>
  <c r="K433" i="10"/>
  <c r="AM433" i="10" s="1"/>
  <c r="I433" i="10"/>
  <c r="AL433" i="10" s="1"/>
  <c r="AG432" i="10"/>
  <c r="AE432" i="10"/>
  <c r="AU432" i="10" s="1"/>
  <c r="AC432" i="10"/>
  <c r="AT432" i="10" s="1"/>
  <c r="AA432" i="10"/>
  <c r="AS432" i="10" s="1"/>
  <c r="Y432" i="10"/>
  <c r="AR432" i="10" s="1"/>
  <c r="U432" i="10"/>
  <c r="AQ432" i="10" s="1"/>
  <c r="S432" i="10"/>
  <c r="AP432" i="10" s="1"/>
  <c r="Q432" i="10"/>
  <c r="AO432" i="10" s="1"/>
  <c r="M432" i="10"/>
  <c r="AN432" i="10" s="1"/>
  <c r="K432" i="10"/>
  <c r="AM432" i="10" s="1"/>
  <c r="I432" i="10"/>
  <c r="AL432" i="10" s="1"/>
  <c r="AG431" i="10"/>
  <c r="AE431" i="10"/>
  <c r="AU431" i="10" s="1"/>
  <c r="AC431" i="10"/>
  <c r="AT431" i="10" s="1"/>
  <c r="AA431" i="10"/>
  <c r="AS431" i="10" s="1"/>
  <c r="Y431" i="10"/>
  <c r="AR431" i="10" s="1"/>
  <c r="U431" i="10"/>
  <c r="AQ431" i="10" s="1"/>
  <c r="S431" i="10"/>
  <c r="AP431" i="10" s="1"/>
  <c r="M431" i="10"/>
  <c r="AN431" i="10" s="1"/>
  <c r="K431" i="10"/>
  <c r="AM431" i="10" s="1"/>
  <c r="I431" i="10"/>
  <c r="AL431" i="10" s="1"/>
  <c r="AP430" i="10"/>
  <c r="AG430" i="10"/>
  <c r="AE430" i="10"/>
  <c r="AU430" i="10" s="1"/>
  <c r="AC430" i="10"/>
  <c r="AT430" i="10" s="1"/>
  <c r="AA430" i="10"/>
  <c r="AS430" i="10" s="1"/>
  <c r="Y430" i="10"/>
  <c r="AR430" i="10" s="1"/>
  <c r="U430" i="10"/>
  <c r="AQ430" i="10" s="1"/>
  <c r="S430" i="10"/>
  <c r="Q430" i="10"/>
  <c r="AO430" i="10" s="1"/>
  <c r="M430" i="10"/>
  <c r="AN430" i="10" s="1"/>
  <c r="K430" i="10"/>
  <c r="AM430" i="10" s="1"/>
  <c r="I430" i="10"/>
  <c r="AL430" i="10" s="1"/>
  <c r="AG429" i="10"/>
  <c r="AE429" i="10"/>
  <c r="AU429" i="10" s="1"/>
  <c r="AC429" i="10"/>
  <c r="AT429" i="10" s="1"/>
  <c r="AA429" i="10"/>
  <c r="AS429" i="10" s="1"/>
  <c r="U429" i="10"/>
  <c r="AQ429" i="10" s="1"/>
  <c r="S429" i="10"/>
  <c r="AP429" i="10" s="1"/>
  <c r="M429" i="10"/>
  <c r="AN429" i="10" s="1"/>
  <c r="K429" i="10"/>
  <c r="AM429" i="10" s="1"/>
  <c r="I429" i="10"/>
  <c r="AL429" i="10" s="1"/>
  <c r="AG428" i="10"/>
  <c r="AE428" i="10"/>
  <c r="AU428" i="10" s="1"/>
  <c r="AC428" i="10"/>
  <c r="AT428" i="10" s="1"/>
  <c r="AA428" i="10"/>
  <c r="AS428" i="10" s="1"/>
  <c r="Y428" i="10"/>
  <c r="AR428" i="10" s="1"/>
  <c r="U428" i="10"/>
  <c r="AQ428" i="10" s="1"/>
  <c r="S428" i="10"/>
  <c r="AP428" i="10" s="1"/>
  <c r="Q428" i="10"/>
  <c r="AO428" i="10" s="1"/>
  <c r="M428" i="10"/>
  <c r="AN428" i="10" s="1"/>
  <c r="K428" i="10"/>
  <c r="AM428" i="10" s="1"/>
  <c r="I428" i="10"/>
  <c r="AL428" i="10" s="1"/>
  <c r="AG427" i="10"/>
  <c r="AE427" i="10"/>
  <c r="AU427" i="10" s="1"/>
  <c r="AC427" i="10"/>
  <c r="AT427" i="10" s="1"/>
  <c r="AA427" i="10"/>
  <c r="AS427" i="10" s="1"/>
  <c r="U427" i="10"/>
  <c r="AQ427" i="10" s="1"/>
  <c r="S427" i="10"/>
  <c r="AP427" i="10" s="1"/>
  <c r="M427" i="10"/>
  <c r="AN427" i="10" s="1"/>
  <c r="K427" i="10"/>
  <c r="AM427" i="10" s="1"/>
  <c r="I427" i="10"/>
  <c r="AL427" i="10" s="1"/>
  <c r="AT426" i="10"/>
  <c r="AG426" i="10"/>
  <c r="AE426" i="10"/>
  <c r="AU426" i="10" s="1"/>
  <c r="AC426" i="10"/>
  <c r="AA426" i="10"/>
  <c r="AS426" i="10" s="1"/>
  <c r="Y426" i="10"/>
  <c r="AR426" i="10" s="1"/>
  <c r="U426" i="10"/>
  <c r="AQ426" i="10" s="1"/>
  <c r="S426" i="10"/>
  <c r="AP426" i="10" s="1"/>
  <c r="Q426" i="10"/>
  <c r="AO426" i="10" s="1"/>
  <c r="M426" i="10"/>
  <c r="AN426" i="10" s="1"/>
  <c r="K426" i="10"/>
  <c r="AM426" i="10" s="1"/>
  <c r="I426" i="10"/>
  <c r="AL426" i="10" s="1"/>
  <c r="AG425" i="10"/>
  <c r="AE425" i="10"/>
  <c r="AU425" i="10" s="1"/>
  <c r="AC425" i="10"/>
  <c r="AT425" i="10" s="1"/>
  <c r="AA425" i="10"/>
  <c r="AS425" i="10" s="1"/>
  <c r="U425" i="10"/>
  <c r="AQ425" i="10" s="1"/>
  <c r="S425" i="10"/>
  <c r="AP425" i="10" s="1"/>
  <c r="M425" i="10"/>
  <c r="AN425" i="10" s="1"/>
  <c r="K425" i="10"/>
  <c r="AM425" i="10" s="1"/>
  <c r="I425" i="10"/>
  <c r="AL425" i="10" s="1"/>
  <c r="AQ424" i="10"/>
  <c r="AG424" i="10"/>
  <c r="AE424" i="10"/>
  <c r="AU424" i="10" s="1"/>
  <c r="AC424" i="10"/>
  <c r="AT424" i="10" s="1"/>
  <c r="AA424" i="10"/>
  <c r="AS424" i="10" s="1"/>
  <c r="Y424" i="10"/>
  <c r="AR424" i="10" s="1"/>
  <c r="U424" i="10"/>
  <c r="S424" i="10"/>
  <c r="AP424" i="10" s="1"/>
  <c r="Q424" i="10"/>
  <c r="AO424" i="10" s="1"/>
  <c r="M424" i="10"/>
  <c r="AN424" i="10" s="1"/>
  <c r="K424" i="10"/>
  <c r="AM424" i="10" s="1"/>
  <c r="I424" i="10"/>
  <c r="AL424" i="10" s="1"/>
  <c r="AG423" i="10"/>
  <c r="AE423" i="10"/>
  <c r="AU423" i="10" s="1"/>
  <c r="AC423" i="10"/>
  <c r="AT423" i="10" s="1"/>
  <c r="AA423" i="10"/>
  <c r="AS423" i="10" s="1"/>
  <c r="U423" i="10"/>
  <c r="AQ423" i="10" s="1"/>
  <c r="S423" i="10"/>
  <c r="AP423" i="10" s="1"/>
  <c r="M423" i="10"/>
  <c r="AN423" i="10" s="1"/>
  <c r="K423" i="10"/>
  <c r="AM423" i="10" s="1"/>
  <c r="I423" i="10"/>
  <c r="AL423" i="10" s="1"/>
  <c r="AG422" i="10"/>
  <c r="AE422" i="10"/>
  <c r="AU422" i="10" s="1"/>
  <c r="AC422" i="10"/>
  <c r="AT422" i="10" s="1"/>
  <c r="AA422" i="10"/>
  <c r="AS422" i="10" s="1"/>
  <c r="Y422" i="10"/>
  <c r="AR422" i="10" s="1"/>
  <c r="U422" i="10"/>
  <c r="AQ422" i="10" s="1"/>
  <c r="S422" i="10"/>
  <c r="AP422" i="10" s="1"/>
  <c r="Q422" i="10"/>
  <c r="AO422" i="10" s="1"/>
  <c r="M422" i="10"/>
  <c r="AN422" i="10" s="1"/>
  <c r="K422" i="10"/>
  <c r="AM422" i="10" s="1"/>
  <c r="I422" i="10"/>
  <c r="AL422" i="10" s="1"/>
  <c r="AG421" i="10"/>
  <c r="AE421" i="10"/>
  <c r="AU421" i="10" s="1"/>
  <c r="AC421" i="10"/>
  <c r="AT421" i="10" s="1"/>
  <c r="AA421" i="10"/>
  <c r="AS421" i="10" s="1"/>
  <c r="U421" i="10"/>
  <c r="AQ421" i="10" s="1"/>
  <c r="S421" i="10"/>
  <c r="AP421" i="10" s="1"/>
  <c r="M421" i="10"/>
  <c r="AN421" i="10" s="1"/>
  <c r="K421" i="10"/>
  <c r="AM421" i="10" s="1"/>
  <c r="I421" i="10"/>
  <c r="AL421" i="10" s="1"/>
  <c r="AG420" i="10"/>
  <c r="AE420" i="10"/>
  <c r="AU420" i="10" s="1"/>
  <c r="AC420" i="10"/>
  <c r="AT420" i="10" s="1"/>
  <c r="AA420" i="10"/>
  <c r="AS420" i="10" s="1"/>
  <c r="Y420" i="10"/>
  <c r="AR420" i="10" s="1"/>
  <c r="U420" i="10"/>
  <c r="AQ420" i="10" s="1"/>
  <c r="S420" i="10"/>
  <c r="AP420" i="10" s="1"/>
  <c r="Q420" i="10"/>
  <c r="AO420" i="10" s="1"/>
  <c r="M420" i="10"/>
  <c r="AN420" i="10" s="1"/>
  <c r="K420" i="10"/>
  <c r="AM420" i="10" s="1"/>
  <c r="I420" i="10"/>
  <c r="AL420" i="10" s="1"/>
  <c r="AG419" i="10"/>
  <c r="AE419" i="10"/>
  <c r="AU419" i="10" s="1"/>
  <c r="AC419" i="10"/>
  <c r="AT419" i="10" s="1"/>
  <c r="AA419" i="10"/>
  <c r="AS419" i="10" s="1"/>
  <c r="U419" i="10"/>
  <c r="AQ419" i="10" s="1"/>
  <c r="S419" i="10"/>
  <c r="AP419" i="10" s="1"/>
  <c r="M419" i="10"/>
  <c r="AN419" i="10" s="1"/>
  <c r="K419" i="10"/>
  <c r="AM419" i="10" s="1"/>
  <c r="I419" i="10"/>
  <c r="AL419" i="10" s="1"/>
  <c r="AG418" i="10"/>
  <c r="AE418" i="10"/>
  <c r="AU418" i="10" s="1"/>
  <c r="AC418" i="10"/>
  <c r="AT418" i="10" s="1"/>
  <c r="AA418" i="10"/>
  <c r="AS418" i="10" s="1"/>
  <c r="Y418" i="10"/>
  <c r="AR418" i="10" s="1"/>
  <c r="U418" i="10"/>
  <c r="AQ418" i="10" s="1"/>
  <c r="S418" i="10"/>
  <c r="AP418" i="10" s="1"/>
  <c r="Q418" i="10"/>
  <c r="AO418" i="10" s="1"/>
  <c r="M418" i="10"/>
  <c r="AN418" i="10" s="1"/>
  <c r="K418" i="10"/>
  <c r="AM418" i="10" s="1"/>
  <c r="I418" i="10"/>
  <c r="AL418" i="10" s="1"/>
  <c r="AG417" i="10"/>
  <c r="AE417" i="10"/>
  <c r="AU417" i="10" s="1"/>
  <c r="AC417" i="10"/>
  <c r="AT417" i="10" s="1"/>
  <c r="AA417" i="10"/>
  <c r="AS417" i="10" s="1"/>
  <c r="U417" i="10"/>
  <c r="AQ417" i="10" s="1"/>
  <c r="S417" i="10"/>
  <c r="AP417" i="10" s="1"/>
  <c r="M417" i="10"/>
  <c r="AN417" i="10" s="1"/>
  <c r="K417" i="10"/>
  <c r="AM417" i="10" s="1"/>
  <c r="I417" i="10"/>
  <c r="AL417" i="10" s="1"/>
  <c r="AG416" i="10"/>
  <c r="AE416" i="10"/>
  <c r="AU416" i="10" s="1"/>
  <c r="AC416" i="10"/>
  <c r="AT416" i="10" s="1"/>
  <c r="AA416" i="10"/>
  <c r="AS416" i="10" s="1"/>
  <c r="Y416" i="10"/>
  <c r="AR416" i="10" s="1"/>
  <c r="U416" i="10"/>
  <c r="AQ416" i="10" s="1"/>
  <c r="S416" i="10"/>
  <c r="AP416" i="10" s="1"/>
  <c r="Q416" i="10"/>
  <c r="AO416" i="10" s="1"/>
  <c r="M416" i="10"/>
  <c r="AN416" i="10" s="1"/>
  <c r="K416" i="10"/>
  <c r="AM416" i="10" s="1"/>
  <c r="I416" i="10"/>
  <c r="AL416" i="10" s="1"/>
  <c r="AT415" i="10"/>
  <c r="AG415" i="10"/>
  <c r="AE415" i="10"/>
  <c r="AU415" i="10" s="1"/>
  <c r="AC415" i="10"/>
  <c r="AA415" i="10"/>
  <c r="AS415" i="10" s="1"/>
  <c r="U415" i="10"/>
  <c r="AQ415" i="10" s="1"/>
  <c r="S415" i="10"/>
  <c r="AP415" i="10" s="1"/>
  <c r="M415" i="10"/>
  <c r="AN415" i="10" s="1"/>
  <c r="K415" i="10"/>
  <c r="AM415" i="10" s="1"/>
  <c r="I415" i="10"/>
  <c r="AL415" i="10" s="1"/>
  <c r="AG414" i="10"/>
  <c r="AE414" i="10"/>
  <c r="AU414" i="10" s="1"/>
  <c r="AC414" i="10"/>
  <c r="AT414" i="10" s="1"/>
  <c r="AA414" i="10"/>
  <c r="AS414" i="10" s="1"/>
  <c r="Y414" i="10"/>
  <c r="AR414" i="10" s="1"/>
  <c r="U414" i="10"/>
  <c r="AQ414" i="10" s="1"/>
  <c r="S414" i="10"/>
  <c r="AP414" i="10" s="1"/>
  <c r="Q414" i="10"/>
  <c r="AO414" i="10" s="1"/>
  <c r="M414" i="10"/>
  <c r="AN414" i="10" s="1"/>
  <c r="K414" i="10"/>
  <c r="AM414" i="10" s="1"/>
  <c r="I414" i="10"/>
  <c r="AL414" i="10" s="1"/>
  <c r="AG413" i="10"/>
  <c r="AE413" i="10"/>
  <c r="AU413" i="10" s="1"/>
  <c r="AC413" i="10"/>
  <c r="AT413" i="10" s="1"/>
  <c r="AA413" i="10"/>
  <c r="AS413" i="10" s="1"/>
  <c r="U413" i="10"/>
  <c r="AQ413" i="10" s="1"/>
  <c r="S413" i="10"/>
  <c r="AP413" i="10" s="1"/>
  <c r="M413" i="10"/>
  <c r="AN413" i="10" s="1"/>
  <c r="K413" i="10"/>
  <c r="AM413" i="10" s="1"/>
  <c r="I413" i="10"/>
  <c r="AL413" i="10" s="1"/>
  <c r="AG412" i="10"/>
  <c r="AE412" i="10"/>
  <c r="AU412" i="10" s="1"/>
  <c r="AC412" i="10"/>
  <c r="AT412" i="10" s="1"/>
  <c r="AA412" i="10"/>
  <c r="AS412" i="10" s="1"/>
  <c r="Y412" i="10"/>
  <c r="AR412" i="10" s="1"/>
  <c r="U412" i="10"/>
  <c r="AQ412" i="10" s="1"/>
  <c r="S412" i="10"/>
  <c r="AP412" i="10" s="1"/>
  <c r="Q412" i="10"/>
  <c r="AO412" i="10" s="1"/>
  <c r="M412" i="10"/>
  <c r="AN412" i="10" s="1"/>
  <c r="K412" i="10"/>
  <c r="AM412" i="10" s="1"/>
  <c r="I412" i="10"/>
  <c r="AL412" i="10" s="1"/>
  <c r="AG411" i="10"/>
  <c r="AE411" i="10"/>
  <c r="AU411" i="10" s="1"/>
  <c r="AC411" i="10"/>
  <c r="AT411" i="10" s="1"/>
  <c r="AA411" i="10"/>
  <c r="AS411" i="10" s="1"/>
  <c r="U411" i="10"/>
  <c r="AQ411" i="10" s="1"/>
  <c r="S411" i="10"/>
  <c r="AP411" i="10" s="1"/>
  <c r="M411" i="10"/>
  <c r="AN411" i="10" s="1"/>
  <c r="K411" i="10"/>
  <c r="AM411" i="10" s="1"/>
  <c r="I411" i="10"/>
  <c r="AL411" i="10" s="1"/>
  <c r="AL410" i="10"/>
  <c r="AG410" i="10"/>
  <c r="AE410" i="10"/>
  <c r="AU410" i="10" s="1"/>
  <c r="AC410" i="10"/>
  <c r="AT410" i="10" s="1"/>
  <c r="AA410" i="10"/>
  <c r="AS410" i="10" s="1"/>
  <c r="Y410" i="10"/>
  <c r="AR410" i="10" s="1"/>
  <c r="U410" i="10"/>
  <c r="AQ410" i="10" s="1"/>
  <c r="S410" i="10"/>
  <c r="AP410" i="10" s="1"/>
  <c r="Q410" i="10"/>
  <c r="AO410" i="10" s="1"/>
  <c r="M410" i="10"/>
  <c r="AN410" i="10" s="1"/>
  <c r="K410" i="10"/>
  <c r="AM410" i="10" s="1"/>
  <c r="I410" i="10"/>
  <c r="AG409" i="10"/>
  <c r="AE409" i="10"/>
  <c r="AU409" i="10" s="1"/>
  <c r="AC409" i="10"/>
  <c r="AT409" i="10" s="1"/>
  <c r="AA409" i="10"/>
  <c r="AS409" i="10" s="1"/>
  <c r="U409" i="10"/>
  <c r="AQ409" i="10" s="1"/>
  <c r="S409" i="10"/>
  <c r="AP409" i="10" s="1"/>
  <c r="M409" i="10"/>
  <c r="AN409" i="10" s="1"/>
  <c r="K409" i="10"/>
  <c r="AM409" i="10" s="1"/>
  <c r="I409" i="10"/>
  <c r="AL409" i="10" s="1"/>
  <c r="AG408" i="10"/>
  <c r="AE408" i="10"/>
  <c r="AU408" i="10" s="1"/>
  <c r="AC408" i="10"/>
  <c r="AT408" i="10" s="1"/>
  <c r="AA408" i="10"/>
  <c r="AS408" i="10" s="1"/>
  <c r="Y408" i="10"/>
  <c r="AR408" i="10" s="1"/>
  <c r="U408" i="10"/>
  <c r="AQ408" i="10" s="1"/>
  <c r="S408" i="10"/>
  <c r="AP408" i="10" s="1"/>
  <c r="Q408" i="10"/>
  <c r="AO408" i="10" s="1"/>
  <c r="M408" i="10"/>
  <c r="AN408" i="10" s="1"/>
  <c r="K408" i="10"/>
  <c r="AM408" i="10" s="1"/>
  <c r="I408" i="10"/>
  <c r="AL408" i="10" s="1"/>
  <c r="AG407" i="10"/>
  <c r="AE407" i="10"/>
  <c r="AU407" i="10" s="1"/>
  <c r="AC407" i="10"/>
  <c r="AT407" i="10" s="1"/>
  <c r="AA407" i="10"/>
  <c r="AS407" i="10" s="1"/>
  <c r="U407" i="10"/>
  <c r="AQ407" i="10" s="1"/>
  <c r="S407" i="10"/>
  <c r="AP407" i="10" s="1"/>
  <c r="M407" i="10"/>
  <c r="AN407" i="10" s="1"/>
  <c r="K407" i="10"/>
  <c r="AM407" i="10" s="1"/>
  <c r="I407" i="10"/>
  <c r="AL407" i="10" s="1"/>
  <c r="AG406" i="10"/>
  <c r="AE406" i="10"/>
  <c r="AU406" i="10" s="1"/>
  <c r="AC406" i="10"/>
  <c r="AT406" i="10" s="1"/>
  <c r="AA406" i="10"/>
  <c r="AS406" i="10" s="1"/>
  <c r="Y406" i="10"/>
  <c r="AR406" i="10" s="1"/>
  <c r="U406" i="10"/>
  <c r="AQ406" i="10" s="1"/>
  <c r="S406" i="10"/>
  <c r="AP406" i="10" s="1"/>
  <c r="Q406" i="10"/>
  <c r="AO406" i="10" s="1"/>
  <c r="M406" i="10"/>
  <c r="AN406" i="10" s="1"/>
  <c r="K406" i="10"/>
  <c r="AM406" i="10" s="1"/>
  <c r="I406" i="10"/>
  <c r="AL406" i="10" s="1"/>
  <c r="AG405" i="10"/>
  <c r="AE405" i="10"/>
  <c r="AU405" i="10" s="1"/>
  <c r="AC405" i="10"/>
  <c r="AT405" i="10" s="1"/>
  <c r="AA405" i="10"/>
  <c r="AS405" i="10" s="1"/>
  <c r="U405" i="10"/>
  <c r="AQ405" i="10" s="1"/>
  <c r="S405" i="10"/>
  <c r="AP405" i="10" s="1"/>
  <c r="M405" i="10"/>
  <c r="AN405" i="10" s="1"/>
  <c r="K405" i="10"/>
  <c r="AM405" i="10" s="1"/>
  <c r="I405" i="10"/>
  <c r="AL405" i="10" s="1"/>
  <c r="AN404" i="10"/>
  <c r="AJ404" i="10"/>
  <c r="AG404" i="10"/>
  <c r="AE404" i="10"/>
  <c r="AU404" i="10" s="1"/>
  <c r="AC404" i="10"/>
  <c r="AT404" i="10" s="1"/>
  <c r="AA404" i="10"/>
  <c r="AS404" i="10" s="1"/>
  <c r="Y404" i="10"/>
  <c r="AR404" i="10" s="1"/>
  <c r="U404" i="10"/>
  <c r="AQ404" i="10" s="1"/>
  <c r="S404" i="10"/>
  <c r="AP404" i="10" s="1"/>
  <c r="Q404" i="10"/>
  <c r="AO404" i="10" s="1"/>
  <c r="M404" i="10"/>
  <c r="K404" i="10"/>
  <c r="AM404" i="10" s="1"/>
  <c r="I404" i="10"/>
  <c r="AL404" i="10" s="1"/>
  <c r="AG403" i="10"/>
  <c r="AE403" i="10"/>
  <c r="AU403" i="10" s="1"/>
  <c r="AC403" i="10"/>
  <c r="AT403" i="10" s="1"/>
  <c r="AA403" i="10"/>
  <c r="AS403" i="10" s="1"/>
  <c r="U403" i="10"/>
  <c r="AQ403" i="10" s="1"/>
  <c r="S403" i="10"/>
  <c r="AP403" i="10" s="1"/>
  <c r="M403" i="10"/>
  <c r="AN403" i="10" s="1"/>
  <c r="K403" i="10"/>
  <c r="AM403" i="10" s="1"/>
  <c r="I403" i="10"/>
  <c r="AL403" i="10" s="1"/>
  <c r="AL402" i="10"/>
  <c r="AG402" i="10"/>
  <c r="AE402" i="10"/>
  <c r="AU402" i="10" s="1"/>
  <c r="AC402" i="10"/>
  <c r="AT402" i="10" s="1"/>
  <c r="AA402" i="10"/>
  <c r="AS402" i="10" s="1"/>
  <c r="Y402" i="10"/>
  <c r="AR402" i="10" s="1"/>
  <c r="U402" i="10"/>
  <c r="AQ402" i="10" s="1"/>
  <c r="S402" i="10"/>
  <c r="AP402" i="10" s="1"/>
  <c r="Q402" i="10"/>
  <c r="AO402" i="10" s="1"/>
  <c r="M402" i="10"/>
  <c r="AN402" i="10" s="1"/>
  <c r="K402" i="10"/>
  <c r="AM402" i="10" s="1"/>
  <c r="I402" i="10"/>
  <c r="AG401" i="10"/>
  <c r="AE401" i="10"/>
  <c r="AU401" i="10" s="1"/>
  <c r="AC401" i="10"/>
  <c r="AT401" i="10" s="1"/>
  <c r="AA401" i="10"/>
  <c r="AS401" i="10" s="1"/>
  <c r="U401" i="10"/>
  <c r="AQ401" i="10" s="1"/>
  <c r="S401" i="10"/>
  <c r="AP401" i="10" s="1"/>
  <c r="M401" i="10"/>
  <c r="AN401" i="10" s="1"/>
  <c r="K401" i="10"/>
  <c r="AM401" i="10" s="1"/>
  <c r="I401" i="10"/>
  <c r="AL401" i="10" s="1"/>
  <c r="AR400" i="10"/>
  <c r="AG400" i="10"/>
  <c r="AE400" i="10"/>
  <c r="AU400" i="10" s="1"/>
  <c r="AC400" i="10"/>
  <c r="AT400" i="10" s="1"/>
  <c r="AA400" i="10"/>
  <c r="AS400" i="10" s="1"/>
  <c r="Y400" i="10"/>
  <c r="U400" i="10"/>
  <c r="AQ400" i="10" s="1"/>
  <c r="S400" i="10"/>
  <c r="AP400" i="10" s="1"/>
  <c r="Q400" i="10"/>
  <c r="AO400" i="10" s="1"/>
  <c r="M400" i="10"/>
  <c r="AN400" i="10" s="1"/>
  <c r="K400" i="10"/>
  <c r="AM400" i="10" s="1"/>
  <c r="I400" i="10"/>
  <c r="AL400" i="10" s="1"/>
  <c r="AG399" i="10"/>
  <c r="AE399" i="10"/>
  <c r="AU399" i="10" s="1"/>
  <c r="AC399" i="10"/>
  <c r="AT399" i="10" s="1"/>
  <c r="AA399" i="10"/>
  <c r="AS399" i="10" s="1"/>
  <c r="U399" i="10"/>
  <c r="AQ399" i="10" s="1"/>
  <c r="S399" i="10"/>
  <c r="AP399" i="10" s="1"/>
  <c r="M399" i="10"/>
  <c r="AN399" i="10" s="1"/>
  <c r="K399" i="10"/>
  <c r="AM399" i="10" s="1"/>
  <c r="I399" i="10"/>
  <c r="AL399" i="10" s="1"/>
  <c r="AG398" i="10"/>
  <c r="AE398" i="10"/>
  <c r="AU398" i="10" s="1"/>
  <c r="AC398" i="10"/>
  <c r="AT398" i="10" s="1"/>
  <c r="AA398" i="10"/>
  <c r="AS398" i="10" s="1"/>
  <c r="Y398" i="10"/>
  <c r="AR398" i="10" s="1"/>
  <c r="U398" i="10"/>
  <c r="AQ398" i="10" s="1"/>
  <c r="S398" i="10"/>
  <c r="AP398" i="10" s="1"/>
  <c r="Q398" i="10"/>
  <c r="AO398" i="10" s="1"/>
  <c r="M398" i="10"/>
  <c r="AN398" i="10" s="1"/>
  <c r="K398" i="10"/>
  <c r="AM398" i="10" s="1"/>
  <c r="I398" i="10"/>
  <c r="AL398" i="10" s="1"/>
  <c r="AG397" i="10"/>
  <c r="AE397" i="10"/>
  <c r="AU397" i="10" s="1"/>
  <c r="AC397" i="10"/>
  <c r="AT397" i="10" s="1"/>
  <c r="AA397" i="10"/>
  <c r="AS397" i="10" s="1"/>
  <c r="U397" i="10"/>
  <c r="AQ397" i="10" s="1"/>
  <c r="S397" i="10"/>
  <c r="AP397" i="10" s="1"/>
  <c r="M397" i="10"/>
  <c r="AN397" i="10" s="1"/>
  <c r="K397" i="10"/>
  <c r="AM397" i="10" s="1"/>
  <c r="I397" i="10"/>
  <c r="AL397" i="10" s="1"/>
  <c r="AG396" i="10"/>
  <c r="AE396" i="10"/>
  <c r="AU396" i="10" s="1"/>
  <c r="AC396" i="10"/>
  <c r="AT396" i="10" s="1"/>
  <c r="AA396" i="10"/>
  <c r="AS396" i="10" s="1"/>
  <c r="Y396" i="10"/>
  <c r="AR396" i="10" s="1"/>
  <c r="U396" i="10"/>
  <c r="AQ396" i="10" s="1"/>
  <c r="S396" i="10"/>
  <c r="AP396" i="10" s="1"/>
  <c r="Q396" i="10"/>
  <c r="AO396" i="10" s="1"/>
  <c r="M396" i="10"/>
  <c r="AN396" i="10" s="1"/>
  <c r="K396" i="10"/>
  <c r="AM396" i="10" s="1"/>
  <c r="I396" i="10"/>
  <c r="AL396" i="10" s="1"/>
  <c r="AG395" i="10"/>
  <c r="AE395" i="10"/>
  <c r="AU395" i="10" s="1"/>
  <c r="AC395" i="10"/>
  <c r="AT395" i="10" s="1"/>
  <c r="AA395" i="10"/>
  <c r="AS395" i="10" s="1"/>
  <c r="U395" i="10"/>
  <c r="AQ395" i="10" s="1"/>
  <c r="S395" i="10"/>
  <c r="AP395" i="10" s="1"/>
  <c r="M395" i="10"/>
  <c r="AN395" i="10" s="1"/>
  <c r="K395" i="10"/>
  <c r="AM395" i="10" s="1"/>
  <c r="I395" i="10"/>
  <c r="AL395" i="10" s="1"/>
  <c r="AL394" i="10"/>
  <c r="AG394" i="10"/>
  <c r="AE394" i="10"/>
  <c r="AU394" i="10" s="1"/>
  <c r="AC394" i="10"/>
  <c r="AT394" i="10" s="1"/>
  <c r="AA394" i="10"/>
  <c r="AS394" i="10" s="1"/>
  <c r="Y394" i="10"/>
  <c r="AR394" i="10" s="1"/>
  <c r="U394" i="10"/>
  <c r="AQ394" i="10" s="1"/>
  <c r="S394" i="10"/>
  <c r="AP394" i="10" s="1"/>
  <c r="Q394" i="10"/>
  <c r="AO394" i="10" s="1"/>
  <c r="M394" i="10"/>
  <c r="AN394" i="10" s="1"/>
  <c r="K394" i="10"/>
  <c r="AM394" i="10" s="1"/>
  <c r="I394" i="10"/>
  <c r="AG393" i="10"/>
  <c r="AE393" i="10"/>
  <c r="AU393" i="10" s="1"/>
  <c r="AC393" i="10"/>
  <c r="AT393" i="10" s="1"/>
  <c r="AA393" i="10"/>
  <c r="AS393" i="10" s="1"/>
  <c r="U393" i="10"/>
  <c r="AQ393" i="10" s="1"/>
  <c r="S393" i="10"/>
  <c r="AP393" i="10" s="1"/>
  <c r="M393" i="10"/>
  <c r="AN393" i="10" s="1"/>
  <c r="K393" i="10"/>
  <c r="AM393" i="10" s="1"/>
  <c r="I393" i="10"/>
  <c r="AL393" i="10" s="1"/>
  <c r="AG392" i="10"/>
  <c r="AE392" i="10"/>
  <c r="AU392" i="10" s="1"/>
  <c r="AC392" i="10"/>
  <c r="AT392" i="10" s="1"/>
  <c r="AA392" i="10"/>
  <c r="AS392" i="10" s="1"/>
  <c r="Y392" i="10"/>
  <c r="AR392" i="10" s="1"/>
  <c r="U392" i="10"/>
  <c r="AQ392" i="10" s="1"/>
  <c r="S392" i="10"/>
  <c r="AP392" i="10" s="1"/>
  <c r="Q392" i="10"/>
  <c r="AO392" i="10" s="1"/>
  <c r="M392" i="10"/>
  <c r="AN392" i="10" s="1"/>
  <c r="K392" i="10"/>
  <c r="AM392" i="10" s="1"/>
  <c r="I392" i="10"/>
  <c r="AL392" i="10" s="1"/>
  <c r="AG391" i="10"/>
  <c r="AE391" i="10"/>
  <c r="AU391" i="10" s="1"/>
  <c r="AC391" i="10"/>
  <c r="AT391" i="10" s="1"/>
  <c r="AA391" i="10"/>
  <c r="AS391" i="10" s="1"/>
  <c r="U391" i="10"/>
  <c r="AQ391" i="10" s="1"/>
  <c r="S391" i="10"/>
  <c r="AP391" i="10" s="1"/>
  <c r="M391" i="10"/>
  <c r="AN391" i="10" s="1"/>
  <c r="K391" i="10"/>
  <c r="AM391" i="10" s="1"/>
  <c r="I391" i="10"/>
  <c r="AL391" i="10" s="1"/>
  <c r="AG390" i="10"/>
  <c r="AE390" i="10"/>
  <c r="AU390" i="10" s="1"/>
  <c r="AC390" i="10"/>
  <c r="AT390" i="10" s="1"/>
  <c r="AA390" i="10"/>
  <c r="AS390" i="10" s="1"/>
  <c r="Y390" i="10"/>
  <c r="AR390" i="10" s="1"/>
  <c r="U390" i="10"/>
  <c r="AQ390" i="10" s="1"/>
  <c r="S390" i="10"/>
  <c r="AP390" i="10" s="1"/>
  <c r="Q390" i="10"/>
  <c r="AO390" i="10" s="1"/>
  <c r="M390" i="10"/>
  <c r="AN390" i="10" s="1"/>
  <c r="K390" i="10"/>
  <c r="AM390" i="10" s="1"/>
  <c r="I390" i="10"/>
  <c r="AL390" i="10" s="1"/>
  <c r="AG389" i="10"/>
  <c r="AE389" i="10"/>
  <c r="AU389" i="10" s="1"/>
  <c r="AC389" i="10"/>
  <c r="AT389" i="10" s="1"/>
  <c r="AA389" i="10"/>
  <c r="AS389" i="10" s="1"/>
  <c r="U389" i="10"/>
  <c r="AQ389" i="10" s="1"/>
  <c r="S389" i="10"/>
  <c r="AP389" i="10" s="1"/>
  <c r="Q389" i="10"/>
  <c r="AO389" i="10" s="1"/>
  <c r="M389" i="10"/>
  <c r="AN389" i="10" s="1"/>
  <c r="K389" i="10"/>
  <c r="AM389" i="10" s="1"/>
  <c r="I389" i="10"/>
  <c r="AL389" i="10" s="1"/>
  <c r="AJ388" i="10"/>
  <c r="AG388" i="10"/>
  <c r="AE388" i="10"/>
  <c r="AU388" i="10" s="1"/>
  <c r="AC388" i="10"/>
  <c r="AT388" i="10" s="1"/>
  <c r="AA388" i="10"/>
  <c r="AS388" i="10" s="1"/>
  <c r="Y388" i="10"/>
  <c r="AR388" i="10" s="1"/>
  <c r="U388" i="10"/>
  <c r="AQ388" i="10" s="1"/>
  <c r="S388" i="10"/>
  <c r="AP388" i="10" s="1"/>
  <c r="Q388" i="10"/>
  <c r="AO388" i="10" s="1"/>
  <c r="M388" i="10"/>
  <c r="AN388" i="10" s="1"/>
  <c r="K388" i="10"/>
  <c r="AM388" i="10" s="1"/>
  <c r="I388" i="10"/>
  <c r="AL388" i="10" s="1"/>
  <c r="AP387" i="10"/>
  <c r="AG387" i="10"/>
  <c r="AE387" i="10"/>
  <c r="AU387" i="10" s="1"/>
  <c r="AC387" i="10"/>
  <c r="AT387" i="10" s="1"/>
  <c r="AA387" i="10"/>
  <c r="AS387" i="10" s="1"/>
  <c r="U387" i="10"/>
  <c r="AQ387" i="10" s="1"/>
  <c r="S387" i="10"/>
  <c r="M387" i="10"/>
  <c r="AN387" i="10" s="1"/>
  <c r="K387" i="10"/>
  <c r="AM387" i="10" s="1"/>
  <c r="I387" i="10"/>
  <c r="AL387" i="10" s="1"/>
  <c r="AG386" i="10"/>
  <c r="AE386" i="10"/>
  <c r="AU386" i="10" s="1"/>
  <c r="AC386" i="10"/>
  <c r="AT386" i="10" s="1"/>
  <c r="AA386" i="10"/>
  <c r="AS386" i="10" s="1"/>
  <c r="Y386" i="10"/>
  <c r="AR386" i="10" s="1"/>
  <c r="U386" i="10"/>
  <c r="AQ386" i="10" s="1"/>
  <c r="S386" i="10"/>
  <c r="AP386" i="10" s="1"/>
  <c r="Q386" i="10"/>
  <c r="AO386" i="10" s="1"/>
  <c r="M386" i="10"/>
  <c r="AN386" i="10" s="1"/>
  <c r="K386" i="10"/>
  <c r="AM386" i="10" s="1"/>
  <c r="I386" i="10"/>
  <c r="AL386" i="10" s="1"/>
  <c r="AG385" i="10"/>
  <c r="AE385" i="10"/>
  <c r="AU385" i="10" s="1"/>
  <c r="AC385" i="10"/>
  <c r="AT385" i="10" s="1"/>
  <c r="AA385" i="10"/>
  <c r="AS385" i="10" s="1"/>
  <c r="U385" i="10"/>
  <c r="AQ385" i="10" s="1"/>
  <c r="S385" i="10"/>
  <c r="AP385" i="10" s="1"/>
  <c r="M385" i="10"/>
  <c r="AN385" i="10" s="1"/>
  <c r="K385" i="10"/>
  <c r="AM385" i="10" s="1"/>
  <c r="I385" i="10"/>
  <c r="AL385" i="10" s="1"/>
  <c r="AG384" i="10"/>
  <c r="AE384" i="10"/>
  <c r="AU384" i="10" s="1"/>
  <c r="AC384" i="10"/>
  <c r="AT384" i="10" s="1"/>
  <c r="AA384" i="10"/>
  <c r="AS384" i="10" s="1"/>
  <c r="Y384" i="10"/>
  <c r="AR384" i="10" s="1"/>
  <c r="U384" i="10"/>
  <c r="AQ384" i="10" s="1"/>
  <c r="S384" i="10"/>
  <c r="AP384" i="10" s="1"/>
  <c r="Q384" i="10"/>
  <c r="AO384" i="10" s="1"/>
  <c r="M384" i="10"/>
  <c r="AN384" i="10" s="1"/>
  <c r="K384" i="10"/>
  <c r="AM384" i="10" s="1"/>
  <c r="I384" i="10"/>
  <c r="AL384" i="10" s="1"/>
  <c r="AG383" i="10"/>
  <c r="AE383" i="10"/>
  <c r="AU383" i="10" s="1"/>
  <c r="AC383" i="10"/>
  <c r="AT383" i="10" s="1"/>
  <c r="AA383" i="10"/>
  <c r="AS383" i="10" s="1"/>
  <c r="U383" i="10"/>
  <c r="AQ383" i="10" s="1"/>
  <c r="S383" i="10"/>
  <c r="AP383" i="10" s="1"/>
  <c r="M383" i="10"/>
  <c r="AN383" i="10" s="1"/>
  <c r="K383" i="10"/>
  <c r="AM383" i="10" s="1"/>
  <c r="I383" i="10"/>
  <c r="AL383" i="10" s="1"/>
  <c r="AG382" i="10"/>
  <c r="AE382" i="10"/>
  <c r="AU382" i="10" s="1"/>
  <c r="AC382" i="10"/>
  <c r="AT382" i="10" s="1"/>
  <c r="AA382" i="10"/>
  <c r="AS382" i="10" s="1"/>
  <c r="Y382" i="10"/>
  <c r="AR382" i="10" s="1"/>
  <c r="U382" i="10"/>
  <c r="AQ382" i="10" s="1"/>
  <c r="S382" i="10"/>
  <c r="AP382" i="10" s="1"/>
  <c r="Q382" i="10"/>
  <c r="AO382" i="10" s="1"/>
  <c r="M382" i="10"/>
  <c r="AN382" i="10" s="1"/>
  <c r="K382" i="10"/>
  <c r="AM382" i="10" s="1"/>
  <c r="I382" i="10"/>
  <c r="AL382" i="10" s="1"/>
  <c r="AG381" i="10"/>
  <c r="AE381" i="10"/>
  <c r="AU381" i="10" s="1"/>
  <c r="AC381" i="10"/>
  <c r="AT381" i="10" s="1"/>
  <c r="AA381" i="10"/>
  <c r="AS381" i="10" s="1"/>
  <c r="U381" i="10"/>
  <c r="AQ381" i="10" s="1"/>
  <c r="S381" i="10"/>
  <c r="AP381" i="10" s="1"/>
  <c r="M381" i="10"/>
  <c r="AN381" i="10" s="1"/>
  <c r="K381" i="10"/>
  <c r="AM381" i="10" s="1"/>
  <c r="I381" i="10"/>
  <c r="AL381" i="10" s="1"/>
  <c r="AJ380" i="10"/>
  <c r="AG380" i="10"/>
  <c r="AE380" i="10"/>
  <c r="AU380" i="10" s="1"/>
  <c r="AC380" i="10"/>
  <c r="AT380" i="10" s="1"/>
  <c r="AA380" i="10"/>
  <c r="AS380" i="10" s="1"/>
  <c r="Y380" i="10"/>
  <c r="AR380" i="10" s="1"/>
  <c r="U380" i="10"/>
  <c r="AQ380" i="10" s="1"/>
  <c r="S380" i="10"/>
  <c r="AP380" i="10" s="1"/>
  <c r="Q380" i="10"/>
  <c r="AO380" i="10" s="1"/>
  <c r="M380" i="10"/>
  <c r="AN380" i="10" s="1"/>
  <c r="K380" i="10"/>
  <c r="AM380" i="10" s="1"/>
  <c r="I380" i="10"/>
  <c r="AL380" i="10" s="1"/>
  <c r="AQ379" i="10"/>
  <c r="AG379" i="10"/>
  <c r="AE379" i="10"/>
  <c r="AU379" i="10" s="1"/>
  <c r="AC379" i="10"/>
  <c r="AT379" i="10" s="1"/>
  <c r="AA379" i="10"/>
  <c r="AS379" i="10" s="1"/>
  <c r="U379" i="10"/>
  <c r="S379" i="10"/>
  <c r="AP379" i="10" s="1"/>
  <c r="Q379" i="10"/>
  <c r="AO379" i="10" s="1"/>
  <c r="M379" i="10"/>
  <c r="AN379" i="10" s="1"/>
  <c r="K379" i="10"/>
  <c r="AM379" i="10" s="1"/>
  <c r="I379" i="10"/>
  <c r="AL379" i="10" s="1"/>
  <c r="AJ379" i="10"/>
  <c r="AG378" i="10"/>
  <c r="AE378" i="10"/>
  <c r="AU378" i="10" s="1"/>
  <c r="AC378" i="10"/>
  <c r="AT378" i="10" s="1"/>
  <c r="AA378" i="10"/>
  <c r="AS378" i="10" s="1"/>
  <c r="Y378" i="10"/>
  <c r="AR378" i="10" s="1"/>
  <c r="U378" i="10"/>
  <c r="AQ378" i="10" s="1"/>
  <c r="S378" i="10"/>
  <c r="AP378" i="10" s="1"/>
  <c r="Q378" i="10"/>
  <c r="AO378" i="10" s="1"/>
  <c r="M378" i="10"/>
  <c r="AN378" i="10" s="1"/>
  <c r="K378" i="10"/>
  <c r="AM378" i="10" s="1"/>
  <c r="I378" i="10"/>
  <c r="AL378" i="10" s="1"/>
  <c r="AG377" i="10"/>
  <c r="AE377" i="10"/>
  <c r="AU377" i="10" s="1"/>
  <c r="AC377" i="10"/>
  <c r="AT377" i="10" s="1"/>
  <c r="AA377" i="10"/>
  <c r="AS377" i="10" s="1"/>
  <c r="Y377" i="10"/>
  <c r="AR377" i="10" s="1"/>
  <c r="U377" i="10"/>
  <c r="AQ377" i="10" s="1"/>
  <c r="S377" i="10"/>
  <c r="AP377" i="10" s="1"/>
  <c r="M377" i="10"/>
  <c r="AN377" i="10" s="1"/>
  <c r="K377" i="10"/>
  <c r="AM377" i="10" s="1"/>
  <c r="I377" i="10"/>
  <c r="AL377" i="10" s="1"/>
  <c r="AQ376" i="10"/>
  <c r="AI376" i="10"/>
  <c r="AG376" i="10"/>
  <c r="AE376" i="10"/>
  <c r="AU376" i="10" s="1"/>
  <c r="AC376" i="10"/>
  <c r="AT376" i="10" s="1"/>
  <c r="AA376" i="10"/>
  <c r="AS376" i="10" s="1"/>
  <c r="Y376" i="10"/>
  <c r="AR376" i="10" s="1"/>
  <c r="U376" i="10"/>
  <c r="S376" i="10"/>
  <c r="AP376" i="10" s="1"/>
  <c r="Q376" i="10"/>
  <c r="AO376" i="10" s="1"/>
  <c r="M376" i="10"/>
  <c r="AN376" i="10" s="1"/>
  <c r="K376" i="10"/>
  <c r="AM376" i="10" s="1"/>
  <c r="I376" i="10"/>
  <c r="AL376" i="10" s="1"/>
  <c r="AG375" i="10"/>
  <c r="AE375" i="10"/>
  <c r="AU375" i="10" s="1"/>
  <c r="AC375" i="10"/>
  <c r="AT375" i="10" s="1"/>
  <c r="AA375" i="10"/>
  <c r="AS375" i="10" s="1"/>
  <c r="U375" i="10"/>
  <c r="AQ375" i="10" s="1"/>
  <c r="S375" i="10"/>
  <c r="AP375" i="10" s="1"/>
  <c r="M375" i="10"/>
  <c r="AN375" i="10" s="1"/>
  <c r="K375" i="10"/>
  <c r="AM375" i="10" s="1"/>
  <c r="I375" i="10"/>
  <c r="AL375" i="10" s="1"/>
  <c r="AG374" i="10"/>
  <c r="AE374" i="10"/>
  <c r="AU374" i="10" s="1"/>
  <c r="AC374" i="10"/>
  <c r="AT374" i="10" s="1"/>
  <c r="AA374" i="10"/>
  <c r="AS374" i="10" s="1"/>
  <c r="Y374" i="10"/>
  <c r="AR374" i="10" s="1"/>
  <c r="U374" i="10"/>
  <c r="AQ374" i="10" s="1"/>
  <c r="S374" i="10"/>
  <c r="AP374" i="10" s="1"/>
  <c r="Q374" i="10"/>
  <c r="AO374" i="10" s="1"/>
  <c r="M374" i="10"/>
  <c r="AN374" i="10" s="1"/>
  <c r="K374" i="10"/>
  <c r="AM374" i="10" s="1"/>
  <c r="I374" i="10"/>
  <c r="AL374" i="10" s="1"/>
  <c r="AG373" i="10"/>
  <c r="AE373" i="10"/>
  <c r="AU373" i="10" s="1"/>
  <c r="AC373" i="10"/>
  <c r="AT373" i="10" s="1"/>
  <c r="AA373" i="10"/>
  <c r="AS373" i="10" s="1"/>
  <c r="U373" i="10"/>
  <c r="AQ373" i="10" s="1"/>
  <c r="S373" i="10"/>
  <c r="AP373" i="10" s="1"/>
  <c r="M373" i="10"/>
  <c r="AN373" i="10" s="1"/>
  <c r="K373" i="10"/>
  <c r="AM373" i="10" s="1"/>
  <c r="I373" i="10"/>
  <c r="AL373" i="10" s="1"/>
  <c r="AG372" i="10"/>
  <c r="AE372" i="10"/>
  <c r="AU372" i="10" s="1"/>
  <c r="AC372" i="10"/>
  <c r="AT372" i="10" s="1"/>
  <c r="AA372" i="10"/>
  <c r="AS372" i="10" s="1"/>
  <c r="Y372" i="10"/>
  <c r="AR372" i="10" s="1"/>
  <c r="U372" i="10"/>
  <c r="AQ372" i="10" s="1"/>
  <c r="S372" i="10"/>
  <c r="AP372" i="10" s="1"/>
  <c r="Q372" i="10"/>
  <c r="AO372" i="10" s="1"/>
  <c r="M372" i="10"/>
  <c r="AN372" i="10" s="1"/>
  <c r="K372" i="10"/>
  <c r="AM372" i="10" s="1"/>
  <c r="I372" i="10"/>
  <c r="AL372" i="10" s="1"/>
  <c r="AG371" i="10"/>
  <c r="AE371" i="10"/>
  <c r="AU371" i="10" s="1"/>
  <c r="AC371" i="10"/>
  <c r="AT371" i="10" s="1"/>
  <c r="AA371" i="10"/>
  <c r="AS371" i="10" s="1"/>
  <c r="U371" i="10"/>
  <c r="AQ371" i="10" s="1"/>
  <c r="S371" i="10"/>
  <c r="AP371" i="10" s="1"/>
  <c r="M371" i="10"/>
  <c r="AN371" i="10" s="1"/>
  <c r="K371" i="10"/>
  <c r="AM371" i="10" s="1"/>
  <c r="I371" i="10"/>
  <c r="AL371" i="10" s="1"/>
  <c r="AL370" i="10"/>
  <c r="AG370" i="10"/>
  <c r="AE370" i="10"/>
  <c r="AU370" i="10" s="1"/>
  <c r="AC370" i="10"/>
  <c r="AT370" i="10" s="1"/>
  <c r="AA370" i="10"/>
  <c r="AS370" i="10" s="1"/>
  <c r="Y370" i="10"/>
  <c r="AR370" i="10" s="1"/>
  <c r="U370" i="10"/>
  <c r="AQ370" i="10" s="1"/>
  <c r="S370" i="10"/>
  <c r="AP370" i="10" s="1"/>
  <c r="Q370" i="10"/>
  <c r="AO370" i="10" s="1"/>
  <c r="M370" i="10"/>
  <c r="AN370" i="10" s="1"/>
  <c r="K370" i="10"/>
  <c r="AM370" i="10" s="1"/>
  <c r="I370" i="10"/>
  <c r="AU369" i="10"/>
  <c r="AG369" i="10"/>
  <c r="AE369" i="10"/>
  <c r="AC369" i="10"/>
  <c r="AT369" i="10" s="1"/>
  <c r="AA369" i="10"/>
  <c r="AS369" i="10" s="1"/>
  <c r="U369" i="10"/>
  <c r="AQ369" i="10" s="1"/>
  <c r="S369" i="10"/>
  <c r="AP369" i="10" s="1"/>
  <c r="Q369" i="10"/>
  <c r="AO369" i="10" s="1"/>
  <c r="M369" i="10"/>
  <c r="AN369" i="10" s="1"/>
  <c r="K369" i="10"/>
  <c r="AM369" i="10" s="1"/>
  <c r="I369" i="10"/>
  <c r="AL369" i="10" s="1"/>
  <c r="AG368" i="10"/>
  <c r="AE368" i="10"/>
  <c r="AU368" i="10" s="1"/>
  <c r="AC368" i="10"/>
  <c r="AT368" i="10" s="1"/>
  <c r="AA368" i="10"/>
  <c r="AS368" i="10" s="1"/>
  <c r="Y368" i="10"/>
  <c r="AR368" i="10" s="1"/>
  <c r="U368" i="10"/>
  <c r="AQ368" i="10" s="1"/>
  <c r="S368" i="10"/>
  <c r="AP368" i="10" s="1"/>
  <c r="Q368" i="10"/>
  <c r="AO368" i="10" s="1"/>
  <c r="M368" i="10"/>
  <c r="AN368" i="10" s="1"/>
  <c r="K368" i="10"/>
  <c r="AM368" i="10" s="1"/>
  <c r="I368" i="10"/>
  <c r="AL368" i="10" s="1"/>
  <c r="AG367" i="10"/>
  <c r="AE367" i="10"/>
  <c r="AU367" i="10" s="1"/>
  <c r="AC367" i="10"/>
  <c r="AT367" i="10" s="1"/>
  <c r="AA367" i="10"/>
  <c r="AS367" i="10" s="1"/>
  <c r="U367" i="10"/>
  <c r="AQ367" i="10" s="1"/>
  <c r="S367" i="10"/>
  <c r="AP367" i="10" s="1"/>
  <c r="M367" i="10"/>
  <c r="AN367" i="10" s="1"/>
  <c r="K367" i="10"/>
  <c r="AM367" i="10" s="1"/>
  <c r="I367" i="10"/>
  <c r="AL367" i="10" s="1"/>
  <c r="AG366" i="10"/>
  <c r="AE366" i="10"/>
  <c r="AU366" i="10" s="1"/>
  <c r="AC366" i="10"/>
  <c r="AT366" i="10" s="1"/>
  <c r="AA366" i="10"/>
  <c r="AS366" i="10" s="1"/>
  <c r="Y366" i="10"/>
  <c r="AR366" i="10" s="1"/>
  <c r="U366" i="10"/>
  <c r="AQ366" i="10" s="1"/>
  <c r="S366" i="10"/>
  <c r="AP366" i="10" s="1"/>
  <c r="Q366" i="10"/>
  <c r="AO366" i="10" s="1"/>
  <c r="M366" i="10"/>
  <c r="AN366" i="10" s="1"/>
  <c r="K366" i="10"/>
  <c r="AM366" i="10" s="1"/>
  <c r="I366" i="10"/>
  <c r="AL366" i="10" s="1"/>
  <c r="AU365" i="10"/>
  <c r="AG365" i="10"/>
  <c r="AE365" i="10"/>
  <c r="AC365" i="10"/>
  <c r="AT365" i="10" s="1"/>
  <c r="AA365" i="10"/>
  <c r="AS365" i="10" s="1"/>
  <c r="Y365" i="10"/>
  <c r="AR365" i="10" s="1"/>
  <c r="U365" i="10"/>
  <c r="AQ365" i="10" s="1"/>
  <c r="S365" i="10"/>
  <c r="AP365" i="10" s="1"/>
  <c r="M365" i="10"/>
  <c r="AN365" i="10" s="1"/>
  <c r="K365" i="10"/>
  <c r="AM365" i="10" s="1"/>
  <c r="I365" i="10"/>
  <c r="AL365" i="10" s="1"/>
  <c r="AR364" i="10"/>
  <c r="AN364" i="10"/>
  <c r="AG364" i="10"/>
  <c r="AE364" i="10"/>
  <c r="AU364" i="10" s="1"/>
  <c r="AC364" i="10"/>
  <c r="AT364" i="10" s="1"/>
  <c r="AA364" i="10"/>
  <c r="AS364" i="10" s="1"/>
  <c r="Y364" i="10"/>
  <c r="U364" i="10"/>
  <c r="AQ364" i="10" s="1"/>
  <c r="S364" i="10"/>
  <c r="AP364" i="10" s="1"/>
  <c r="Q364" i="10"/>
  <c r="AO364" i="10" s="1"/>
  <c r="M364" i="10"/>
  <c r="K364" i="10"/>
  <c r="AM364" i="10" s="1"/>
  <c r="I364" i="10"/>
  <c r="AL364" i="10" s="1"/>
  <c r="AQ363" i="10"/>
  <c r="AG363" i="10"/>
  <c r="AE363" i="10"/>
  <c r="AU363" i="10" s="1"/>
  <c r="AC363" i="10"/>
  <c r="AT363" i="10" s="1"/>
  <c r="AA363" i="10"/>
  <c r="AS363" i="10" s="1"/>
  <c r="U363" i="10"/>
  <c r="S363" i="10"/>
  <c r="AP363" i="10" s="1"/>
  <c r="M363" i="10"/>
  <c r="AN363" i="10" s="1"/>
  <c r="K363" i="10"/>
  <c r="AM363" i="10" s="1"/>
  <c r="I363" i="10"/>
  <c r="AL363" i="10" s="1"/>
  <c r="AG362" i="10"/>
  <c r="AE362" i="10"/>
  <c r="AU362" i="10" s="1"/>
  <c r="AC362" i="10"/>
  <c r="AT362" i="10" s="1"/>
  <c r="AA362" i="10"/>
  <c r="AS362" i="10" s="1"/>
  <c r="Y362" i="10"/>
  <c r="AR362" i="10" s="1"/>
  <c r="U362" i="10"/>
  <c r="AQ362" i="10" s="1"/>
  <c r="S362" i="10"/>
  <c r="AP362" i="10" s="1"/>
  <c r="Q362" i="10"/>
  <c r="AO362" i="10" s="1"/>
  <c r="M362" i="10"/>
  <c r="AN362" i="10" s="1"/>
  <c r="K362" i="10"/>
  <c r="AM362" i="10" s="1"/>
  <c r="I362" i="10"/>
  <c r="AL362" i="10" s="1"/>
  <c r="AG361" i="10"/>
  <c r="AE361" i="10"/>
  <c r="AU361" i="10" s="1"/>
  <c r="AC361" i="10"/>
  <c r="AT361" i="10" s="1"/>
  <c r="AA361" i="10"/>
  <c r="AS361" i="10" s="1"/>
  <c r="Y361" i="10"/>
  <c r="AR361" i="10" s="1"/>
  <c r="U361" i="10"/>
  <c r="AQ361" i="10" s="1"/>
  <c r="S361" i="10"/>
  <c r="AP361" i="10" s="1"/>
  <c r="M361" i="10"/>
  <c r="AN361" i="10" s="1"/>
  <c r="K361" i="10"/>
  <c r="AM361" i="10" s="1"/>
  <c r="I361" i="10"/>
  <c r="AL361" i="10" s="1"/>
  <c r="AR360" i="10"/>
  <c r="AG360" i="10"/>
  <c r="AE360" i="10"/>
  <c r="AU360" i="10" s="1"/>
  <c r="AC360" i="10"/>
  <c r="AT360" i="10" s="1"/>
  <c r="AA360" i="10"/>
  <c r="AS360" i="10" s="1"/>
  <c r="Y360" i="10"/>
  <c r="U360" i="10"/>
  <c r="AQ360" i="10" s="1"/>
  <c r="S360" i="10"/>
  <c r="AP360" i="10" s="1"/>
  <c r="Q360" i="10"/>
  <c r="AO360" i="10" s="1"/>
  <c r="M360" i="10"/>
  <c r="AN360" i="10" s="1"/>
  <c r="K360" i="10"/>
  <c r="AM360" i="10" s="1"/>
  <c r="I360" i="10"/>
  <c r="AL360" i="10" s="1"/>
  <c r="AG359" i="10"/>
  <c r="AE359" i="10"/>
  <c r="AU359" i="10" s="1"/>
  <c r="AC359" i="10"/>
  <c r="AT359" i="10" s="1"/>
  <c r="AA359" i="10"/>
  <c r="AS359" i="10" s="1"/>
  <c r="U359" i="10"/>
  <c r="AQ359" i="10" s="1"/>
  <c r="S359" i="10"/>
  <c r="AP359" i="10" s="1"/>
  <c r="M359" i="10"/>
  <c r="AN359" i="10" s="1"/>
  <c r="K359" i="10"/>
  <c r="AM359" i="10" s="1"/>
  <c r="I359" i="10"/>
  <c r="AL359" i="10" s="1"/>
  <c r="AG358" i="10"/>
  <c r="AE358" i="10"/>
  <c r="AU358" i="10" s="1"/>
  <c r="AC358" i="10"/>
  <c r="AT358" i="10" s="1"/>
  <c r="AA358" i="10"/>
  <c r="AS358" i="10" s="1"/>
  <c r="Y358" i="10"/>
  <c r="AR358" i="10" s="1"/>
  <c r="U358" i="10"/>
  <c r="AQ358" i="10" s="1"/>
  <c r="S358" i="10"/>
  <c r="AP358" i="10" s="1"/>
  <c r="Q358" i="10"/>
  <c r="AO358" i="10" s="1"/>
  <c r="M358" i="10"/>
  <c r="AN358" i="10" s="1"/>
  <c r="K358" i="10"/>
  <c r="AM358" i="10" s="1"/>
  <c r="I358" i="10"/>
  <c r="AL358" i="10" s="1"/>
  <c r="AG357" i="10"/>
  <c r="AE357" i="10"/>
  <c r="AU357" i="10" s="1"/>
  <c r="AC357" i="10"/>
  <c r="AT357" i="10" s="1"/>
  <c r="AA357" i="10"/>
  <c r="AS357" i="10" s="1"/>
  <c r="U357" i="10"/>
  <c r="AQ357" i="10" s="1"/>
  <c r="S357" i="10"/>
  <c r="AP357" i="10" s="1"/>
  <c r="M357" i="10"/>
  <c r="AN357" i="10" s="1"/>
  <c r="K357" i="10"/>
  <c r="AM357" i="10" s="1"/>
  <c r="I357" i="10"/>
  <c r="AL357" i="10" s="1"/>
  <c r="AN356" i="10"/>
  <c r="AG356" i="10"/>
  <c r="AE356" i="10"/>
  <c r="AU356" i="10" s="1"/>
  <c r="AC356" i="10"/>
  <c r="AT356" i="10" s="1"/>
  <c r="AA356" i="10"/>
  <c r="AS356" i="10" s="1"/>
  <c r="Y356" i="10"/>
  <c r="AR356" i="10" s="1"/>
  <c r="U356" i="10"/>
  <c r="AQ356" i="10" s="1"/>
  <c r="S356" i="10"/>
  <c r="AP356" i="10" s="1"/>
  <c r="Q356" i="10"/>
  <c r="AO356" i="10" s="1"/>
  <c r="M356" i="10"/>
  <c r="K356" i="10"/>
  <c r="AM356" i="10" s="1"/>
  <c r="I356" i="10"/>
  <c r="AL356" i="10" s="1"/>
  <c r="AG355" i="10"/>
  <c r="AE355" i="10"/>
  <c r="AU355" i="10" s="1"/>
  <c r="AC355" i="10"/>
  <c r="AT355" i="10" s="1"/>
  <c r="AA355" i="10"/>
  <c r="AS355" i="10" s="1"/>
  <c r="U355" i="10"/>
  <c r="AQ355" i="10" s="1"/>
  <c r="S355" i="10"/>
  <c r="AP355" i="10" s="1"/>
  <c r="M355" i="10"/>
  <c r="AN355" i="10" s="1"/>
  <c r="K355" i="10"/>
  <c r="AM355" i="10" s="1"/>
  <c r="I355" i="10"/>
  <c r="AL355" i="10" s="1"/>
  <c r="AG354" i="10"/>
  <c r="AE354" i="10"/>
  <c r="AU354" i="10" s="1"/>
  <c r="AC354" i="10"/>
  <c r="AT354" i="10" s="1"/>
  <c r="AA354" i="10"/>
  <c r="AS354" i="10" s="1"/>
  <c r="Y354" i="10"/>
  <c r="AR354" i="10" s="1"/>
  <c r="U354" i="10"/>
  <c r="AQ354" i="10" s="1"/>
  <c r="S354" i="10"/>
  <c r="AP354" i="10" s="1"/>
  <c r="Q354" i="10"/>
  <c r="AO354" i="10" s="1"/>
  <c r="M354" i="10"/>
  <c r="AN354" i="10" s="1"/>
  <c r="K354" i="10"/>
  <c r="AM354" i="10" s="1"/>
  <c r="I354" i="10"/>
  <c r="AL354" i="10" s="1"/>
  <c r="AG353" i="10"/>
  <c r="AE353" i="10"/>
  <c r="AU353" i="10" s="1"/>
  <c r="AC353" i="10"/>
  <c r="AT353" i="10" s="1"/>
  <c r="AA353" i="10"/>
  <c r="AS353" i="10" s="1"/>
  <c r="U353" i="10"/>
  <c r="AQ353" i="10" s="1"/>
  <c r="S353" i="10"/>
  <c r="AP353" i="10" s="1"/>
  <c r="Q353" i="10"/>
  <c r="AO353" i="10" s="1"/>
  <c r="M353" i="10"/>
  <c r="AN353" i="10" s="1"/>
  <c r="K353" i="10"/>
  <c r="AM353" i="10" s="1"/>
  <c r="I353" i="10"/>
  <c r="AL353" i="10" s="1"/>
  <c r="AL352" i="10"/>
  <c r="AG352" i="10"/>
  <c r="AE352" i="10"/>
  <c r="AU352" i="10" s="1"/>
  <c r="AC352" i="10"/>
  <c r="AT352" i="10" s="1"/>
  <c r="AA352" i="10"/>
  <c r="AS352" i="10" s="1"/>
  <c r="Y352" i="10"/>
  <c r="AR352" i="10" s="1"/>
  <c r="U352" i="10"/>
  <c r="AQ352" i="10" s="1"/>
  <c r="S352" i="10"/>
  <c r="AP352" i="10" s="1"/>
  <c r="Q352" i="10"/>
  <c r="AO352" i="10" s="1"/>
  <c r="M352" i="10"/>
  <c r="AN352" i="10" s="1"/>
  <c r="K352" i="10"/>
  <c r="AM352" i="10" s="1"/>
  <c r="I352" i="10"/>
  <c r="AU351" i="10"/>
  <c r="AG351" i="10"/>
  <c r="AE351" i="10"/>
  <c r="AC351" i="10"/>
  <c r="AT351" i="10" s="1"/>
  <c r="AA351" i="10"/>
  <c r="AS351" i="10" s="1"/>
  <c r="U351" i="10"/>
  <c r="AQ351" i="10" s="1"/>
  <c r="S351" i="10"/>
  <c r="AP351" i="10" s="1"/>
  <c r="M351" i="10"/>
  <c r="AN351" i="10" s="1"/>
  <c r="K351" i="10"/>
  <c r="AM351" i="10" s="1"/>
  <c r="I351" i="10"/>
  <c r="AL351" i="10" s="1"/>
  <c r="AG350" i="10"/>
  <c r="AE350" i="10"/>
  <c r="AU350" i="10" s="1"/>
  <c r="AC350" i="10"/>
  <c r="AT350" i="10" s="1"/>
  <c r="AA350" i="10"/>
  <c r="AS350" i="10" s="1"/>
  <c r="Y350" i="10"/>
  <c r="AR350" i="10" s="1"/>
  <c r="U350" i="10"/>
  <c r="AQ350" i="10" s="1"/>
  <c r="S350" i="10"/>
  <c r="AP350" i="10" s="1"/>
  <c r="Q350" i="10"/>
  <c r="AO350" i="10" s="1"/>
  <c r="M350" i="10"/>
  <c r="AN350" i="10" s="1"/>
  <c r="K350" i="10"/>
  <c r="AM350" i="10" s="1"/>
  <c r="I350" i="10"/>
  <c r="AL350" i="10" s="1"/>
  <c r="AG349" i="10"/>
  <c r="AE349" i="10"/>
  <c r="AU349" i="10" s="1"/>
  <c r="AC349" i="10"/>
  <c r="AT349" i="10" s="1"/>
  <c r="AA349" i="10"/>
  <c r="AS349" i="10" s="1"/>
  <c r="U349" i="10"/>
  <c r="AQ349" i="10" s="1"/>
  <c r="S349" i="10"/>
  <c r="AP349" i="10" s="1"/>
  <c r="M349" i="10"/>
  <c r="AN349" i="10" s="1"/>
  <c r="K349" i="10"/>
  <c r="AM349" i="10" s="1"/>
  <c r="I349" i="10"/>
  <c r="AL349" i="10" s="1"/>
  <c r="AG348" i="10"/>
  <c r="AE348" i="10"/>
  <c r="AU348" i="10" s="1"/>
  <c r="AC348" i="10"/>
  <c r="AT348" i="10" s="1"/>
  <c r="AA348" i="10"/>
  <c r="AS348" i="10" s="1"/>
  <c r="Y348" i="10"/>
  <c r="AR348" i="10" s="1"/>
  <c r="U348" i="10"/>
  <c r="AQ348" i="10" s="1"/>
  <c r="S348" i="10"/>
  <c r="AP348" i="10" s="1"/>
  <c r="Q348" i="10"/>
  <c r="AO348" i="10" s="1"/>
  <c r="M348" i="10"/>
  <c r="AN348" i="10" s="1"/>
  <c r="K348" i="10"/>
  <c r="AM348" i="10" s="1"/>
  <c r="I348" i="10"/>
  <c r="AL348" i="10" s="1"/>
  <c r="AG347" i="10"/>
  <c r="AE347" i="10"/>
  <c r="AU347" i="10" s="1"/>
  <c r="AC347" i="10"/>
  <c r="AT347" i="10" s="1"/>
  <c r="AA347" i="10"/>
  <c r="AS347" i="10" s="1"/>
  <c r="U347" i="10"/>
  <c r="AQ347" i="10" s="1"/>
  <c r="S347" i="10"/>
  <c r="AP347" i="10" s="1"/>
  <c r="M347" i="10"/>
  <c r="AN347" i="10" s="1"/>
  <c r="K347" i="10"/>
  <c r="AM347" i="10" s="1"/>
  <c r="I347" i="10"/>
  <c r="AL347" i="10" s="1"/>
  <c r="AG346" i="10"/>
  <c r="AE346" i="10"/>
  <c r="AU346" i="10" s="1"/>
  <c r="AC346" i="10"/>
  <c r="AT346" i="10" s="1"/>
  <c r="AA346" i="10"/>
  <c r="AS346" i="10" s="1"/>
  <c r="Y346" i="10"/>
  <c r="AR346" i="10" s="1"/>
  <c r="U346" i="10"/>
  <c r="AQ346" i="10" s="1"/>
  <c r="S346" i="10"/>
  <c r="AP346" i="10" s="1"/>
  <c r="Q346" i="10"/>
  <c r="AO346" i="10" s="1"/>
  <c r="M346" i="10"/>
  <c r="AN346" i="10" s="1"/>
  <c r="K346" i="10"/>
  <c r="AM346" i="10" s="1"/>
  <c r="I346" i="10"/>
  <c r="AL346" i="10" s="1"/>
  <c r="AG345" i="10"/>
  <c r="AE345" i="10"/>
  <c r="AU345" i="10" s="1"/>
  <c r="AC345" i="10"/>
  <c r="AT345" i="10" s="1"/>
  <c r="AA345" i="10"/>
  <c r="AS345" i="10" s="1"/>
  <c r="U345" i="10"/>
  <c r="AQ345" i="10" s="1"/>
  <c r="S345" i="10"/>
  <c r="AP345" i="10" s="1"/>
  <c r="Q345" i="10"/>
  <c r="AO345" i="10" s="1"/>
  <c r="M345" i="10"/>
  <c r="AN345" i="10" s="1"/>
  <c r="K345" i="10"/>
  <c r="AM345" i="10" s="1"/>
  <c r="I345" i="10"/>
  <c r="AL345" i="10" s="1"/>
  <c r="AG344" i="10"/>
  <c r="AE344" i="10"/>
  <c r="AU344" i="10" s="1"/>
  <c r="AC344" i="10"/>
  <c r="AT344" i="10" s="1"/>
  <c r="AA344" i="10"/>
  <c r="AS344" i="10" s="1"/>
  <c r="Y344" i="10"/>
  <c r="AR344" i="10" s="1"/>
  <c r="U344" i="10"/>
  <c r="AQ344" i="10" s="1"/>
  <c r="S344" i="10"/>
  <c r="AP344" i="10" s="1"/>
  <c r="Q344" i="10"/>
  <c r="AO344" i="10" s="1"/>
  <c r="M344" i="10"/>
  <c r="AN344" i="10" s="1"/>
  <c r="K344" i="10"/>
  <c r="AM344" i="10" s="1"/>
  <c r="I344" i="10"/>
  <c r="AL344" i="10" s="1"/>
  <c r="AG343" i="10"/>
  <c r="AE343" i="10"/>
  <c r="AU343" i="10" s="1"/>
  <c r="AC343" i="10"/>
  <c r="AT343" i="10" s="1"/>
  <c r="AA343" i="10"/>
  <c r="AS343" i="10" s="1"/>
  <c r="U343" i="10"/>
  <c r="AQ343" i="10" s="1"/>
  <c r="S343" i="10"/>
  <c r="AP343" i="10" s="1"/>
  <c r="M343" i="10"/>
  <c r="AN343" i="10" s="1"/>
  <c r="K343" i="10"/>
  <c r="AM343" i="10" s="1"/>
  <c r="I343" i="10"/>
  <c r="AL343" i="10" s="1"/>
  <c r="AG342" i="10"/>
  <c r="AE342" i="10"/>
  <c r="AU342" i="10" s="1"/>
  <c r="AC342" i="10"/>
  <c r="AT342" i="10" s="1"/>
  <c r="AA342" i="10"/>
  <c r="AS342" i="10" s="1"/>
  <c r="Y342" i="10"/>
  <c r="AR342" i="10" s="1"/>
  <c r="U342" i="10"/>
  <c r="AQ342" i="10" s="1"/>
  <c r="S342" i="10"/>
  <c r="AP342" i="10" s="1"/>
  <c r="Q342" i="10"/>
  <c r="AO342" i="10" s="1"/>
  <c r="M342" i="10"/>
  <c r="AN342" i="10" s="1"/>
  <c r="K342" i="10"/>
  <c r="AM342" i="10" s="1"/>
  <c r="I342" i="10"/>
  <c r="AL342" i="10" s="1"/>
  <c r="AG341" i="10"/>
  <c r="AE341" i="10"/>
  <c r="AU341" i="10" s="1"/>
  <c r="AC341" i="10"/>
  <c r="AT341" i="10" s="1"/>
  <c r="AA341" i="10"/>
  <c r="AS341" i="10" s="1"/>
  <c r="U341" i="10"/>
  <c r="AQ341" i="10" s="1"/>
  <c r="S341" i="10"/>
  <c r="AP341" i="10" s="1"/>
  <c r="M341" i="10"/>
  <c r="AN341" i="10" s="1"/>
  <c r="K341" i="10"/>
  <c r="AM341" i="10" s="1"/>
  <c r="I341" i="10"/>
  <c r="AL341" i="10" s="1"/>
  <c r="AN340" i="10"/>
  <c r="AG340" i="10"/>
  <c r="AE340" i="10"/>
  <c r="AU340" i="10" s="1"/>
  <c r="AC340" i="10"/>
  <c r="AT340" i="10" s="1"/>
  <c r="AA340" i="10"/>
  <c r="AS340" i="10" s="1"/>
  <c r="Y340" i="10"/>
  <c r="AR340" i="10" s="1"/>
  <c r="U340" i="10"/>
  <c r="AQ340" i="10" s="1"/>
  <c r="S340" i="10"/>
  <c r="AP340" i="10" s="1"/>
  <c r="Q340" i="10"/>
  <c r="AO340" i="10" s="1"/>
  <c r="M340" i="10"/>
  <c r="K340" i="10"/>
  <c r="AM340" i="10" s="1"/>
  <c r="I340" i="10"/>
  <c r="AL340" i="10" s="1"/>
  <c r="AG339" i="10"/>
  <c r="AE339" i="10"/>
  <c r="AU339" i="10" s="1"/>
  <c r="AC339" i="10"/>
  <c r="AT339" i="10" s="1"/>
  <c r="AA339" i="10"/>
  <c r="AS339" i="10" s="1"/>
  <c r="Y339" i="10"/>
  <c r="AR339" i="10" s="1"/>
  <c r="U339" i="10"/>
  <c r="AQ339" i="10" s="1"/>
  <c r="S339" i="10"/>
  <c r="AP339" i="10" s="1"/>
  <c r="M339" i="10"/>
  <c r="AN339" i="10" s="1"/>
  <c r="K339" i="10"/>
  <c r="AM339" i="10" s="1"/>
  <c r="I339" i="10"/>
  <c r="AL339" i="10" s="1"/>
  <c r="AG338" i="10"/>
  <c r="AE338" i="10"/>
  <c r="AU338" i="10" s="1"/>
  <c r="AC338" i="10"/>
  <c r="AT338" i="10" s="1"/>
  <c r="AA338" i="10"/>
  <c r="AS338" i="10" s="1"/>
  <c r="Y338" i="10"/>
  <c r="AR338" i="10" s="1"/>
  <c r="U338" i="10"/>
  <c r="AQ338" i="10" s="1"/>
  <c r="S338" i="10"/>
  <c r="AP338" i="10" s="1"/>
  <c r="Q338" i="10"/>
  <c r="AO338" i="10" s="1"/>
  <c r="M338" i="10"/>
  <c r="AN338" i="10" s="1"/>
  <c r="K338" i="10"/>
  <c r="AM338" i="10" s="1"/>
  <c r="I338" i="10"/>
  <c r="AL338" i="10" s="1"/>
  <c r="AG337" i="10"/>
  <c r="AE337" i="10"/>
  <c r="AU337" i="10" s="1"/>
  <c r="AC337" i="10"/>
  <c r="AT337" i="10" s="1"/>
  <c r="AA337" i="10"/>
  <c r="AS337" i="10" s="1"/>
  <c r="U337" i="10"/>
  <c r="AQ337" i="10" s="1"/>
  <c r="S337" i="10"/>
  <c r="AP337" i="10" s="1"/>
  <c r="M337" i="10"/>
  <c r="AN337" i="10" s="1"/>
  <c r="K337" i="10"/>
  <c r="AM337" i="10" s="1"/>
  <c r="I337" i="10"/>
  <c r="AL337" i="10" s="1"/>
  <c r="AG336" i="10"/>
  <c r="AE336" i="10"/>
  <c r="AU336" i="10" s="1"/>
  <c r="AC336" i="10"/>
  <c r="AT336" i="10" s="1"/>
  <c r="AA336" i="10"/>
  <c r="AS336" i="10" s="1"/>
  <c r="Y336" i="10"/>
  <c r="AR336" i="10" s="1"/>
  <c r="U336" i="10"/>
  <c r="AQ336" i="10" s="1"/>
  <c r="S336" i="10"/>
  <c r="AP336" i="10" s="1"/>
  <c r="Q336" i="10"/>
  <c r="AO336" i="10" s="1"/>
  <c r="M336" i="10"/>
  <c r="AN336" i="10" s="1"/>
  <c r="K336" i="10"/>
  <c r="AM336" i="10" s="1"/>
  <c r="I336" i="10"/>
  <c r="AL336" i="10" s="1"/>
  <c r="AG335" i="10"/>
  <c r="AE335" i="10"/>
  <c r="AU335" i="10" s="1"/>
  <c r="AC335" i="10"/>
  <c r="AT335" i="10" s="1"/>
  <c r="AA335" i="10"/>
  <c r="AS335" i="10" s="1"/>
  <c r="Y335" i="10"/>
  <c r="AR335" i="10" s="1"/>
  <c r="U335" i="10"/>
  <c r="AQ335" i="10" s="1"/>
  <c r="S335" i="10"/>
  <c r="AP335" i="10" s="1"/>
  <c r="M335" i="10"/>
  <c r="AN335" i="10" s="1"/>
  <c r="K335" i="10"/>
  <c r="AM335" i="10" s="1"/>
  <c r="I335" i="10"/>
  <c r="AL335" i="10" s="1"/>
  <c r="AG334" i="10"/>
  <c r="AE334" i="10"/>
  <c r="AU334" i="10" s="1"/>
  <c r="AC334" i="10"/>
  <c r="AT334" i="10" s="1"/>
  <c r="AA334" i="10"/>
  <c r="AS334" i="10" s="1"/>
  <c r="Y334" i="10"/>
  <c r="AR334" i="10" s="1"/>
  <c r="U334" i="10"/>
  <c r="AQ334" i="10" s="1"/>
  <c r="S334" i="10"/>
  <c r="AP334" i="10" s="1"/>
  <c r="Q334" i="10"/>
  <c r="AO334" i="10" s="1"/>
  <c r="M334" i="10"/>
  <c r="AN334" i="10" s="1"/>
  <c r="K334" i="10"/>
  <c r="AM334" i="10" s="1"/>
  <c r="I334" i="10"/>
  <c r="AL334" i="10" s="1"/>
  <c r="AJ334" i="10"/>
  <c r="AG333" i="10"/>
  <c r="AE333" i="10"/>
  <c r="AU333" i="10" s="1"/>
  <c r="AC333" i="10"/>
  <c r="AT333" i="10" s="1"/>
  <c r="AA333" i="10"/>
  <c r="AS333" i="10" s="1"/>
  <c r="Y333" i="10"/>
  <c r="AR333" i="10" s="1"/>
  <c r="U333" i="10"/>
  <c r="AQ333" i="10" s="1"/>
  <c r="S333" i="10"/>
  <c r="AP333" i="10" s="1"/>
  <c r="M333" i="10"/>
  <c r="AN333" i="10" s="1"/>
  <c r="K333" i="10"/>
  <c r="AM333" i="10" s="1"/>
  <c r="I333" i="10"/>
  <c r="AL333" i="10" s="1"/>
  <c r="AJ332" i="10"/>
  <c r="AG332" i="10"/>
  <c r="AE332" i="10"/>
  <c r="AU332" i="10" s="1"/>
  <c r="AC332" i="10"/>
  <c r="AT332" i="10" s="1"/>
  <c r="AA332" i="10"/>
  <c r="AS332" i="10" s="1"/>
  <c r="Y332" i="10"/>
  <c r="AR332" i="10" s="1"/>
  <c r="U332" i="10"/>
  <c r="AQ332" i="10" s="1"/>
  <c r="S332" i="10"/>
  <c r="AP332" i="10" s="1"/>
  <c r="Q332" i="10"/>
  <c r="AO332" i="10" s="1"/>
  <c r="M332" i="10"/>
  <c r="AN332" i="10" s="1"/>
  <c r="K332" i="10"/>
  <c r="AM332" i="10" s="1"/>
  <c r="I332" i="10"/>
  <c r="AL332" i="10" s="1"/>
  <c r="AI332" i="10"/>
  <c r="AG331" i="10"/>
  <c r="AE331" i="10"/>
  <c r="AU331" i="10" s="1"/>
  <c r="AC331" i="10"/>
  <c r="AT331" i="10" s="1"/>
  <c r="AA331" i="10"/>
  <c r="AS331" i="10" s="1"/>
  <c r="U331" i="10"/>
  <c r="AQ331" i="10" s="1"/>
  <c r="S331" i="10"/>
  <c r="AP331" i="10" s="1"/>
  <c r="M331" i="10"/>
  <c r="AN331" i="10" s="1"/>
  <c r="K331" i="10"/>
  <c r="AM331" i="10" s="1"/>
  <c r="I331" i="10"/>
  <c r="AL331" i="10" s="1"/>
  <c r="AM330" i="10"/>
  <c r="AG330" i="10"/>
  <c r="AE330" i="10"/>
  <c r="AU330" i="10" s="1"/>
  <c r="AC330" i="10"/>
  <c r="AT330" i="10" s="1"/>
  <c r="AA330" i="10"/>
  <c r="AS330" i="10" s="1"/>
  <c r="Y330" i="10"/>
  <c r="AR330" i="10" s="1"/>
  <c r="U330" i="10"/>
  <c r="AQ330" i="10" s="1"/>
  <c r="S330" i="10"/>
  <c r="AP330" i="10" s="1"/>
  <c r="Q330" i="10"/>
  <c r="AO330" i="10" s="1"/>
  <c r="M330" i="10"/>
  <c r="AN330" i="10" s="1"/>
  <c r="K330" i="10"/>
  <c r="I330" i="10"/>
  <c r="AL330" i="10" s="1"/>
  <c r="AJ330" i="10"/>
  <c r="AL329" i="10"/>
  <c r="AG329" i="10"/>
  <c r="AE329" i="10"/>
  <c r="AU329" i="10" s="1"/>
  <c r="AC329" i="10"/>
  <c r="AT329" i="10" s="1"/>
  <c r="AA329" i="10"/>
  <c r="AS329" i="10" s="1"/>
  <c r="U329" i="10"/>
  <c r="AQ329" i="10" s="1"/>
  <c r="S329" i="10"/>
  <c r="AP329" i="10" s="1"/>
  <c r="M329" i="10"/>
  <c r="AN329" i="10" s="1"/>
  <c r="K329" i="10"/>
  <c r="AM329" i="10" s="1"/>
  <c r="I329" i="10"/>
  <c r="AG328" i="10"/>
  <c r="AE328" i="10"/>
  <c r="AU328" i="10" s="1"/>
  <c r="AC328" i="10"/>
  <c r="AT328" i="10" s="1"/>
  <c r="AA328" i="10"/>
  <c r="AS328" i="10" s="1"/>
  <c r="Y328" i="10"/>
  <c r="AR328" i="10" s="1"/>
  <c r="U328" i="10"/>
  <c r="AQ328" i="10" s="1"/>
  <c r="S328" i="10"/>
  <c r="AP328" i="10" s="1"/>
  <c r="Q328" i="10"/>
  <c r="AO328" i="10" s="1"/>
  <c r="M328" i="10"/>
  <c r="AN328" i="10" s="1"/>
  <c r="K328" i="10"/>
  <c r="AM328" i="10" s="1"/>
  <c r="I328" i="10"/>
  <c r="AL328" i="10" s="1"/>
  <c r="AG327" i="10"/>
  <c r="AE327" i="10"/>
  <c r="AU327" i="10" s="1"/>
  <c r="AC327" i="10"/>
  <c r="AT327" i="10" s="1"/>
  <c r="AA327" i="10"/>
  <c r="AS327" i="10" s="1"/>
  <c r="U327" i="10"/>
  <c r="AQ327" i="10" s="1"/>
  <c r="S327" i="10"/>
  <c r="AP327" i="10" s="1"/>
  <c r="M327" i="10"/>
  <c r="AN327" i="10" s="1"/>
  <c r="K327" i="10"/>
  <c r="AM327" i="10" s="1"/>
  <c r="I327" i="10"/>
  <c r="AL327" i="10" s="1"/>
  <c r="AM326" i="10"/>
  <c r="AG326" i="10"/>
  <c r="AE326" i="10"/>
  <c r="AU326" i="10" s="1"/>
  <c r="AC326" i="10"/>
  <c r="AT326" i="10" s="1"/>
  <c r="AA326" i="10"/>
  <c r="AS326" i="10" s="1"/>
  <c r="Y326" i="10"/>
  <c r="AR326" i="10" s="1"/>
  <c r="U326" i="10"/>
  <c r="AQ326" i="10" s="1"/>
  <c r="S326" i="10"/>
  <c r="AP326" i="10" s="1"/>
  <c r="Q326" i="10"/>
  <c r="AO326" i="10" s="1"/>
  <c r="M326" i="10"/>
  <c r="AN326" i="10" s="1"/>
  <c r="K326" i="10"/>
  <c r="I326" i="10"/>
  <c r="AL326" i="10" s="1"/>
  <c r="AJ326" i="10"/>
  <c r="AG325" i="10"/>
  <c r="AE325" i="10"/>
  <c r="AU325" i="10" s="1"/>
  <c r="AC325" i="10"/>
  <c r="AT325" i="10" s="1"/>
  <c r="AA325" i="10"/>
  <c r="AS325" i="10" s="1"/>
  <c r="Y325" i="10"/>
  <c r="AR325" i="10" s="1"/>
  <c r="U325" i="10"/>
  <c r="AQ325" i="10" s="1"/>
  <c r="S325" i="10"/>
  <c r="AP325" i="10" s="1"/>
  <c r="M325" i="10"/>
  <c r="AN325" i="10" s="1"/>
  <c r="K325" i="10"/>
  <c r="AM325" i="10" s="1"/>
  <c r="I325" i="10"/>
  <c r="AL325" i="10" s="1"/>
  <c r="AG324" i="10"/>
  <c r="AE324" i="10"/>
  <c r="AU324" i="10" s="1"/>
  <c r="AC324" i="10"/>
  <c r="AT324" i="10" s="1"/>
  <c r="AA324" i="10"/>
  <c r="AS324" i="10" s="1"/>
  <c r="Y324" i="10"/>
  <c r="AR324" i="10" s="1"/>
  <c r="U324" i="10"/>
  <c r="AQ324" i="10" s="1"/>
  <c r="S324" i="10"/>
  <c r="AP324" i="10" s="1"/>
  <c r="Q324" i="10"/>
  <c r="AO324" i="10" s="1"/>
  <c r="M324" i="10"/>
  <c r="AN324" i="10" s="1"/>
  <c r="K324" i="10"/>
  <c r="AM324" i="10" s="1"/>
  <c r="I324" i="10"/>
  <c r="AL324" i="10" s="1"/>
  <c r="AG323" i="10"/>
  <c r="AE323" i="10"/>
  <c r="AU323" i="10" s="1"/>
  <c r="AC323" i="10"/>
  <c r="AT323" i="10" s="1"/>
  <c r="AA323" i="10"/>
  <c r="AS323" i="10" s="1"/>
  <c r="U323" i="10"/>
  <c r="AQ323" i="10" s="1"/>
  <c r="S323" i="10"/>
  <c r="AP323" i="10" s="1"/>
  <c r="M323" i="10"/>
  <c r="AN323" i="10" s="1"/>
  <c r="K323" i="10"/>
  <c r="AM323" i="10" s="1"/>
  <c r="I323" i="10"/>
  <c r="AL323" i="10" s="1"/>
  <c r="AR322" i="10"/>
  <c r="AG322" i="10"/>
  <c r="AE322" i="10"/>
  <c r="AU322" i="10" s="1"/>
  <c r="AC322" i="10"/>
  <c r="AT322" i="10" s="1"/>
  <c r="AA322" i="10"/>
  <c r="AS322" i="10" s="1"/>
  <c r="Y322" i="10"/>
  <c r="U322" i="10"/>
  <c r="AQ322" i="10" s="1"/>
  <c r="S322" i="10"/>
  <c r="AP322" i="10" s="1"/>
  <c r="Q322" i="10"/>
  <c r="AO322" i="10" s="1"/>
  <c r="M322" i="10"/>
  <c r="AN322" i="10" s="1"/>
  <c r="K322" i="10"/>
  <c r="AM322" i="10" s="1"/>
  <c r="I322" i="10"/>
  <c r="AL322" i="10" s="1"/>
  <c r="AJ322" i="10"/>
  <c r="AG321" i="10"/>
  <c r="AE321" i="10"/>
  <c r="AU321" i="10" s="1"/>
  <c r="AC321" i="10"/>
  <c r="AT321" i="10" s="1"/>
  <c r="AA321" i="10"/>
  <c r="AS321" i="10" s="1"/>
  <c r="U321" i="10"/>
  <c r="AQ321" i="10" s="1"/>
  <c r="S321" i="10"/>
  <c r="AP321" i="10" s="1"/>
  <c r="M321" i="10"/>
  <c r="AN321" i="10" s="1"/>
  <c r="K321" i="10"/>
  <c r="AM321" i="10" s="1"/>
  <c r="I321" i="10"/>
  <c r="AL321" i="10" s="1"/>
  <c r="AG320" i="10"/>
  <c r="AE320" i="10"/>
  <c r="AU320" i="10" s="1"/>
  <c r="AC320" i="10"/>
  <c r="AT320" i="10" s="1"/>
  <c r="AA320" i="10"/>
  <c r="AS320" i="10" s="1"/>
  <c r="Y320" i="10"/>
  <c r="AR320" i="10" s="1"/>
  <c r="U320" i="10"/>
  <c r="AQ320" i="10" s="1"/>
  <c r="S320" i="10"/>
  <c r="AP320" i="10" s="1"/>
  <c r="Q320" i="10"/>
  <c r="AO320" i="10" s="1"/>
  <c r="M320" i="10"/>
  <c r="AN320" i="10" s="1"/>
  <c r="K320" i="10"/>
  <c r="AM320" i="10" s="1"/>
  <c r="I320" i="10"/>
  <c r="AL320" i="10" s="1"/>
  <c r="AN319" i="10"/>
  <c r="AG319" i="10"/>
  <c r="AE319" i="10"/>
  <c r="AU319" i="10" s="1"/>
  <c r="AC319" i="10"/>
  <c r="AT319" i="10" s="1"/>
  <c r="AA319" i="10"/>
  <c r="AS319" i="10" s="1"/>
  <c r="U319" i="10"/>
  <c r="AQ319" i="10" s="1"/>
  <c r="S319" i="10"/>
  <c r="AP319" i="10" s="1"/>
  <c r="M319" i="10"/>
  <c r="K319" i="10"/>
  <c r="AM319" i="10" s="1"/>
  <c r="I319" i="10"/>
  <c r="AL319" i="10" s="1"/>
  <c r="AG318" i="10"/>
  <c r="AE318" i="10"/>
  <c r="AU318" i="10" s="1"/>
  <c r="AC318" i="10"/>
  <c r="AT318" i="10" s="1"/>
  <c r="AA318" i="10"/>
  <c r="AS318" i="10" s="1"/>
  <c r="Y318" i="10"/>
  <c r="AR318" i="10" s="1"/>
  <c r="U318" i="10"/>
  <c r="AQ318" i="10" s="1"/>
  <c r="S318" i="10"/>
  <c r="AP318" i="10" s="1"/>
  <c r="Q318" i="10"/>
  <c r="AO318" i="10" s="1"/>
  <c r="M318" i="10"/>
  <c r="AN318" i="10" s="1"/>
  <c r="K318" i="10"/>
  <c r="AM318" i="10" s="1"/>
  <c r="I318" i="10"/>
  <c r="AL318" i="10" s="1"/>
  <c r="AJ318" i="10"/>
  <c r="AG317" i="10"/>
  <c r="AE317" i="10"/>
  <c r="AU317" i="10" s="1"/>
  <c r="AC317" i="10"/>
  <c r="AT317" i="10" s="1"/>
  <c r="AA317" i="10"/>
  <c r="AS317" i="10" s="1"/>
  <c r="Y317" i="10"/>
  <c r="AR317" i="10" s="1"/>
  <c r="U317" i="10"/>
  <c r="AQ317" i="10" s="1"/>
  <c r="S317" i="10"/>
  <c r="AP317" i="10" s="1"/>
  <c r="M317" i="10"/>
  <c r="AN317" i="10" s="1"/>
  <c r="K317" i="10"/>
  <c r="AM317" i="10" s="1"/>
  <c r="I317" i="10"/>
  <c r="AL317" i="10" s="1"/>
  <c r="AJ316" i="10"/>
  <c r="AG316" i="10"/>
  <c r="AE316" i="10"/>
  <c r="AU316" i="10" s="1"/>
  <c r="AC316" i="10"/>
  <c r="AT316" i="10" s="1"/>
  <c r="AA316" i="10"/>
  <c r="AS316" i="10" s="1"/>
  <c r="Y316" i="10"/>
  <c r="AR316" i="10" s="1"/>
  <c r="U316" i="10"/>
  <c r="AQ316" i="10" s="1"/>
  <c r="S316" i="10"/>
  <c r="AP316" i="10" s="1"/>
  <c r="Q316" i="10"/>
  <c r="AO316" i="10" s="1"/>
  <c r="M316" i="10"/>
  <c r="AN316" i="10" s="1"/>
  <c r="K316" i="10"/>
  <c r="AM316" i="10" s="1"/>
  <c r="I316" i="10"/>
  <c r="AL316" i="10" s="1"/>
  <c r="AI316" i="10"/>
  <c r="AG315" i="10"/>
  <c r="AE315" i="10"/>
  <c r="AU315" i="10" s="1"/>
  <c r="AC315" i="10"/>
  <c r="AT315" i="10" s="1"/>
  <c r="AA315" i="10"/>
  <c r="AS315" i="10" s="1"/>
  <c r="U315" i="10"/>
  <c r="AQ315" i="10" s="1"/>
  <c r="S315" i="10"/>
  <c r="AP315" i="10" s="1"/>
  <c r="M315" i="10"/>
  <c r="AN315" i="10" s="1"/>
  <c r="K315" i="10"/>
  <c r="AM315" i="10" s="1"/>
  <c r="I315" i="10"/>
  <c r="AL315" i="10" s="1"/>
  <c r="AG314" i="10"/>
  <c r="AE314" i="10"/>
  <c r="AU314" i="10" s="1"/>
  <c r="AC314" i="10"/>
  <c r="AT314" i="10" s="1"/>
  <c r="AA314" i="10"/>
  <c r="AS314" i="10" s="1"/>
  <c r="Y314" i="10"/>
  <c r="AR314" i="10" s="1"/>
  <c r="U314" i="10"/>
  <c r="AQ314" i="10" s="1"/>
  <c r="S314" i="10"/>
  <c r="AP314" i="10" s="1"/>
  <c r="Q314" i="10"/>
  <c r="AO314" i="10" s="1"/>
  <c r="M314" i="10"/>
  <c r="AN314" i="10" s="1"/>
  <c r="K314" i="10"/>
  <c r="AM314" i="10" s="1"/>
  <c r="I314" i="10"/>
  <c r="AL314" i="10" s="1"/>
  <c r="AG313" i="10"/>
  <c r="AE313" i="10"/>
  <c r="AU313" i="10" s="1"/>
  <c r="AC313" i="10"/>
  <c r="AT313" i="10" s="1"/>
  <c r="AA313" i="10"/>
  <c r="AS313" i="10" s="1"/>
  <c r="U313" i="10"/>
  <c r="AQ313" i="10" s="1"/>
  <c r="S313" i="10"/>
  <c r="AP313" i="10" s="1"/>
  <c r="M313" i="10"/>
  <c r="AN313" i="10" s="1"/>
  <c r="K313" i="10"/>
  <c r="AM313" i="10" s="1"/>
  <c r="I313" i="10"/>
  <c r="AL313" i="10" s="1"/>
  <c r="AG312" i="10"/>
  <c r="AE312" i="10"/>
  <c r="AU312" i="10" s="1"/>
  <c r="AC312" i="10"/>
  <c r="AT312" i="10" s="1"/>
  <c r="AA312" i="10"/>
  <c r="AS312" i="10" s="1"/>
  <c r="Y312" i="10"/>
  <c r="AR312" i="10" s="1"/>
  <c r="U312" i="10"/>
  <c r="AQ312" i="10" s="1"/>
  <c r="S312" i="10"/>
  <c r="AP312" i="10" s="1"/>
  <c r="Q312" i="10"/>
  <c r="AO312" i="10" s="1"/>
  <c r="M312" i="10"/>
  <c r="AN312" i="10" s="1"/>
  <c r="K312" i="10"/>
  <c r="AM312" i="10" s="1"/>
  <c r="I312" i="10"/>
  <c r="AL312" i="10" s="1"/>
  <c r="AG311" i="10"/>
  <c r="AE311" i="10"/>
  <c r="AU311" i="10" s="1"/>
  <c r="AC311" i="10"/>
  <c r="AT311" i="10" s="1"/>
  <c r="AA311" i="10"/>
  <c r="AS311" i="10" s="1"/>
  <c r="U311" i="10"/>
  <c r="AQ311" i="10" s="1"/>
  <c r="S311" i="10"/>
  <c r="AP311" i="10" s="1"/>
  <c r="M311" i="10"/>
  <c r="AN311" i="10" s="1"/>
  <c r="K311" i="10"/>
  <c r="AM311" i="10" s="1"/>
  <c r="I311" i="10"/>
  <c r="AL311" i="10" s="1"/>
  <c r="AG310" i="10"/>
  <c r="AE310" i="10"/>
  <c r="AU310" i="10" s="1"/>
  <c r="AC310" i="10"/>
  <c r="AT310" i="10" s="1"/>
  <c r="AA310" i="10"/>
  <c r="AS310" i="10" s="1"/>
  <c r="Y310" i="10"/>
  <c r="AR310" i="10" s="1"/>
  <c r="U310" i="10"/>
  <c r="AQ310" i="10" s="1"/>
  <c r="S310" i="10"/>
  <c r="AP310" i="10" s="1"/>
  <c r="Q310" i="10"/>
  <c r="AO310" i="10" s="1"/>
  <c r="M310" i="10"/>
  <c r="AN310" i="10" s="1"/>
  <c r="K310" i="10"/>
  <c r="AM310" i="10" s="1"/>
  <c r="I310" i="10"/>
  <c r="AL310" i="10" s="1"/>
  <c r="AU309" i="10"/>
  <c r="AL309" i="10"/>
  <c r="AG309" i="10"/>
  <c r="AE309" i="10"/>
  <c r="AC309" i="10"/>
  <c r="AT309" i="10" s="1"/>
  <c r="AA309" i="10"/>
  <c r="AS309" i="10" s="1"/>
  <c r="Y309" i="10"/>
  <c r="AR309" i="10" s="1"/>
  <c r="U309" i="10"/>
  <c r="AQ309" i="10" s="1"/>
  <c r="S309" i="10"/>
  <c r="AP309" i="10" s="1"/>
  <c r="M309" i="10"/>
  <c r="AN309" i="10" s="1"/>
  <c r="K309" i="10"/>
  <c r="AM309" i="10" s="1"/>
  <c r="I309" i="10"/>
  <c r="AG308" i="10"/>
  <c r="AE308" i="10"/>
  <c r="AU308" i="10" s="1"/>
  <c r="AC308" i="10"/>
  <c r="AT308" i="10" s="1"/>
  <c r="AA308" i="10"/>
  <c r="AS308" i="10" s="1"/>
  <c r="Y308" i="10"/>
  <c r="AR308" i="10" s="1"/>
  <c r="U308" i="10"/>
  <c r="AQ308" i="10" s="1"/>
  <c r="S308" i="10"/>
  <c r="AP308" i="10" s="1"/>
  <c r="Q308" i="10"/>
  <c r="AO308" i="10" s="1"/>
  <c r="M308" i="10"/>
  <c r="AN308" i="10" s="1"/>
  <c r="K308" i="10"/>
  <c r="AM308" i="10" s="1"/>
  <c r="I308" i="10"/>
  <c r="AL308" i="10" s="1"/>
  <c r="AG307" i="10"/>
  <c r="AE307" i="10"/>
  <c r="AU307" i="10" s="1"/>
  <c r="AC307" i="10"/>
  <c r="AT307" i="10" s="1"/>
  <c r="AA307" i="10"/>
  <c r="AS307" i="10" s="1"/>
  <c r="U307" i="10"/>
  <c r="AQ307" i="10" s="1"/>
  <c r="S307" i="10"/>
  <c r="AP307" i="10" s="1"/>
  <c r="M307" i="10"/>
  <c r="AN307" i="10" s="1"/>
  <c r="K307" i="10"/>
  <c r="AM307" i="10" s="1"/>
  <c r="I307" i="10"/>
  <c r="AL307" i="10" s="1"/>
  <c r="AT306" i="10"/>
  <c r="AG306" i="10"/>
  <c r="AE306" i="10"/>
  <c r="AU306" i="10" s="1"/>
  <c r="AC306" i="10"/>
  <c r="AA306" i="10"/>
  <c r="AS306" i="10" s="1"/>
  <c r="Y306" i="10"/>
  <c r="AR306" i="10" s="1"/>
  <c r="U306" i="10"/>
  <c r="AQ306" i="10" s="1"/>
  <c r="S306" i="10"/>
  <c r="AP306" i="10" s="1"/>
  <c r="Q306" i="10"/>
  <c r="AO306" i="10" s="1"/>
  <c r="M306" i="10"/>
  <c r="AN306" i="10" s="1"/>
  <c r="K306" i="10"/>
  <c r="AM306" i="10" s="1"/>
  <c r="I306" i="10"/>
  <c r="AL306" i="10" s="1"/>
  <c r="AG305" i="10"/>
  <c r="AE305" i="10"/>
  <c r="AU305" i="10" s="1"/>
  <c r="AC305" i="10"/>
  <c r="AT305" i="10" s="1"/>
  <c r="AA305" i="10"/>
  <c r="AS305" i="10" s="1"/>
  <c r="U305" i="10"/>
  <c r="AQ305" i="10" s="1"/>
  <c r="S305" i="10"/>
  <c r="AP305" i="10" s="1"/>
  <c r="M305" i="10"/>
  <c r="AN305" i="10" s="1"/>
  <c r="K305" i="10"/>
  <c r="AM305" i="10" s="1"/>
  <c r="I305" i="10"/>
  <c r="AL305" i="10" s="1"/>
  <c r="AP304" i="10"/>
  <c r="AG304" i="10"/>
  <c r="AE304" i="10"/>
  <c r="AU304" i="10" s="1"/>
  <c r="AC304" i="10"/>
  <c r="AT304" i="10" s="1"/>
  <c r="AA304" i="10"/>
  <c r="AS304" i="10" s="1"/>
  <c r="Y304" i="10"/>
  <c r="AR304" i="10" s="1"/>
  <c r="U304" i="10"/>
  <c r="AQ304" i="10" s="1"/>
  <c r="S304" i="10"/>
  <c r="Q304" i="10"/>
  <c r="AO304" i="10" s="1"/>
  <c r="M304" i="10"/>
  <c r="AN304" i="10" s="1"/>
  <c r="K304" i="10"/>
  <c r="AM304" i="10" s="1"/>
  <c r="I304" i="10"/>
  <c r="AL304" i="10" s="1"/>
  <c r="AG303" i="10"/>
  <c r="AE303" i="10"/>
  <c r="AU303" i="10" s="1"/>
  <c r="AC303" i="10"/>
  <c r="AT303" i="10" s="1"/>
  <c r="AA303" i="10"/>
  <c r="AS303" i="10" s="1"/>
  <c r="U303" i="10"/>
  <c r="AQ303" i="10" s="1"/>
  <c r="S303" i="10"/>
  <c r="AP303" i="10" s="1"/>
  <c r="M303" i="10"/>
  <c r="AN303" i="10" s="1"/>
  <c r="K303" i="10"/>
  <c r="AM303" i="10" s="1"/>
  <c r="I303" i="10"/>
  <c r="AL303" i="10" s="1"/>
  <c r="AG302" i="10"/>
  <c r="AE302" i="10"/>
  <c r="AU302" i="10" s="1"/>
  <c r="AC302" i="10"/>
  <c r="AT302" i="10" s="1"/>
  <c r="AA302" i="10"/>
  <c r="AS302" i="10" s="1"/>
  <c r="Y302" i="10"/>
  <c r="AR302" i="10" s="1"/>
  <c r="U302" i="10"/>
  <c r="AQ302" i="10" s="1"/>
  <c r="S302" i="10"/>
  <c r="AP302" i="10" s="1"/>
  <c r="Q302" i="10"/>
  <c r="AO302" i="10" s="1"/>
  <c r="M302" i="10"/>
  <c r="AN302" i="10" s="1"/>
  <c r="K302" i="10"/>
  <c r="AM302" i="10" s="1"/>
  <c r="I302" i="10"/>
  <c r="AL302" i="10" s="1"/>
  <c r="AG301" i="10"/>
  <c r="AE301" i="10"/>
  <c r="AU301" i="10" s="1"/>
  <c r="AC301" i="10"/>
  <c r="AT301" i="10" s="1"/>
  <c r="AA301" i="10"/>
  <c r="AS301" i="10" s="1"/>
  <c r="Y301" i="10"/>
  <c r="AR301" i="10" s="1"/>
  <c r="U301" i="10"/>
  <c r="AQ301" i="10" s="1"/>
  <c r="S301" i="10"/>
  <c r="AP301" i="10" s="1"/>
  <c r="M301" i="10"/>
  <c r="AN301" i="10" s="1"/>
  <c r="K301" i="10"/>
  <c r="AM301" i="10" s="1"/>
  <c r="I301" i="10"/>
  <c r="AL301" i="10" s="1"/>
  <c r="AJ300" i="10"/>
  <c r="AG300" i="10"/>
  <c r="AE300" i="10"/>
  <c r="AU300" i="10" s="1"/>
  <c r="AC300" i="10"/>
  <c r="AT300" i="10" s="1"/>
  <c r="AA300" i="10"/>
  <c r="AS300" i="10" s="1"/>
  <c r="Y300" i="10"/>
  <c r="AR300" i="10" s="1"/>
  <c r="U300" i="10"/>
  <c r="AQ300" i="10" s="1"/>
  <c r="S300" i="10"/>
  <c r="AP300" i="10" s="1"/>
  <c r="Q300" i="10"/>
  <c r="AO300" i="10" s="1"/>
  <c r="M300" i="10"/>
  <c r="AN300" i="10" s="1"/>
  <c r="K300" i="10"/>
  <c r="AM300" i="10" s="1"/>
  <c r="I300" i="10"/>
  <c r="AL300" i="10" s="1"/>
  <c r="AI300" i="10"/>
  <c r="AG299" i="10"/>
  <c r="AE299" i="10"/>
  <c r="AU299" i="10" s="1"/>
  <c r="AC299" i="10"/>
  <c r="AT299" i="10" s="1"/>
  <c r="AA299" i="10"/>
  <c r="AS299" i="10" s="1"/>
  <c r="U299" i="10"/>
  <c r="AQ299" i="10" s="1"/>
  <c r="S299" i="10"/>
  <c r="AP299" i="10" s="1"/>
  <c r="M299" i="10"/>
  <c r="AN299" i="10" s="1"/>
  <c r="K299" i="10"/>
  <c r="AM299" i="10" s="1"/>
  <c r="I299" i="10"/>
  <c r="AL299" i="10" s="1"/>
  <c r="AM298" i="10"/>
  <c r="AG298" i="10"/>
  <c r="AE298" i="10"/>
  <c r="AU298" i="10" s="1"/>
  <c r="AC298" i="10"/>
  <c r="AT298" i="10" s="1"/>
  <c r="AA298" i="10"/>
  <c r="AS298" i="10" s="1"/>
  <c r="Y298" i="10"/>
  <c r="AR298" i="10" s="1"/>
  <c r="U298" i="10"/>
  <c r="AQ298" i="10" s="1"/>
  <c r="S298" i="10"/>
  <c r="AP298" i="10" s="1"/>
  <c r="Q298" i="10"/>
  <c r="AO298" i="10" s="1"/>
  <c r="M298" i="10"/>
  <c r="AN298" i="10" s="1"/>
  <c r="K298" i="10"/>
  <c r="I298" i="10"/>
  <c r="AL298" i="10" s="1"/>
  <c r="AJ298" i="10"/>
  <c r="AG297" i="10"/>
  <c r="AE297" i="10"/>
  <c r="AU297" i="10" s="1"/>
  <c r="AC297" i="10"/>
  <c r="AT297" i="10" s="1"/>
  <c r="AA297" i="10"/>
  <c r="AS297" i="10" s="1"/>
  <c r="U297" i="10"/>
  <c r="AQ297" i="10" s="1"/>
  <c r="S297" i="10"/>
  <c r="AP297" i="10" s="1"/>
  <c r="M297" i="10"/>
  <c r="AN297" i="10" s="1"/>
  <c r="K297" i="10"/>
  <c r="AM297" i="10" s="1"/>
  <c r="I297" i="10"/>
  <c r="AL297" i="10" s="1"/>
  <c r="AG296" i="10"/>
  <c r="AE296" i="10"/>
  <c r="AU296" i="10" s="1"/>
  <c r="AC296" i="10"/>
  <c r="AT296" i="10" s="1"/>
  <c r="AA296" i="10"/>
  <c r="AS296" i="10" s="1"/>
  <c r="Y296" i="10"/>
  <c r="AR296" i="10" s="1"/>
  <c r="U296" i="10"/>
  <c r="AQ296" i="10" s="1"/>
  <c r="S296" i="10"/>
  <c r="AP296" i="10" s="1"/>
  <c r="Q296" i="10"/>
  <c r="AO296" i="10" s="1"/>
  <c r="M296" i="10"/>
  <c r="AN296" i="10" s="1"/>
  <c r="K296" i="10"/>
  <c r="AM296" i="10" s="1"/>
  <c r="I296" i="10"/>
  <c r="AL296" i="10" s="1"/>
  <c r="AG295" i="10"/>
  <c r="AE295" i="10"/>
  <c r="AU295" i="10" s="1"/>
  <c r="AC295" i="10"/>
  <c r="AT295" i="10" s="1"/>
  <c r="AA295" i="10"/>
  <c r="AS295" i="10" s="1"/>
  <c r="U295" i="10"/>
  <c r="AQ295" i="10" s="1"/>
  <c r="S295" i="10"/>
  <c r="AP295" i="10" s="1"/>
  <c r="M295" i="10"/>
  <c r="AN295" i="10" s="1"/>
  <c r="K295" i="10"/>
  <c r="AM295" i="10" s="1"/>
  <c r="I295" i="10"/>
  <c r="AL295" i="10" s="1"/>
  <c r="AT294" i="10"/>
  <c r="AG294" i="10"/>
  <c r="AE294" i="10"/>
  <c r="AU294" i="10" s="1"/>
  <c r="AC294" i="10"/>
  <c r="AA294" i="10"/>
  <c r="AS294" i="10" s="1"/>
  <c r="Y294" i="10"/>
  <c r="AR294" i="10" s="1"/>
  <c r="U294" i="10"/>
  <c r="AQ294" i="10" s="1"/>
  <c r="S294" i="10"/>
  <c r="AP294" i="10" s="1"/>
  <c r="Q294" i="10"/>
  <c r="AO294" i="10" s="1"/>
  <c r="M294" i="10"/>
  <c r="AN294" i="10" s="1"/>
  <c r="K294" i="10"/>
  <c r="AM294" i="10" s="1"/>
  <c r="I294" i="10"/>
  <c r="AL294" i="10" s="1"/>
  <c r="AU293" i="10"/>
  <c r="AL293" i="10"/>
  <c r="AG293" i="10"/>
  <c r="AE293" i="10"/>
  <c r="AC293" i="10"/>
  <c r="AT293" i="10" s="1"/>
  <c r="AA293" i="10"/>
  <c r="AS293" i="10" s="1"/>
  <c r="Y293" i="10"/>
  <c r="AR293" i="10" s="1"/>
  <c r="U293" i="10"/>
  <c r="AQ293" i="10" s="1"/>
  <c r="S293" i="10"/>
  <c r="AP293" i="10" s="1"/>
  <c r="M293" i="10"/>
  <c r="AN293" i="10" s="1"/>
  <c r="K293" i="10"/>
  <c r="AM293" i="10" s="1"/>
  <c r="I293" i="10"/>
  <c r="AJ292" i="10"/>
  <c r="AG292" i="10"/>
  <c r="AE292" i="10"/>
  <c r="AU292" i="10" s="1"/>
  <c r="AC292" i="10"/>
  <c r="AT292" i="10" s="1"/>
  <c r="AA292" i="10"/>
  <c r="AS292" i="10" s="1"/>
  <c r="Y292" i="10"/>
  <c r="AR292" i="10" s="1"/>
  <c r="U292" i="10"/>
  <c r="AQ292" i="10" s="1"/>
  <c r="S292" i="10"/>
  <c r="AP292" i="10" s="1"/>
  <c r="Q292" i="10"/>
  <c r="AO292" i="10" s="1"/>
  <c r="M292" i="10"/>
  <c r="AN292" i="10" s="1"/>
  <c r="K292" i="10"/>
  <c r="AM292" i="10" s="1"/>
  <c r="I292" i="10"/>
  <c r="AL292" i="10" s="1"/>
  <c r="AI292" i="10"/>
  <c r="AG291" i="10"/>
  <c r="AE291" i="10"/>
  <c r="AU291" i="10" s="1"/>
  <c r="AC291" i="10"/>
  <c r="AT291" i="10" s="1"/>
  <c r="AA291" i="10"/>
  <c r="AS291" i="10" s="1"/>
  <c r="U291" i="10"/>
  <c r="AQ291" i="10" s="1"/>
  <c r="S291" i="10"/>
  <c r="AP291" i="10" s="1"/>
  <c r="M291" i="10"/>
  <c r="AN291" i="10" s="1"/>
  <c r="K291" i="10"/>
  <c r="AM291" i="10" s="1"/>
  <c r="I291" i="10"/>
  <c r="AL291" i="10" s="1"/>
  <c r="AG290" i="10"/>
  <c r="AE290" i="10"/>
  <c r="AU290" i="10" s="1"/>
  <c r="AC290" i="10"/>
  <c r="AT290" i="10" s="1"/>
  <c r="AA290" i="10"/>
  <c r="AS290" i="10" s="1"/>
  <c r="Y290" i="10"/>
  <c r="AR290" i="10" s="1"/>
  <c r="U290" i="10"/>
  <c r="AQ290" i="10" s="1"/>
  <c r="S290" i="10"/>
  <c r="AP290" i="10" s="1"/>
  <c r="Q290" i="10"/>
  <c r="AO290" i="10" s="1"/>
  <c r="M290" i="10"/>
  <c r="AN290" i="10" s="1"/>
  <c r="K290" i="10"/>
  <c r="AM290" i="10" s="1"/>
  <c r="I290" i="10"/>
  <c r="AL290" i="10" s="1"/>
  <c r="AG289" i="10"/>
  <c r="AE289" i="10"/>
  <c r="AU289" i="10" s="1"/>
  <c r="AC289" i="10"/>
  <c r="AT289" i="10" s="1"/>
  <c r="AA289" i="10"/>
  <c r="AS289" i="10" s="1"/>
  <c r="U289" i="10"/>
  <c r="AQ289" i="10" s="1"/>
  <c r="S289" i="10"/>
  <c r="AP289" i="10" s="1"/>
  <c r="M289" i="10"/>
  <c r="AN289" i="10" s="1"/>
  <c r="K289" i="10"/>
  <c r="AM289" i="10" s="1"/>
  <c r="I289" i="10"/>
  <c r="AL289" i="10" s="1"/>
  <c r="AP288" i="10"/>
  <c r="AG288" i="10"/>
  <c r="AE288" i="10"/>
  <c r="AU288" i="10" s="1"/>
  <c r="AC288" i="10"/>
  <c r="AT288" i="10" s="1"/>
  <c r="AA288" i="10"/>
  <c r="AS288" i="10" s="1"/>
  <c r="Y288" i="10"/>
  <c r="AR288" i="10" s="1"/>
  <c r="U288" i="10"/>
  <c r="AQ288" i="10" s="1"/>
  <c r="S288" i="10"/>
  <c r="Q288" i="10"/>
  <c r="AO288" i="10" s="1"/>
  <c r="M288" i="10"/>
  <c r="AN288" i="10" s="1"/>
  <c r="K288" i="10"/>
  <c r="AM288" i="10" s="1"/>
  <c r="I288" i="10"/>
  <c r="AL288" i="10" s="1"/>
  <c r="AG287" i="10"/>
  <c r="AE287" i="10"/>
  <c r="AU287" i="10" s="1"/>
  <c r="AC287" i="10"/>
  <c r="AT287" i="10" s="1"/>
  <c r="AA287" i="10"/>
  <c r="AS287" i="10" s="1"/>
  <c r="U287" i="10"/>
  <c r="AQ287" i="10" s="1"/>
  <c r="S287" i="10"/>
  <c r="AP287" i="10" s="1"/>
  <c r="M287" i="10"/>
  <c r="AN287" i="10" s="1"/>
  <c r="K287" i="10"/>
  <c r="AM287" i="10" s="1"/>
  <c r="I287" i="10"/>
  <c r="AL287" i="10" s="1"/>
  <c r="AG286" i="10"/>
  <c r="AE286" i="10"/>
  <c r="AU286" i="10" s="1"/>
  <c r="AC286" i="10"/>
  <c r="AT286" i="10" s="1"/>
  <c r="AA286" i="10"/>
  <c r="AS286" i="10" s="1"/>
  <c r="Y286" i="10"/>
  <c r="AR286" i="10" s="1"/>
  <c r="U286" i="10"/>
  <c r="AQ286" i="10" s="1"/>
  <c r="S286" i="10"/>
  <c r="AP286" i="10" s="1"/>
  <c r="Q286" i="10"/>
  <c r="AO286" i="10" s="1"/>
  <c r="M286" i="10"/>
  <c r="AN286" i="10" s="1"/>
  <c r="K286" i="10"/>
  <c r="AM286" i="10" s="1"/>
  <c r="I286" i="10"/>
  <c r="AL286" i="10" s="1"/>
  <c r="AG285" i="10"/>
  <c r="AE285" i="10"/>
  <c r="AU285" i="10" s="1"/>
  <c r="AC285" i="10"/>
  <c r="AT285" i="10" s="1"/>
  <c r="AA285" i="10"/>
  <c r="AS285" i="10" s="1"/>
  <c r="Y285" i="10"/>
  <c r="AR285" i="10" s="1"/>
  <c r="U285" i="10"/>
  <c r="AQ285" i="10" s="1"/>
  <c r="S285" i="10"/>
  <c r="AP285" i="10" s="1"/>
  <c r="M285" i="10"/>
  <c r="AN285" i="10" s="1"/>
  <c r="K285" i="10"/>
  <c r="AM285" i="10" s="1"/>
  <c r="I285" i="10"/>
  <c r="AL285" i="10" s="1"/>
  <c r="AG284" i="10"/>
  <c r="AE284" i="10"/>
  <c r="AU284" i="10" s="1"/>
  <c r="AC284" i="10"/>
  <c r="AT284" i="10" s="1"/>
  <c r="AA284" i="10"/>
  <c r="AS284" i="10" s="1"/>
  <c r="Y284" i="10"/>
  <c r="AR284" i="10" s="1"/>
  <c r="U284" i="10"/>
  <c r="AQ284" i="10" s="1"/>
  <c r="S284" i="10"/>
  <c r="AP284" i="10" s="1"/>
  <c r="Q284" i="10"/>
  <c r="AO284" i="10" s="1"/>
  <c r="M284" i="10"/>
  <c r="AN284" i="10" s="1"/>
  <c r="K284" i="10"/>
  <c r="AM284" i="10" s="1"/>
  <c r="I284" i="10"/>
  <c r="AL284" i="10" s="1"/>
  <c r="AG283" i="10"/>
  <c r="AE283" i="10"/>
  <c r="AU283" i="10" s="1"/>
  <c r="AC283" i="10"/>
  <c r="AT283" i="10" s="1"/>
  <c r="AA283" i="10"/>
  <c r="AS283" i="10" s="1"/>
  <c r="U283" i="10"/>
  <c r="AQ283" i="10" s="1"/>
  <c r="S283" i="10"/>
  <c r="AP283" i="10" s="1"/>
  <c r="M283" i="10"/>
  <c r="AN283" i="10" s="1"/>
  <c r="K283" i="10"/>
  <c r="AM283" i="10" s="1"/>
  <c r="I283" i="10"/>
  <c r="AL283" i="10" s="1"/>
  <c r="AM282" i="10"/>
  <c r="AG282" i="10"/>
  <c r="AE282" i="10"/>
  <c r="AU282" i="10" s="1"/>
  <c r="AC282" i="10"/>
  <c r="AT282" i="10" s="1"/>
  <c r="AA282" i="10"/>
  <c r="AS282" i="10" s="1"/>
  <c r="Y282" i="10"/>
  <c r="AR282" i="10" s="1"/>
  <c r="U282" i="10"/>
  <c r="AQ282" i="10" s="1"/>
  <c r="S282" i="10"/>
  <c r="AP282" i="10" s="1"/>
  <c r="Q282" i="10"/>
  <c r="AO282" i="10" s="1"/>
  <c r="M282" i="10"/>
  <c r="AN282" i="10" s="1"/>
  <c r="K282" i="10"/>
  <c r="I282" i="10"/>
  <c r="AL282" i="10" s="1"/>
  <c r="AP281" i="10"/>
  <c r="AG281" i="10"/>
  <c r="AE281" i="10"/>
  <c r="AU281" i="10" s="1"/>
  <c r="AC281" i="10"/>
  <c r="AT281" i="10" s="1"/>
  <c r="AA281" i="10"/>
  <c r="AS281" i="10" s="1"/>
  <c r="U281" i="10"/>
  <c r="AQ281" i="10" s="1"/>
  <c r="S281" i="10"/>
  <c r="M281" i="10"/>
  <c r="AN281" i="10" s="1"/>
  <c r="K281" i="10"/>
  <c r="AM281" i="10" s="1"/>
  <c r="I281" i="10"/>
  <c r="AL281" i="10" s="1"/>
  <c r="AG280" i="10"/>
  <c r="AE280" i="10"/>
  <c r="AU280" i="10" s="1"/>
  <c r="AC280" i="10"/>
  <c r="AT280" i="10" s="1"/>
  <c r="AA280" i="10"/>
  <c r="AS280" i="10" s="1"/>
  <c r="Y280" i="10"/>
  <c r="AR280" i="10" s="1"/>
  <c r="U280" i="10"/>
  <c r="AQ280" i="10" s="1"/>
  <c r="S280" i="10"/>
  <c r="AP280" i="10" s="1"/>
  <c r="Q280" i="10"/>
  <c r="AO280" i="10" s="1"/>
  <c r="M280" i="10"/>
  <c r="AN280" i="10" s="1"/>
  <c r="K280" i="10"/>
  <c r="AM280" i="10" s="1"/>
  <c r="I280" i="10"/>
  <c r="AL280" i="10" s="1"/>
  <c r="AG279" i="10"/>
  <c r="AE279" i="10"/>
  <c r="AU279" i="10" s="1"/>
  <c r="AC279" i="10"/>
  <c r="AT279" i="10" s="1"/>
  <c r="AA279" i="10"/>
  <c r="AS279" i="10" s="1"/>
  <c r="U279" i="10"/>
  <c r="AQ279" i="10" s="1"/>
  <c r="S279" i="10"/>
  <c r="AP279" i="10" s="1"/>
  <c r="M279" i="10"/>
  <c r="AN279" i="10" s="1"/>
  <c r="K279" i="10"/>
  <c r="AM279" i="10" s="1"/>
  <c r="I279" i="10"/>
  <c r="AL279" i="10" s="1"/>
  <c r="AU278" i="10"/>
  <c r="AG278" i="10"/>
  <c r="AE278" i="10"/>
  <c r="AC278" i="10"/>
  <c r="AT278" i="10" s="1"/>
  <c r="AA278" i="10"/>
  <c r="AS278" i="10" s="1"/>
  <c r="Y278" i="10"/>
  <c r="AR278" i="10" s="1"/>
  <c r="U278" i="10"/>
  <c r="AQ278" i="10" s="1"/>
  <c r="S278" i="10"/>
  <c r="AP278" i="10" s="1"/>
  <c r="Q278" i="10"/>
  <c r="AO278" i="10" s="1"/>
  <c r="M278" i="10"/>
  <c r="AN278" i="10" s="1"/>
  <c r="K278" i="10"/>
  <c r="AM278" i="10" s="1"/>
  <c r="I278" i="10"/>
  <c r="AL278" i="10" s="1"/>
  <c r="AG277" i="10"/>
  <c r="AE277" i="10"/>
  <c r="AU277" i="10" s="1"/>
  <c r="AC277" i="10"/>
  <c r="AT277" i="10" s="1"/>
  <c r="AA277" i="10"/>
  <c r="AS277" i="10" s="1"/>
  <c r="Y277" i="10"/>
  <c r="AR277" i="10" s="1"/>
  <c r="U277" i="10"/>
  <c r="AQ277" i="10" s="1"/>
  <c r="S277" i="10"/>
  <c r="AP277" i="10" s="1"/>
  <c r="M277" i="10"/>
  <c r="AN277" i="10" s="1"/>
  <c r="K277" i="10"/>
  <c r="AM277" i="10" s="1"/>
  <c r="I277" i="10"/>
  <c r="AL277" i="10" s="1"/>
  <c r="AG276" i="10"/>
  <c r="AE276" i="10"/>
  <c r="AU276" i="10" s="1"/>
  <c r="AC276" i="10"/>
  <c r="AT276" i="10" s="1"/>
  <c r="AA276" i="10"/>
  <c r="AS276" i="10" s="1"/>
  <c r="Y276" i="10"/>
  <c r="AR276" i="10" s="1"/>
  <c r="U276" i="10"/>
  <c r="AQ276" i="10" s="1"/>
  <c r="S276" i="10"/>
  <c r="AP276" i="10" s="1"/>
  <c r="Q276" i="10"/>
  <c r="AO276" i="10" s="1"/>
  <c r="M276" i="10"/>
  <c r="AN276" i="10" s="1"/>
  <c r="K276" i="10"/>
  <c r="AM276" i="10" s="1"/>
  <c r="I276" i="10"/>
  <c r="AL276" i="10" s="1"/>
  <c r="AG275" i="10"/>
  <c r="AE275" i="10"/>
  <c r="AU275" i="10" s="1"/>
  <c r="AC275" i="10"/>
  <c r="AT275" i="10" s="1"/>
  <c r="AA275" i="10"/>
  <c r="AS275" i="10" s="1"/>
  <c r="U275" i="10"/>
  <c r="AQ275" i="10" s="1"/>
  <c r="S275" i="10"/>
  <c r="AP275" i="10" s="1"/>
  <c r="M275" i="10"/>
  <c r="AN275" i="10" s="1"/>
  <c r="K275" i="10"/>
  <c r="AM275" i="10" s="1"/>
  <c r="I275" i="10"/>
  <c r="AL275" i="10" s="1"/>
  <c r="AT274" i="10"/>
  <c r="AG274" i="10"/>
  <c r="AE274" i="10"/>
  <c r="AU274" i="10" s="1"/>
  <c r="AC274" i="10"/>
  <c r="AA274" i="10"/>
  <c r="AS274" i="10" s="1"/>
  <c r="Y274" i="10"/>
  <c r="AR274" i="10" s="1"/>
  <c r="U274" i="10"/>
  <c r="AQ274" i="10" s="1"/>
  <c r="S274" i="10"/>
  <c r="AP274" i="10" s="1"/>
  <c r="Q274" i="10"/>
  <c r="AO274" i="10" s="1"/>
  <c r="M274" i="10"/>
  <c r="AN274" i="10" s="1"/>
  <c r="K274" i="10"/>
  <c r="AM274" i="10" s="1"/>
  <c r="I274" i="10"/>
  <c r="AL274" i="10" s="1"/>
  <c r="AQ273" i="10"/>
  <c r="AG273" i="10"/>
  <c r="AE273" i="10"/>
  <c r="AU273" i="10" s="1"/>
  <c r="AC273" i="10"/>
  <c r="AT273" i="10" s="1"/>
  <c r="AA273" i="10"/>
  <c r="AS273" i="10" s="1"/>
  <c r="U273" i="10"/>
  <c r="S273" i="10"/>
  <c r="AP273" i="10" s="1"/>
  <c r="M273" i="10"/>
  <c r="AN273" i="10" s="1"/>
  <c r="K273" i="10"/>
  <c r="AM273" i="10" s="1"/>
  <c r="I273" i="10"/>
  <c r="AL273" i="10" s="1"/>
  <c r="AP272" i="10"/>
  <c r="AG272" i="10"/>
  <c r="AE272" i="10"/>
  <c r="AU272" i="10" s="1"/>
  <c r="AC272" i="10"/>
  <c r="AT272" i="10" s="1"/>
  <c r="AA272" i="10"/>
  <c r="AS272" i="10" s="1"/>
  <c r="Y272" i="10"/>
  <c r="AR272" i="10" s="1"/>
  <c r="U272" i="10"/>
  <c r="AQ272" i="10" s="1"/>
  <c r="S272" i="10"/>
  <c r="Q272" i="10"/>
  <c r="AO272" i="10" s="1"/>
  <c r="M272" i="10"/>
  <c r="AN272" i="10" s="1"/>
  <c r="K272" i="10"/>
  <c r="AM272" i="10" s="1"/>
  <c r="I272" i="10"/>
  <c r="AL272" i="10" s="1"/>
  <c r="AG271" i="10"/>
  <c r="AE271" i="10"/>
  <c r="AU271" i="10" s="1"/>
  <c r="AC271" i="10"/>
  <c r="AT271" i="10" s="1"/>
  <c r="AA271" i="10"/>
  <c r="AS271" i="10" s="1"/>
  <c r="U271" i="10"/>
  <c r="AQ271" i="10" s="1"/>
  <c r="S271" i="10"/>
  <c r="AP271" i="10" s="1"/>
  <c r="M271" i="10"/>
  <c r="AN271" i="10" s="1"/>
  <c r="K271" i="10"/>
  <c r="AM271" i="10" s="1"/>
  <c r="I271" i="10"/>
  <c r="AL271" i="10" s="1"/>
  <c r="AG270" i="10"/>
  <c r="AE270" i="10"/>
  <c r="AU270" i="10" s="1"/>
  <c r="AC270" i="10"/>
  <c r="AT270" i="10" s="1"/>
  <c r="AA270" i="10"/>
  <c r="AS270" i="10" s="1"/>
  <c r="Y270" i="10"/>
  <c r="AR270" i="10" s="1"/>
  <c r="U270" i="10"/>
  <c r="AQ270" i="10" s="1"/>
  <c r="S270" i="10"/>
  <c r="AP270" i="10" s="1"/>
  <c r="Q270" i="10"/>
  <c r="AO270" i="10" s="1"/>
  <c r="M270" i="10"/>
  <c r="AN270" i="10" s="1"/>
  <c r="K270" i="10"/>
  <c r="AM270" i="10" s="1"/>
  <c r="I270" i="10"/>
  <c r="AL270" i="10" s="1"/>
  <c r="AG269" i="10"/>
  <c r="AE269" i="10"/>
  <c r="AU269" i="10" s="1"/>
  <c r="AC269" i="10"/>
  <c r="AT269" i="10" s="1"/>
  <c r="AA269" i="10"/>
  <c r="AS269" i="10" s="1"/>
  <c r="Y269" i="10"/>
  <c r="AR269" i="10" s="1"/>
  <c r="U269" i="10"/>
  <c r="AQ269" i="10" s="1"/>
  <c r="S269" i="10"/>
  <c r="AP269" i="10" s="1"/>
  <c r="M269" i="10"/>
  <c r="AN269" i="10" s="1"/>
  <c r="K269" i="10"/>
  <c r="AM269" i="10" s="1"/>
  <c r="I269" i="10"/>
  <c r="AL269" i="10" s="1"/>
  <c r="AG268" i="10"/>
  <c r="AE268" i="10"/>
  <c r="AU268" i="10" s="1"/>
  <c r="AC268" i="10"/>
  <c r="AT268" i="10" s="1"/>
  <c r="AA268" i="10"/>
  <c r="AS268" i="10" s="1"/>
  <c r="Y268" i="10"/>
  <c r="AR268" i="10" s="1"/>
  <c r="U268" i="10"/>
  <c r="AQ268" i="10" s="1"/>
  <c r="S268" i="10"/>
  <c r="AP268" i="10" s="1"/>
  <c r="Q268" i="10"/>
  <c r="AO268" i="10" s="1"/>
  <c r="M268" i="10"/>
  <c r="AN268" i="10" s="1"/>
  <c r="K268" i="10"/>
  <c r="AM268" i="10" s="1"/>
  <c r="I268" i="10"/>
  <c r="AL268" i="10" s="1"/>
  <c r="AG267" i="10"/>
  <c r="AE267" i="10"/>
  <c r="AU267" i="10" s="1"/>
  <c r="AC267" i="10"/>
  <c r="AT267" i="10" s="1"/>
  <c r="AA267" i="10"/>
  <c r="AS267" i="10" s="1"/>
  <c r="U267" i="10"/>
  <c r="AQ267" i="10" s="1"/>
  <c r="S267" i="10"/>
  <c r="AP267" i="10" s="1"/>
  <c r="M267" i="10"/>
  <c r="AN267" i="10" s="1"/>
  <c r="K267" i="10"/>
  <c r="AM267" i="10" s="1"/>
  <c r="I267" i="10"/>
  <c r="AL267" i="10" s="1"/>
  <c r="AM266" i="10"/>
  <c r="AG266" i="10"/>
  <c r="AE266" i="10"/>
  <c r="AU266" i="10" s="1"/>
  <c r="AC266" i="10"/>
  <c r="AT266" i="10" s="1"/>
  <c r="AA266" i="10"/>
  <c r="AS266" i="10" s="1"/>
  <c r="Y266" i="10"/>
  <c r="AR266" i="10" s="1"/>
  <c r="U266" i="10"/>
  <c r="AQ266" i="10" s="1"/>
  <c r="S266" i="10"/>
  <c r="AP266" i="10" s="1"/>
  <c r="Q266" i="10"/>
  <c r="AO266" i="10" s="1"/>
  <c r="M266" i="10"/>
  <c r="AN266" i="10" s="1"/>
  <c r="K266" i="10"/>
  <c r="I266" i="10"/>
  <c r="AL266" i="10" s="1"/>
  <c r="AG265" i="10"/>
  <c r="AE265" i="10"/>
  <c r="AU265" i="10" s="1"/>
  <c r="AC265" i="10"/>
  <c r="AT265" i="10" s="1"/>
  <c r="AA265" i="10"/>
  <c r="AS265" i="10" s="1"/>
  <c r="U265" i="10"/>
  <c r="AQ265" i="10" s="1"/>
  <c r="S265" i="10"/>
  <c r="AP265" i="10" s="1"/>
  <c r="M265" i="10"/>
  <c r="AN265" i="10" s="1"/>
  <c r="K265" i="10"/>
  <c r="AM265" i="10" s="1"/>
  <c r="I265" i="10"/>
  <c r="AL265" i="10" s="1"/>
  <c r="AG264" i="10"/>
  <c r="AE264" i="10"/>
  <c r="AU264" i="10" s="1"/>
  <c r="AC264" i="10"/>
  <c r="AT264" i="10" s="1"/>
  <c r="AA264" i="10"/>
  <c r="AS264" i="10" s="1"/>
  <c r="Y264" i="10"/>
  <c r="AR264" i="10" s="1"/>
  <c r="U264" i="10"/>
  <c r="AQ264" i="10" s="1"/>
  <c r="S264" i="10"/>
  <c r="AP264" i="10" s="1"/>
  <c r="Q264" i="10"/>
  <c r="AO264" i="10" s="1"/>
  <c r="M264" i="10"/>
  <c r="AN264" i="10" s="1"/>
  <c r="K264" i="10"/>
  <c r="AM264" i="10" s="1"/>
  <c r="I264" i="10"/>
  <c r="AL264" i="10" s="1"/>
  <c r="AG263" i="10"/>
  <c r="AE263" i="10"/>
  <c r="AU263" i="10" s="1"/>
  <c r="AC263" i="10"/>
  <c r="AT263" i="10" s="1"/>
  <c r="AA263" i="10"/>
  <c r="AS263" i="10" s="1"/>
  <c r="U263" i="10"/>
  <c r="AQ263" i="10" s="1"/>
  <c r="S263" i="10"/>
  <c r="AP263" i="10" s="1"/>
  <c r="M263" i="10"/>
  <c r="AN263" i="10" s="1"/>
  <c r="K263" i="10"/>
  <c r="AM263" i="10" s="1"/>
  <c r="I263" i="10"/>
  <c r="AL263" i="10" s="1"/>
  <c r="AM262" i="10"/>
  <c r="AG262" i="10"/>
  <c r="AE262" i="10"/>
  <c r="AU262" i="10" s="1"/>
  <c r="AC262" i="10"/>
  <c r="AT262" i="10" s="1"/>
  <c r="AA262" i="10"/>
  <c r="AS262" i="10" s="1"/>
  <c r="Y262" i="10"/>
  <c r="AR262" i="10" s="1"/>
  <c r="U262" i="10"/>
  <c r="AQ262" i="10" s="1"/>
  <c r="S262" i="10"/>
  <c r="AP262" i="10" s="1"/>
  <c r="Q262" i="10"/>
  <c r="AO262" i="10" s="1"/>
  <c r="M262" i="10"/>
  <c r="AN262" i="10" s="1"/>
  <c r="K262" i="10"/>
  <c r="I262" i="10"/>
  <c r="AL262" i="10" s="1"/>
  <c r="AT261" i="10"/>
  <c r="AG261" i="10"/>
  <c r="AE261" i="10"/>
  <c r="AU261" i="10" s="1"/>
  <c r="AC261" i="10"/>
  <c r="AA261" i="10"/>
  <c r="AS261" i="10" s="1"/>
  <c r="Y261" i="10"/>
  <c r="AR261" i="10" s="1"/>
  <c r="U261" i="10"/>
  <c r="AQ261" i="10" s="1"/>
  <c r="S261" i="10"/>
  <c r="AP261" i="10" s="1"/>
  <c r="M261" i="10"/>
  <c r="AN261" i="10" s="1"/>
  <c r="K261" i="10"/>
  <c r="AM261" i="10" s="1"/>
  <c r="I261" i="10"/>
  <c r="AL261" i="10" s="1"/>
  <c r="AG260" i="10"/>
  <c r="AE260" i="10"/>
  <c r="AU260" i="10" s="1"/>
  <c r="AC260" i="10"/>
  <c r="AT260" i="10" s="1"/>
  <c r="AA260" i="10"/>
  <c r="AS260" i="10" s="1"/>
  <c r="Y260" i="10"/>
  <c r="AR260" i="10" s="1"/>
  <c r="U260" i="10"/>
  <c r="AQ260" i="10" s="1"/>
  <c r="S260" i="10"/>
  <c r="AP260" i="10" s="1"/>
  <c r="Q260" i="10"/>
  <c r="AO260" i="10" s="1"/>
  <c r="M260" i="10"/>
  <c r="AN260" i="10" s="1"/>
  <c r="K260" i="10"/>
  <c r="AM260" i="10" s="1"/>
  <c r="I260" i="10"/>
  <c r="AL260" i="10" s="1"/>
  <c r="AI259" i="10"/>
  <c r="AG259" i="10"/>
  <c r="AE259" i="10"/>
  <c r="AU259" i="10" s="1"/>
  <c r="AC259" i="10"/>
  <c r="AT259" i="10" s="1"/>
  <c r="AA259" i="10"/>
  <c r="AS259" i="10" s="1"/>
  <c r="U259" i="10"/>
  <c r="AQ259" i="10" s="1"/>
  <c r="S259" i="10"/>
  <c r="AP259" i="10" s="1"/>
  <c r="M259" i="10"/>
  <c r="AN259" i="10" s="1"/>
  <c r="K259" i="10"/>
  <c r="AM259" i="10" s="1"/>
  <c r="I259" i="10"/>
  <c r="AL259" i="10" s="1"/>
  <c r="AG258" i="10"/>
  <c r="AE258" i="10"/>
  <c r="AU258" i="10" s="1"/>
  <c r="AC258" i="10"/>
  <c r="AT258" i="10" s="1"/>
  <c r="AA258" i="10"/>
  <c r="AS258" i="10" s="1"/>
  <c r="Y258" i="10"/>
  <c r="AR258" i="10" s="1"/>
  <c r="U258" i="10"/>
  <c r="AQ258" i="10" s="1"/>
  <c r="S258" i="10"/>
  <c r="AP258" i="10" s="1"/>
  <c r="Q258" i="10"/>
  <c r="AO258" i="10" s="1"/>
  <c r="M258" i="10"/>
  <c r="AN258" i="10" s="1"/>
  <c r="K258" i="10"/>
  <c r="AM258" i="10" s="1"/>
  <c r="I258" i="10"/>
  <c r="AL258" i="10" s="1"/>
  <c r="AT257" i="10"/>
  <c r="AG257" i="10"/>
  <c r="AE257" i="10"/>
  <c r="AU257" i="10" s="1"/>
  <c r="AC257" i="10"/>
  <c r="AA257" i="10"/>
  <c r="AS257" i="10" s="1"/>
  <c r="U257" i="10"/>
  <c r="AQ257" i="10" s="1"/>
  <c r="S257" i="10"/>
  <c r="AP257" i="10" s="1"/>
  <c r="M257" i="10"/>
  <c r="AN257" i="10" s="1"/>
  <c r="K257" i="10"/>
  <c r="AM257" i="10" s="1"/>
  <c r="I257" i="10"/>
  <c r="AL257" i="10" s="1"/>
  <c r="AG256" i="10"/>
  <c r="AE256" i="10"/>
  <c r="AU256" i="10" s="1"/>
  <c r="AC256" i="10"/>
  <c r="AT256" i="10" s="1"/>
  <c r="AA256" i="10"/>
  <c r="AS256" i="10" s="1"/>
  <c r="Y256" i="10"/>
  <c r="AR256" i="10" s="1"/>
  <c r="U256" i="10"/>
  <c r="AQ256" i="10" s="1"/>
  <c r="S256" i="10"/>
  <c r="AP256" i="10" s="1"/>
  <c r="Q256" i="10"/>
  <c r="AO256" i="10" s="1"/>
  <c r="M256" i="10"/>
  <c r="AN256" i="10" s="1"/>
  <c r="K256" i="10"/>
  <c r="AM256" i="10" s="1"/>
  <c r="I256" i="10"/>
  <c r="AL256" i="10" s="1"/>
  <c r="AG255" i="10"/>
  <c r="AE255" i="10"/>
  <c r="AU255" i="10" s="1"/>
  <c r="AC255" i="10"/>
  <c r="AT255" i="10" s="1"/>
  <c r="AA255" i="10"/>
  <c r="AS255" i="10" s="1"/>
  <c r="U255" i="10"/>
  <c r="AQ255" i="10" s="1"/>
  <c r="S255" i="10"/>
  <c r="AP255" i="10" s="1"/>
  <c r="M255" i="10"/>
  <c r="AN255" i="10" s="1"/>
  <c r="K255" i="10"/>
  <c r="AM255" i="10" s="1"/>
  <c r="I255" i="10"/>
  <c r="AL255" i="10" s="1"/>
  <c r="AG254" i="10"/>
  <c r="AE254" i="10"/>
  <c r="AU254" i="10" s="1"/>
  <c r="AC254" i="10"/>
  <c r="AT254" i="10" s="1"/>
  <c r="AA254" i="10"/>
  <c r="AS254" i="10" s="1"/>
  <c r="Y254" i="10"/>
  <c r="AR254" i="10" s="1"/>
  <c r="U254" i="10"/>
  <c r="AQ254" i="10" s="1"/>
  <c r="S254" i="10"/>
  <c r="AP254" i="10" s="1"/>
  <c r="Q254" i="10"/>
  <c r="AO254" i="10" s="1"/>
  <c r="M254" i="10"/>
  <c r="AN254" i="10" s="1"/>
  <c r="K254" i="10"/>
  <c r="AM254" i="10" s="1"/>
  <c r="I254" i="10"/>
  <c r="AL254" i="10" s="1"/>
  <c r="AG253" i="10"/>
  <c r="AE253" i="10"/>
  <c r="AU253" i="10" s="1"/>
  <c r="AC253" i="10"/>
  <c r="AT253" i="10" s="1"/>
  <c r="AA253" i="10"/>
  <c r="AS253" i="10" s="1"/>
  <c r="U253" i="10"/>
  <c r="AQ253" i="10" s="1"/>
  <c r="S253" i="10"/>
  <c r="AP253" i="10" s="1"/>
  <c r="Q253" i="10"/>
  <c r="AO253" i="10" s="1"/>
  <c r="M253" i="10"/>
  <c r="AN253" i="10" s="1"/>
  <c r="K253" i="10"/>
  <c r="AM253" i="10" s="1"/>
  <c r="I253" i="10"/>
  <c r="AL253" i="10" s="1"/>
  <c r="AG252" i="10"/>
  <c r="AE252" i="10"/>
  <c r="AU252" i="10" s="1"/>
  <c r="AC252" i="10"/>
  <c r="AT252" i="10" s="1"/>
  <c r="AA252" i="10"/>
  <c r="AS252" i="10" s="1"/>
  <c r="Y252" i="10"/>
  <c r="AR252" i="10" s="1"/>
  <c r="U252" i="10"/>
  <c r="AQ252" i="10" s="1"/>
  <c r="S252" i="10"/>
  <c r="AP252" i="10" s="1"/>
  <c r="Q252" i="10"/>
  <c r="AO252" i="10" s="1"/>
  <c r="M252" i="10"/>
  <c r="AN252" i="10" s="1"/>
  <c r="K252" i="10"/>
  <c r="AM252" i="10" s="1"/>
  <c r="I252" i="10"/>
  <c r="AL252" i="10" s="1"/>
  <c r="AI251" i="10"/>
  <c r="AG251" i="10"/>
  <c r="AE251" i="10"/>
  <c r="AU251" i="10" s="1"/>
  <c r="AC251" i="10"/>
  <c r="AT251" i="10" s="1"/>
  <c r="AA251" i="10"/>
  <c r="AS251" i="10" s="1"/>
  <c r="U251" i="10"/>
  <c r="AQ251" i="10" s="1"/>
  <c r="S251" i="10"/>
  <c r="AP251" i="10" s="1"/>
  <c r="M251" i="10"/>
  <c r="AN251" i="10" s="1"/>
  <c r="K251" i="10"/>
  <c r="AM251" i="10" s="1"/>
  <c r="I251" i="10"/>
  <c r="AL251" i="10" s="1"/>
  <c r="AG250" i="10"/>
  <c r="AE250" i="10"/>
  <c r="AU250" i="10" s="1"/>
  <c r="AC250" i="10"/>
  <c r="AT250" i="10" s="1"/>
  <c r="AA250" i="10"/>
  <c r="AS250" i="10" s="1"/>
  <c r="Y250" i="10"/>
  <c r="AR250" i="10" s="1"/>
  <c r="U250" i="10"/>
  <c r="AQ250" i="10" s="1"/>
  <c r="S250" i="10"/>
  <c r="AP250" i="10" s="1"/>
  <c r="Q250" i="10"/>
  <c r="AO250" i="10" s="1"/>
  <c r="M250" i="10"/>
  <c r="AN250" i="10" s="1"/>
  <c r="K250" i="10"/>
  <c r="AM250" i="10" s="1"/>
  <c r="I250" i="10"/>
  <c r="AL250" i="10" s="1"/>
  <c r="AL249" i="10"/>
  <c r="AG249" i="10"/>
  <c r="AE249" i="10"/>
  <c r="AU249" i="10" s="1"/>
  <c r="AC249" i="10"/>
  <c r="AT249" i="10" s="1"/>
  <c r="AA249" i="10"/>
  <c r="AS249" i="10" s="1"/>
  <c r="U249" i="10"/>
  <c r="AQ249" i="10" s="1"/>
  <c r="S249" i="10"/>
  <c r="AP249" i="10" s="1"/>
  <c r="Q249" i="10"/>
  <c r="AO249" i="10" s="1"/>
  <c r="M249" i="10"/>
  <c r="AN249" i="10" s="1"/>
  <c r="K249" i="10"/>
  <c r="AM249" i="10" s="1"/>
  <c r="I249" i="10"/>
  <c r="AG248" i="10"/>
  <c r="AE248" i="10"/>
  <c r="AU248" i="10" s="1"/>
  <c r="AC248" i="10"/>
  <c r="AT248" i="10" s="1"/>
  <c r="AA248" i="10"/>
  <c r="AS248" i="10" s="1"/>
  <c r="Y248" i="10"/>
  <c r="AR248" i="10" s="1"/>
  <c r="U248" i="10"/>
  <c r="AQ248" i="10" s="1"/>
  <c r="S248" i="10"/>
  <c r="AP248" i="10" s="1"/>
  <c r="Q248" i="10"/>
  <c r="AO248" i="10" s="1"/>
  <c r="M248" i="10"/>
  <c r="AN248" i="10" s="1"/>
  <c r="K248" i="10"/>
  <c r="AM248" i="10" s="1"/>
  <c r="I248" i="10"/>
  <c r="AL248" i="10" s="1"/>
  <c r="AG247" i="10"/>
  <c r="AE247" i="10"/>
  <c r="AU247" i="10" s="1"/>
  <c r="AC247" i="10"/>
  <c r="AT247" i="10" s="1"/>
  <c r="AA247" i="10"/>
  <c r="AS247" i="10" s="1"/>
  <c r="U247" i="10"/>
  <c r="AQ247" i="10" s="1"/>
  <c r="S247" i="10"/>
  <c r="AP247" i="10" s="1"/>
  <c r="M247" i="10"/>
  <c r="AN247" i="10" s="1"/>
  <c r="K247" i="10"/>
  <c r="AM247" i="10" s="1"/>
  <c r="I247" i="10"/>
  <c r="AL247" i="10" s="1"/>
  <c r="AG246" i="10"/>
  <c r="AE246" i="10"/>
  <c r="AU246" i="10" s="1"/>
  <c r="AC246" i="10"/>
  <c r="AT246" i="10" s="1"/>
  <c r="AA246" i="10"/>
  <c r="AS246" i="10" s="1"/>
  <c r="Y246" i="10"/>
  <c r="AR246" i="10" s="1"/>
  <c r="U246" i="10"/>
  <c r="AQ246" i="10" s="1"/>
  <c r="S246" i="10"/>
  <c r="AP246" i="10" s="1"/>
  <c r="Q246" i="10"/>
  <c r="AO246" i="10" s="1"/>
  <c r="M246" i="10"/>
  <c r="AN246" i="10" s="1"/>
  <c r="K246" i="10"/>
  <c r="AM246" i="10" s="1"/>
  <c r="I246" i="10"/>
  <c r="AL246" i="10" s="1"/>
  <c r="AT245" i="10"/>
  <c r="AG245" i="10"/>
  <c r="AE245" i="10"/>
  <c r="AU245" i="10" s="1"/>
  <c r="AC245" i="10"/>
  <c r="AA245" i="10"/>
  <c r="AS245" i="10" s="1"/>
  <c r="U245" i="10"/>
  <c r="AQ245" i="10" s="1"/>
  <c r="S245" i="10"/>
  <c r="AP245" i="10" s="1"/>
  <c r="M245" i="10"/>
  <c r="AN245" i="10" s="1"/>
  <c r="K245" i="10"/>
  <c r="AM245" i="10" s="1"/>
  <c r="I245" i="10"/>
  <c r="AL245" i="10" s="1"/>
  <c r="AG244" i="10"/>
  <c r="AE244" i="10"/>
  <c r="AU244" i="10" s="1"/>
  <c r="AC244" i="10"/>
  <c r="AT244" i="10" s="1"/>
  <c r="AA244" i="10"/>
  <c r="AS244" i="10" s="1"/>
  <c r="Y244" i="10"/>
  <c r="AR244" i="10" s="1"/>
  <c r="U244" i="10"/>
  <c r="AQ244" i="10" s="1"/>
  <c r="S244" i="10"/>
  <c r="AP244" i="10" s="1"/>
  <c r="Q244" i="10"/>
  <c r="AO244" i="10" s="1"/>
  <c r="M244" i="10"/>
  <c r="AN244" i="10" s="1"/>
  <c r="K244" i="10"/>
  <c r="AM244" i="10" s="1"/>
  <c r="I244" i="10"/>
  <c r="AL244" i="10" s="1"/>
  <c r="AG243" i="10"/>
  <c r="AE243" i="10"/>
  <c r="AU243" i="10" s="1"/>
  <c r="AC243" i="10"/>
  <c r="AT243" i="10" s="1"/>
  <c r="AA243" i="10"/>
  <c r="AS243" i="10" s="1"/>
  <c r="U243" i="10"/>
  <c r="AQ243" i="10" s="1"/>
  <c r="S243" i="10"/>
  <c r="AP243" i="10" s="1"/>
  <c r="M243" i="10"/>
  <c r="AN243" i="10" s="1"/>
  <c r="K243" i="10"/>
  <c r="AM243" i="10" s="1"/>
  <c r="I243" i="10"/>
  <c r="AL243" i="10" s="1"/>
  <c r="AG242" i="10"/>
  <c r="AE242" i="10"/>
  <c r="AU242" i="10" s="1"/>
  <c r="AC242" i="10"/>
  <c r="AT242" i="10" s="1"/>
  <c r="AA242" i="10"/>
  <c r="AS242" i="10" s="1"/>
  <c r="Y242" i="10"/>
  <c r="AR242" i="10" s="1"/>
  <c r="U242" i="10"/>
  <c r="AQ242" i="10" s="1"/>
  <c r="S242" i="10"/>
  <c r="AP242" i="10" s="1"/>
  <c r="Q242" i="10"/>
  <c r="AO242" i="10" s="1"/>
  <c r="M242" i="10"/>
  <c r="AN242" i="10" s="1"/>
  <c r="K242" i="10"/>
  <c r="AM242" i="10" s="1"/>
  <c r="I242" i="10"/>
  <c r="AL242" i="10" s="1"/>
  <c r="AL241" i="10"/>
  <c r="AG241" i="10"/>
  <c r="AE241" i="10"/>
  <c r="AU241" i="10" s="1"/>
  <c r="AC241" i="10"/>
  <c r="AT241" i="10" s="1"/>
  <c r="AA241" i="10"/>
  <c r="AS241" i="10" s="1"/>
  <c r="U241" i="10"/>
  <c r="AQ241" i="10" s="1"/>
  <c r="S241" i="10"/>
  <c r="AP241" i="10" s="1"/>
  <c r="M241" i="10"/>
  <c r="AN241" i="10" s="1"/>
  <c r="K241" i="10"/>
  <c r="AM241" i="10" s="1"/>
  <c r="I241" i="10"/>
  <c r="AG240" i="10"/>
  <c r="AE240" i="10"/>
  <c r="AU240" i="10" s="1"/>
  <c r="AC240" i="10"/>
  <c r="AT240" i="10" s="1"/>
  <c r="AA240" i="10"/>
  <c r="AS240" i="10" s="1"/>
  <c r="Y240" i="10"/>
  <c r="AR240" i="10" s="1"/>
  <c r="U240" i="10"/>
  <c r="AQ240" i="10" s="1"/>
  <c r="S240" i="10"/>
  <c r="AP240" i="10" s="1"/>
  <c r="Q240" i="10"/>
  <c r="AO240" i="10" s="1"/>
  <c r="M240" i="10"/>
  <c r="AN240" i="10" s="1"/>
  <c r="K240" i="10"/>
  <c r="AM240" i="10" s="1"/>
  <c r="I240" i="10"/>
  <c r="AL240" i="10" s="1"/>
  <c r="AJ239" i="10"/>
  <c r="AG239" i="10"/>
  <c r="AE239" i="10"/>
  <c r="AU239" i="10" s="1"/>
  <c r="AC239" i="10"/>
  <c r="AT239" i="10" s="1"/>
  <c r="AA239" i="10"/>
  <c r="AS239" i="10" s="1"/>
  <c r="U239" i="10"/>
  <c r="AQ239" i="10" s="1"/>
  <c r="S239" i="10"/>
  <c r="AP239" i="10" s="1"/>
  <c r="Q239" i="10"/>
  <c r="AO239" i="10" s="1"/>
  <c r="M239" i="10"/>
  <c r="AN239" i="10" s="1"/>
  <c r="K239" i="10"/>
  <c r="AM239" i="10" s="1"/>
  <c r="I239" i="10"/>
  <c r="AL239" i="10" s="1"/>
  <c r="AG238" i="10"/>
  <c r="AE238" i="10"/>
  <c r="AU238" i="10" s="1"/>
  <c r="AC238" i="10"/>
  <c r="AT238" i="10" s="1"/>
  <c r="AA238" i="10"/>
  <c r="AS238" i="10" s="1"/>
  <c r="Y238" i="10"/>
  <c r="AR238" i="10" s="1"/>
  <c r="U238" i="10"/>
  <c r="AQ238" i="10" s="1"/>
  <c r="S238" i="10"/>
  <c r="AP238" i="10" s="1"/>
  <c r="Q238" i="10"/>
  <c r="AO238" i="10" s="1"/>
  <c r="M238" i="10"/>
  <c r="AN238" i="10" s="1"/>
  <c r="K238" i="10"/>
  <c r="AM238" i="10" s="1"/>
  <c r="I238" i="10"/>
  <c r="AL238" i="10" s="1"/>
  <c r="AG237" i="10"/>
  <c r="AE237" i="10"/>
  <c r="AU237" i="10" s="1"/>
  <c r="AC237" i="10"/>
  <c r="AT237" i="10" s="1"/>
  <c r="AA237" i="10"/>
  <c r="AS237" i="10" s="1"/>
  <c r="U237" i="10"/>
  <c r="AQ237" i="10" s="1"/>
  <c r="S237" i="10"/>
  <c r="AP237" i="10" s="1"/>
  <c r="M237" i="10"/>
  <c r="AN237" i="10" s="1"/>
  <c r="K237" i="10"/>
  <c r="AM237" i="10" s="1"/>
  <c r="I237" i="10"/>
  <c r="AL237" i="10" s="1"/>
  <c r="AR236" i="10"/>
  <c r="AG236" i="10"/>
  <c r="AE236" i="10"/>
  <c r="AU236" i="10" s="1"/>
  <c r="AC236" i="10"/>
  <c r="AT236" i="10" s="1"/>
  <c r="AA236" i="10"/>
  <c r="AS236" i="10" s="1"/>
  <c r="Y236" i="10"/>
  <c r="U236" i="10"/>
  <c r="AQ236" i="10" s="1"/>
  <c r="S236" i="10"/>
  <c r="AP236" i="10" s="1"/>
  <c r="Q236" i="10"/>
  <c r="AO236" i="10" s="1"/>
  <c r="M236" i="10"/>
  <c r="AN236" i="10" s="1"/>
  <c r="K236" i="10"/>
  <c r="AM236" i="10" s="1"/>
  <c r="I236" i="10"/>
  <c r="AL236" i="10" s="1"/>
  <c r="AN235" i="10"/>
  <c r="AG235" i="10"/>
  <c r="AE235" i="10"/>
  <c r="AU235" i="10" s="1"/>
  <c r="AC235" i="10"/>
  <c r="AT235" i="10" s="1"/>
  <c r="AA235" i="10"/>
  <c r="AS235" i="10" s="1"/>
  <c r="U235" i="10"/>
  <c r="AQ235" i="10" s="1"/>
  <c r="S235" i="10"/>
  <c r="AP235" i="10" s="1"/>
  <c r="M235" i="10"/>
  <c r="K235" i="10"/>
  <c r="AM235" i="10" s="1"/>
  <c r="I235" i="10"/>
  <c r="AL235" i="10" s="1"/>
  <c r="AG234" i="10"/>
  <c r="AE234" i="10"/>
  <c r="AU234" i="10" s="1"/>
  <c r="AC234" i="10"/>
  <c r="AT234" i="10" s="1"/>
  <c r="AA234" i="10"/>
  <c r="AS234" i="10" s="1"/>
  <c r="Y234" i="10"/>
  <c r="AR234" i="10" s="1"/>
  <c r="U234" i="10"/>
  <c r="AQ234" i="10" s="1"/>
  <c r="S234" i="10"/>
  <c r="AP234" i="10" s="1"/>
  <c r="Q234" i="10"/>
  <c r="AO234" i="10" s="1"/>
  <c r="M234" i="10"/>
  <c r="AN234" i="10" s="1"/>
  <c r="K234" i="10"/>
  <c r="AM234" i="10" s="1"/>
  <c r="I234" i="10"/>
  <c r="AL234" i="10" s="1"/>
  <c r="AG233" i="10"/>
  <c r="AE233" i="10"/>
  <c r="AU233" i="10" s="1"/>
  <c r="AC233" i="10"/>
  <c r="AT233" i="10" s="1"/>
  <c r="AA233" i="10"/>
  <c r="AS233" i="10" s="1"/>
  <c r="Y233" i="10"/>
  <c r="AR233" i="10" s="1"/>
  <c r="U233" i="10"/>
  <c r="AQ233" i="10" s="1"/>
  <c r="S233" i="10"/>
  <c r="AP233" i="10" s="1"/>
  <c r="M233" i="10"/>
  <c r="AN233" i="10" s="1"/>
  <c r="K233" i="10"/>
  <c r="AM233" i="10" s="1"/>
  <c r="I233" i="10"/>
  <c r="AL233" i="10" s="1"/>
  <c r="AJ232" i="10"/>
  <c r="AG232" i="10"/>
  <c r="AE232" i="10"/>
  <c r="AU232" i="10" s="1"/>
  <c r="AC232" i="10"/>
  <c r="AT232" i="10" s="1"/>
  <c r="AA232" i="10"/>
  <c r="AS232" i="10" s="1"/>
  <c r="Y232" i="10"/>
  <c r="AR232" i="10" s="1"/>
  <c r="U232" i="10"/>
  <c r="AQ232" i="10" s="1"/>
  <c r="S232" i="10"/>
  <c r="AP232" i="10" s="1"/>
  <c r="Q232" i="10"/>
  <c r="AO232" i="10" s="1"/>
  <c r="M232" i="10"/>
  <c r="AN232" i="10" s="1"/>
  <c r="K232" i="10"/>
  <c r="AM232" i="10" s="1"/>
  <c r="I232" i="10"/>
  <c r="AL232" i="10" s="1"/>
  <c r="AI232" i="10"/>
  <c r="AG231" i="10"/>
  <c r="AE231" i="10"/>
  <c r="AU231" i="10" s="1"/>
  <c r="AC231" i="10"/>
  <c r="AT231" i="10" s="1"/>
  <c r="AA231" i="10"/>
  <c r="AS231" i="10" s="1"/>
  <c r="U231" i="10"/>
  <c r="AQ231" i="10" s="1"/>
  <c r="S231" i="10"/>
  <c r="AP231" i="10" s="1"/>
  <c r="M231" i="10"/>
  <c r="AN231" i="10" s="1"/>
  <c r="K231" i="10"/>
  <c r="AM231" i="10" s="1"/>
  <c r="I231" i="10"/>
  <c r="AL231" i="10" s="1"/>
  <c r="AG230" i="10"/>
  <c r="AE230" i="10"/>
  <c r="AU230" i="10" s="1"/>
  <c r="AC230" i="10"/>
  <c r="AT230" i="10" s="1"/>
  <c r="AA230" i="10"/>
  <c r="AS230" i="10" s="1"/>
  <c r="Y230" i="10"/>
  <c r="AR230" i="10" s="1"/>
  <c r="U230" i="10"/>
  <c r="AQ230" i="10" s="1"/>
  <c r="S230" i="10"/>
  <c r="AP230" i="10" s="1"/>
  <c r="Q230" i="10"/>
  <c r="AO230" i="10" s="1"/>
  <c r="M230" i="10"/>
  <c r="AN230" i="10" s="1"/>
  <c r="K230" i="10"/>
  <c r="AM230" i="10" s="1"/>
  <c r="I230" i="10"/>
  <c r="AL230" i="10" s="1"/>
  <c r="AG229" i="10"/>
  <c r="AE229" i="10"/>
  <c r="AU229" i="10" s="1"/>
  <c r="AC229" i="10"/>
  <c r="AT229" i="10" s="1"/>
  <c r="AA229" i="10"/>
  <c r="AS229" i="10" s="1"/>
  <c r="U229" i="10"/>
  <c r="AQ229" i="10" s="1"/>
  <c r="S229" i="10"/>
  <c r="AP229" i="10" s="1"/>
  <c r="M229" i="10"/>
  <c r="AN229" i="10" s="1"/>
  <c r="K229" i="10"/>
  <c r="AM229" i="10" s="1"/>
  <c r="I229" i="10"/>
  <c r="AL229" i="10" s="1"/>
  <c r="AJ228" i="10"/>
  <c r="AG228" i="10"/>
  <c r="AE228" i="10"/>
  <c r="AU228" i="10" s="1"/>
  <c r="AC228" i="10"/>
  <c r="AT228" i="10" s="1"/>
  <c r="AA228" i="10"/>
  <c r="AS228" i="10" s="1"/>
  <c r="Y228" i="10"/>
  <c r="AR228" i="10" s="1"/>
  <c r="U228" i="10"/>
  <c r="AQ228" i="10" s="1"/>
  <c r="S228" i="10"/>
  <c r="AP228" i="10" s="1"/>
  <c r="Q228" i="10"/>
  <c r="AO228" i="10" s="1"/>
  <c r="M228" i="10"/>
  <c r="AN228" i="10" s="1"/>
  <c r="K228" i="10"/>
  <c r="AM228" i="10" s="1"/>
  <c r="I228" i="10"/>
  <c r="AL228" i="10" s="1"/>
  <c r="AI228" i="10"/>
  <c r="AI227" i="10"/>
  <c r="AG227" i="10"/>
  <c r="AE227" i="10"/>
  <c r="AU227" i="10" s="1"/>
  <c r="AC227" i="10"/>
  <c r="AT227" i="10" s="1"/>
  <c r="AA227" i="10"/>
  <c r="AS227" i="10" s="1"/>
  <c r="U227" i="10"/>
  <c r="AQ227" i="10" s="1"/>
  <c r="S227" i="10"/>
  <c r="AP227" i="10" s="1"/>
  <c r="Q227" i="10"/>
  <c r="AO227" i="10" s="1"/>
  <c r="M227" i="10"/>
  <c r="AN227" i="10" s="1"/>
  <c r="K227" i="10"/>
  <c r="AM227" i="10" s="1"/>
  <c r="I227" i="10"/>
  <c r="AL227" i="10" s="1"/>
  <c r="AG226" i="10"/>
  <c r="AE226" i="10"/>
  <c r="AU226" i="10" s="1"/>
  <c r="AC226" i="10"/>
  <c r="AT226" i="10" s="1"/>
  <c r="AA226" i="10"/>
  <c r="AS226" i="10" s="1"/>
  <c r="Y226" i="10"/>
  <c r="AR226" i="10" s="1"/>
  <c r="U226" i="10"/>
  <c r="AQ226" i="10" s="1"/>
  <c r="S226" i="10"/>
  <c r="AP226" i="10" s="1"/>
  <c r="Q226" i="10"/>
  <c r="AO226" i="10" s="1"/>
  <c r="M226" i="10"/>
  <c r="AN226" i="10" s="1"/>
  <c r="K226" i="10"/>
  <c r="AM226" i="10" s="1"/>
  <c r="I226" i="10"/>
  <c r="AL226" i="10" s="1"/>
  <c r="AG225" i="10"/>
  <c r="AE225" i="10"/>
  <c r="AU225" i="10" s="1"/>
  <c r="AC225" i="10"/>
  <c r="AT225" i="10" s="1"/>
  <c r="AA225" i="10"/>
  <c r="AS225" i="10" s="1"/>
  <c r="U225" i="10"/>
  <c r="AQ225" i="10" s="1"/>
  <c r="S225" i="10"/>
  <c r="AP225" i="10" s="1"/>
  <c r="M225" i="10"/>
  <c r="AN225" i="10" s="1"/>
  <c r="K225" i="10"/>
  <c r="AM225" i="10" s="1"/>
  <c r="I225" i="10"/>
  <c r="AL225" i="10" s="1"/>
  <c r="AG224" i="10"/>
  <c r="AE224" i="10"/>
  <c r="AU224" i="10" s="1"/>
  <c r="AC224" i="10"/>
  <c r="AT224" i="10" s="1"/>
  <c r="AA224" i="10"/>
  <c r="AS224" i="10" s="1"/>
  <c r="Y224" i="10"/>
  <c r="AR224" i="10" s="1"/>
  <c r="U224" i="10"/>
  <c r="AQ224" i="10" s="1"/>
  <c r="S224" i="10"/>
  <c r="AP224" i="10" s="1"/>
  <c r="Q224" i="10"/>
  <c r="AO224" i="10" s="1"/>
  <c r="M224" i="10"/>
  <c r="AN224" i="10" s="1"/>
  <c r="K224" i="10"/>
  <c r="AM224" i="10" s="1"/>
  <c r="I224" i="10"/>
  <c r="AL224" i="10" s="1"/>
  <c r="AG223" i="10"/>
  <c r="AE223" i="10"/>
  <c r="AU223" i="10" s="1"/>
  <c r="AC223" i="10"/>
  <c r="AT223" i="10" s="1"/>
  <c r="AA223" i="10"/>
  <c r="AS223" i="10" s="1"/>
  <c r="U223" i="10"/>
  <c r="AQ223" i="10" s="1"/>
  <c r="S223" i="10"/>
  <c r="AP223" i="10" s="1"/>
  <c r="M223" i="10"/>
  <c r="AN223" i="10" s="1"/>
  <c r="K223" i="10"/>
  <c r="AM223" i="10" s="1"/>
  <c r="I223" i="10"/>
  <c r="AL223" i="10" s="1"/>
  <c r="AG222" i="10"/>
  <c r="AE222" i="10"/>
  <c r="AU222" i="10" s="1"/>
  <c r="AC222" i="10"/>
  <c r="AT222" i="10" s="1"/>
  <c r="AA222" i="10"/>
  <c r="AS222" i="10" s="1"/>
  <c r="Y222" i="10"/>
  <c r="AR222" i="10" s="1"/>
  <c r="U222" i="10"/>
  <c r="AQ222" i="10" s="1"/>
  <c r="S222" i="10"/>
  <c r="AP222" i="10" s="1"/>
  <c r="Q222" i="10"/>
  <c r="AO222" i="10" s="1"/>
  <c r="M222" i="10"/>
  <c r="AN222" i="10" s="1"/>
  <c r="K222" i="10"/>
  <c r="AM222" i="10" s="1"/>
  <c r="I222" i="10"/>
  <c r="AL222" i="10" s="1"/>
  <c r="AG221" i="10"/>
  <c r="AE221" i="10"/>
  <c r="AU221" i="10" s="1"/>
  <c r="AC221" i="10"/>
  <c r="AT221" i="10" s="1"/>
  <c r="AA221" i="10"/>
  <c r="AS221" i="10" s="1"/>
  <c r="U221" i="10"/>
  <c r="AQ221" i="10" s="1"/>
  <c r="S221" i="10"/>
  <c r="AP221" i="10" s="1"/>
  <c r="M221" i="10"/>
  <c r="AN221" i="10" s="1"/>
  <c r="K221" i="10"/>
  <c r="AM221" i="10" s="1"/>
  <c r="I221" i="10"/>
  <c r="AL221" i="10" s="1"/>
  <c r="AG220" i="10"/>
  <c r="AE220" i="10"/>
  <c r="AU220" i="10" s="1"/>
  <c r="AC220" i="10"/>
  <c r="AT220" i="10" s="1"/>
  <c r="AA220" i="10"/>
  <c r="AS220" i="10" s="1"/>
  <c r="Y220" i="10"/>
  <c r="AR220" i="10" s="1"/>
  <c r="U220" i="10"/>
  <c r="AQ220" i="10" s="1"/>
  <c r="S220" i="10"/>
  <c r="AP220" i="10" s="1"/>
  <c r="Q220" i="10"/>
  <c r="AO220" i="10" s="1"/>
  <c r="M220" i="10"/>
  <c r="AN220" i="10" s="1"/>
  <c r="K220" i="10"/>
  <c r="AM220" i="10" s="1"/>
  <c r="I220" i="10"/>
  <c r="AL220" i="10" s="1"/>
  <c r="AG219" i="10"/>
  <c r="AE219" i="10"/>
  <c r="AU219" i="10" s="1"/>
  <c r="AC219" i="10"/>
  <c r="AT219" i="10" s="1"/>
  <c r="AA219" i="10"/>
  <c r="AS219" i="10" s="1"/>
  <c r="U219" i="10"/>
  <c r="AQ219" i="10" s="1"/>
  <c r="S219" i="10"/>
  <c r="AP219" i="10" s="1"/>
  <c r="M219" i="10"/>
  <c r="AN219" i="10" s="1"/>
  <c r="K219" i="10"/>
  <c r="AM219" i="10" s="1"/>
  <c r="I219" i="10"/>
  <c r="AL219" i="10" s="1"/>
  <c r="AU218" i="10"/>
  <c r="AG218" i="10"/>
  <c r="AE218" i="10"/>
  <c r="AC218" i="10"/>
  <c r="AT218" i="10" s="1"/>
  <c r="AA218" i="10"/>
  <c r="AS218" i="10" s="1"/>
  <c r="Y218" i="10"/>
  <c r="AR218" i="10" s="1"/>
  <c r="U218" i="10"/>
  <c r="AQ218" i="10" s="1"/>
  <c r="S218" i="10"/>
  <c r="AP218" i="10" s="1"/>
  <c r="Q218" i="10"/>
  <c r="AO218" i="10" s="1"/>
  <c r="M218" i="10"/>
  <c r="AN218" i="10" s="1"/>
  <c r="K218" i="10"/>
  <c r="AM218" i="10" s="1"/>
  <c r="I218" i="10"/>
  <c r="AL218" i="10" s="1"/>
  <c r="AG217" i="10"/>
  <c r="AE217" i="10"/>
  <c r="AU217" i="10" s="1"/>
  <c r="AC217" i="10"/>
  <c r="AT217" i="10" s="1"/>
  <c r="AA217" i="10"/>
  <c r="AS217" i="10" s="1"/>
  <c r="U217" i="10"/>
  <c r="AQ217" i="10" s="1"/>
  <c r="S217" i="10"/>
  <c r="AP217" i="10" s="1"/>
  <c r="M217" i="10"/>
  <c r="AN217" i="10" s="1"/>
  <c r="K217" i="10"/>
  <c r="AM217" i="10" s="1"/>
  <c r="I217" i="10"/>
  <c r="AL217" i="10" s="1"/>
  <c r="AJ216" i="10"/>
  <c r="AG216" i="10"/>
  <c r="AE216" i="10"/>
  <c r="AU216" i="10" s="1"/>
  <c r="AC216" i="10"/>
  <c r="AT216" i="10" s="1"/>
  <c r="AA216" i="10"/>
  <c r="AS216" i="10" s="1"/>
  <c r="Y216" i="10"/>
  <c r="AR216" i="10" s="1"/>
  <c r="U216" i="10"/>
  <c r="AQ216" i="10" s="1"/>
  <c r="S216" i="10"/>
  <c r="AP216" i="10" s="1"/>
  <c r="Q216" i="10"/>
  <c r="AO216" i="10" s="1"/>
  <c r="M216" i="10"/>
  <c r="AN216" i="10" s="1"/>
  <c r="K216" i="10"/>
  <c r="AM216" i="10" s="1"/>
  <c r="I216" i="10"/>
  <c r="AL216" i="10" s="1"/>
  <c r="AI216" i="10"/>
  <c r="AG215" i="10"/>
  <c r="AE215" i="10"/>
  <c r="AU215" i="10" s="1"/>
  <c r="AC215" i="10"/>
  <c r="AT215" i="10" s="1"/>
  <c r="AA215" i="10"/>
  <c r="AS215" i="10" s="1"/>
  <c r="U215" i="10"/>
  <c r="AQ215" i="10" s="1"/>
  <c r="S215" i="10"/>
  <c r="AP215" i="10" s="1"/>
  <c r="M215" i="10"/>
  <c r="AN215" i="10" s="1"/>
  <c r="K215" i="10"/>
  <c r="AM215" i="10" s="1"/>
  <c r="I215" i="10"/>
  <c r="AL215" i="10" s="1"/>
  <c r="AL214" i="10"/>
  <c r="AG214" i="10"/>
  <c r="AE214" i="10"/>
  <c r="AU214" i="10" s="1"/>
  <c r="AC214" i="10"/>
  <c r="AT214" i="10" s="1"/>
  <c r="AA214" i="10"/>
  <c r="AS214" i="10" s="1"/>
  <c r="Y214" i="10"/>
  <c r="AR214" i="10" s="1"/>
  <c r="U214" i="10"/>
  <c r="AQ214" i="10" s="1"/>
  <c r="S214" i="10"/>
  <c r="AP214" i="10" s="1"/>
  <c r="Q214" i="10"/>
  <c r="AO214" i="10" s="1"/>
  <c r="M214" i="10"/>
  <c r="AN214" i="10" s="1"/>
  <c r="K214" i="10"/>
  <c r="AM214" i="10" s="1"/>
  <c r="I214" i="10"/>
  <c r="AT213" i="10"/>
  <c r="AG213" i="10"/>
  <c r="AE213" i="10"/>
  <c r="AU213" i="10" s="1"/>
  <c r="AC213" i="10"/>
  <c r="AA213" i="10"/>
  <c r="AS213" i="10" s="1"/>
  <c r="U213" i="10"/>
  <c r="AQ213" i="10" s="1"/>
  <c r="S213" i="10"/>
  <c r="AP213" i="10" s="1"/>
  <c r="M213" i="10"/>
  <c r="AN213" i="10" s="1"/>
  <c r="K213" i="10"/>
  <c r="AM213" i="10" s="1"/>
  <c r="I213" i="10"/>
  <c r="AL213" i="10" s="1"/>
  <c r="AG212" i="10"/>
  <c r="AE212" i="10"/>
  <c r="AU212" i="10" s="1"/>
  <c r="AC212" i="10"/>
  <c r="AT212" i="10" s="1"/>
  <c r="AA212" i="10"/>
  <c r="AS212" i="10" s="1"/>
  <c r="Y212" i="10"/>
  <c r="AR212" i="10" s="1"/>
  <c r="U212" i="10"/>
  <c r="AQ212" i="10" s="1"/>
  <c r="S212" i="10"/>
  <c r="AP212" i="10" s="1"/>
  <c r="Q212" i="10"/>
  <c r="AO212" i="10" s="1"/>
  <c r="M212" i="10"/>
  <c r="AN212" i="10" s="1"/>
  <c r="K212" i="10"/>
  <c r="AM212" i="10" s="1"/>
  <c r="I212" i="10"/>
  <c r="AL212" i="10" s="1"/>
  <c r="AG211" i="10"/>
  <c r="AE211" i="10"/>
  <c r="AU211" i="10" s="1"/>
  <c r="AC211" i="10"/>
  <c r="AT211" i="10" s="1"/>
  <c r="AA211" i="10"/>
  <c r="AS211" i="10" s="1"/>
  <c r="Y211" i="10"/>
  <c r="AR211" i="10" s="1"/>
  <c r="U211" i="10"/>
  <c r="AQ211" i="10" s="1"/>
  <c r="S211" i="10"/>
  <c r="AP211" i="10" s="1"/>
  <c r="M211" i="10"/>
  <c r="AN211" i="10" s="1"/>
  <c r="K211" i="10"/>
  <c r="AM211" i="10" s="1"/>
  <c r="I211" i="10"/>
  <c r="AL211" i="10" s="1"/>
  <c r="AG210" i="10"/>
  <c r="AE210" i="10"/>
  <c r="AU210" i="10" s="1"/>
  <c r="AC210" i="10"/>
  <c r="AT210" i="10" s="1"/>
  <c r="AA210" i="10"/>
  <c r="AS210" i="10" s="1"/>
  <c r="Y210" i="10"/>
  <c r="AR210" i="10" s="1"/>
  <c r="U210" i="10"/>
  <c r="AQ210" i="10" s="1"/>
  <c r="S210" i="10"/>
  <c r="AP210" i="10" s="1"/>
  <c r="Q210" i="10"/>
  <c r="AO210" i="10" s="1"/>
  <c r="M210" i="10"/>
  <c r="AN210" i="10" s="1"/>
  <c r="K210" i="10"/>
  <c r="AM210" i="10" s="1"/>
  <c r="I210" i="10"/>
  <c r="AL210" i="10" s="1"/>
  <c r="AG209" i="10"/>
  <c r="AE209" i="10"/>
  <c r="AU209" i="10" s="1"/>
  <c r="AC209" i="10"/>
  <c r="AT209" i="10" s="1"/>
  <c r="AA209" i="10"/>
  <c r="AS209" i="10" s="1"/>
  <c r="U209" i="10"/>
  <c r="AQ209" i="10" s="1"/>
  <c r="S209" i="10"/>
  <c r="AP209" i="10" s="1"/>
  <c r="M209" i="10"/>
  <c r="AN209" i="10" s="1"/>
  <c r="K209" i="10"/>
  <c r="AM209" i="10" s="1"/>
  <c r="I209" i="10"/>
  <c r="AL209" i="10" s="1"/>
  <c r="AG208" i="10"/>
  <c r="AE208" i="10"/>
  <c r="AU208" i="10" s="1"/>
  <c r="AC208" i="10"/>
  <c r="AT208" i="10" s="1"/>
  <c r="AA208" i="10"/>
  <c r="AS208" i="10" s="1"/>
  <c r="Y208" i="10"/>
  <c r="AR208" i="10" s="1"/>
  <c r="U208" i="10"/>
  <c r="AQ208" i="10" s="1"/>
  <c r="S208" i="10"/>
  <c r="AP208" i="10" s="1"/>
  <c r="Q208" i="10"/>
  <c r="AO208" i="10" s="1"/>
  <c r="M208" i="10"/>
  <c r="AN208" i="10" s="1"/>
  <c r="K208" i="10"/>
  <c r="AM208" i="10" s="1"/>
  <c r="I208" i="10"/>
  <c r="AL208" i="10" s="1"/>
  <c r="AG207" i="10"/>
  <c r="AE207" i="10"/>
  <c r="AU207" i="10" s="1"/>
  <c r="AC207" i="10"/>
  <c r="AT207" i="10" s="1"/>
  <c r="AA207" i="10"/>
  <c r="AS207" i="10" s="1"/>
  <c r="Y207" i="10"/>
  <c r="AR207" i="10" s="1"/>
  <c r="U207" i="10"/>
  <c r="AQ207" i="10" s="1"/>
  <c r="S207" i="10"/>
  <c r="AP207" i="10" s="1"/>
  <c r="M207" i="10"/>
  <c r="AN207" i="10" s="1"/>
  <c r="K207" i="10"/>
  <c r="AM207" i="10" s="1"/>
  <c r="I207" i="10"/>
  <c r="AL207" i="10" s="1"/>
  <c r="AG206" i="10"/>
  <c r="AE206" i="10"/>
  <c r="AU206" i="10" s="1"/>
  <c r="AC206" i="10"/>
  <c r="AT206" i="10" s="1"/>
  <c r="AA206" i="10"/>
  <c r="AS206" i="10" s="1"/>
  <c r="Y206" i="10"/>
  <c r="AR206" i="10" s="1"/>
  <c r="U206" i="10"/>
  <c r="AQ206" i="10" s="1"/>
  <c r="S206" i="10"/>
  <c r="AP206" i="10" s="1"/>
  <c r="Q206" i="10"/>
  <c r="AO206" i="10" s="1"/>
  <c r="M206" i="10"/>
  <c r="AN206" i="10" s="1"/>
  <c r="K206" i="10"/>
  <c r="AM206" i="10" s="1"/>
  <c r="I206" i="10"/>
  <c r="AL206" i="10" s="1"/>
  <c r="AG205" i="10"/>
  <c r="AE205" i="10"/>
  <c r="AU205" i="10" s="1"/>
  <c r="AC205" i="10"/>
  <c r="AT205" i="10" s="1"/>
  <c r="AA205" i="10"/>
  <c r="AS205" i="10" s="1"/>
  <c r="U205" i="10"/>
  <c r="AQ205" i="10" s="1"/>
  <c r="S205" i="10"/>
  <c r="AP205" i="10" s="1"/>
  <c r="M205" i="10"/>
  <c r="AN205" i="10" s="1"/>
  <c r="K205" i="10"/>
  <c r="AM205" i="10" s="1"/>
  <c r="I205" i="10"/>
  <c r="AL205" i="10" s="1"/>
  <c r="AG204" i="10"/>
  <c r="AE204" i="10"/>
  <c r="AU204" i="10" s="1"/>
  <c r="AC204" i="10"/>
  <c r="AT204" i="10" s="1"/>
  <c r="AA204" i="10"/>
  <c r="AS204" i="10" s="1"/>
  <c r="Y204" i="10"/>
  <c r="AR204" i="10" s="1"/>
  <c r="U204" i="10"/>
  <c r="AQ204" i="10" s="1"/>
  <c r="S204" i="10"/>
  <c r="AP204" i="10" s="1"/>
  <c r="Q204" i="10"/>
  <c r="AO204" i="10" s="1"/>
  <c r="M204" i="10"/>
  <c r="AN204" i="10" s="1"/>
  <c r="K204" i="10"/>
  <c r="AM204" i="10" s="1"/>
  <c r="I204" i="10"/>
  <c r="AL204" i="10" s="1"/>
  <c r="AG203" i="10"/>
  <c r="AE203" i="10"/>
  <c r="AU203" i="10" s="1"/>
  <c r="AC203" i="10"/>
  <c r="AT203" i="10" s="1"/>
  <c r="AA203" i="10"/>
  <c r="AS203" i="10" s="1"/>
  <c r="U203" i="10"/>
  <c r="AQ203" i="10" s="1"/>
  <c r="S203" i="10"/>
  <c r="AP203" i="10" s="1"/>
  <c r="M203" i="10"/>
  <c r="AN203" i="10" s="1"/>
  <c r="K203" i="10"/>
  <c r="AM203" i="10" s="1"/>
  <c r="I203" i="10"/>
  <c r="AL203" i="10" s="1"/>
  <c r="AQ202" i="10"/>
  <c r="AP202" i="10"/>
  <c r="AG202" i="10"/>
  <c r="AE202" i="10"/>
  <c r="AU202" i="10" s="1"/>
  <c r="AC202" i="10"/>
  <c r="AT202" i="10" s="1"/>
  <c r="AA202" i="10"/>
  <c r="AS202" i="10" s="1"/>
  <c r="Y202" i="10"/>
  <c r="AR202" i="10" s="1"/>
  <c r="U202" i="10"/>
  <c r="S202" i="10"/>
  <c r="Q202" i="10"/>
  <c r="AO202" i="10" s="1"/>
  <c r="M202" i="10"/>
  <c r="AN202" i="10" s="1"/>
  <c r="K202" i="10"/>
  <c r="AM202" i="10" s="1"/>
  <c r="I202" i="10"/>
  <c r="AL202" i="10" s="1"/>
  <c r="AT201" i="10"/>
  <c r="AG201" i="10"/>
  <c r="AE201" i="10"/>
  <c r="AU201" i="10" s="1"/>
  <c r="AC201" i="10"/>
  <c r="AA201" i="10"/>
  <c r="AS201" i="10" s="1"/>
  <c r="U201" i="10"/>
  <c r="AQ201" i="10" s="1"/>
  <c r="S201" i="10"/>
  <c r="AP201" i="10" s="1"/>
  <c r="M201" i="10"/>
  <c r="AN201" i="10" s="1"/>
  <c r="K201" i="10"/>
  <c r="AM201" i="10" s="1"/>
  <c r="I201" i="10"/>
  <c r="AL201" i="10" s="1"/>
  <c r="AG200" i="10"/>
  <c r="AE200" i="10"/>
  <c r="AU200" i="10" s="1"/>
  <c r="AC200" i="10"/>
  <c r="AT200" i="10" s="1"/>
  <c r="AA200" i="10"/>
  <c r="AS200" i="10" s="1"/>
  <c r="Y200" i="10"/>
  <c r="AR200" i="10" s="1"/>
  <c r="U200" i="10"/>
  <c r="AQ200" i="10" s="1"/>
  <c r="S200" i="10"/>
  <c r="AP200" i="10" s="1"/>
  <c r="Q200" i="10"/>
  <c r="AO200" i="10" s="1"/>
  <c r="M200" i="10"/>
  <c r="AN200" i="10" s="1"/>
  <c r="K200" i="10"/>
  <c r="AM200" i="10" s="1"/>
  <c r="I200" i="10"/>
  <c r="AL200" i="10" s="1"/>
  <c r="AN199" i="10"/>
  <c r="AG199" i="10"/>
  <c r="AE199" i="10"/>
  <c r="AU199" i="10" s="1"/>
  <c r="AC199" i="10"/>
  <c r="AT199" i="10" s="1"/>
  <c r="AA199" i="10"/>
  <c r="AS199" i="10" s="1"/>
  <c r="U199" i="10"/>
  <c r="AQ199" i="10" s="1"/>
  <c r="S199" i="10"/>
  <c r="AP199" i="10" s="1"/>
  <c r="M199" i="10"/>
  <c r="K199" i="10"/>
  <c r="AM199" i="10" s="1"/>
  <c r="I199" i="10"/>
  <c r="AL199" i="10" s="1"/>
  <c r="AG198" i="10"/>
  <c r="AE198" i="10"/>
  <c r="AU198" i="10" s="1"/>
  <c r="AC198" i="10"/>
  <c r="AT198" i="10" s="1"/>
  <c r="AA198" i="10"/>
  <c r="AS198" i="10" s="1"/>
  <c r="Y198" i="10"/>
  <c r="AR198" i="10" s="1"/>
  <c r="U198" i="10"/>
  <c r="AQ198" i="10" s="1"/>
  <c r="S198" i="10"/>
  <c r="AP198" i="10" s="1"/>
  <c r="Q198" i="10"/>
  <c r="AO198" i="10" s="1"/>
  <c r="M198" i="10"/>
  <c r="AN198" i="10" s="1"/>
  <c r="K198" i="10"/>
  <c r="AM198" i="10" s="1"/>
  <c r="I198" i="10"/>
  <c r="AL198" i="10" s="1"/>
  <c r="AL197" i="10"/>
  <c r="AG197" i="10"/>
  <c r="AE197" i="10"/>
  <c r="AU197" i="10" s="1"/>
  <c r="AC197" i="10"/>
  <c r="AT197" i="10" s="1"/>
  <c r="AA197" i="10"/>
  <c r="AS197" i="10" s="1"/>
  <c r="Y197" i="10"/>
  <c r="AR197" i="10" s="1"/>
  <c r="U197" i="10"/>
  <c r="AQ197" i="10" s="1"/>
  <c r="S197" i="10"/>
  <c r="AP197" i="10" s="1"/>
  <c r="M197" i="10"/>
  <c r="AN197" i="10" s="1"/>
  <c r="K197" i="10"/>
  <c r="AM197" i="10" s="1"/>
  <c r="I197" i="10"/>
  <c r="AS196" i="10"/>
  <c r="AR196" i="10"/>
  <c r="AG196" i="10"/>
  <c r="AE196" i="10"/>
  <c r="AU196" i="10" s="1"/>
  <c r="AC196" i="10"/>
  <c r="AT196" i="10" s="1"/>
  <c r="AA196" i="10"/>
  <c r="Y196" i="10"/>
  <c r="U196" i="10"/>
  <c r="AQ196" i="10" s="1"/>
  <c r="S196" i="10"/>
  <c r="AP196" i="10" s="1"/>
  <c r="Q196" i="10"/>
  <c r="AO196" i="10" s="1"/>
  <c r="M196" i="10"/>
  <c r="AN196" i="10" s="1"/>
  <c r="K196" i="10"/>
  <c r="AM196" i="10" s="1"/>
  <c r="I196" i="10"/>
  <c r="AL196" i="10" s="1"/>
  <c r="AG195" i="10"/>
  <c r="AE195" i="10"/>
  <c r="AU195" i="10" s="1"/>
  <c r="AC195" i="10"/>
  <c r="AT195" i="10" s="1"/>
  <c r="AA195" i="10"/>
  <c r="AS195" i="10" s="1"/>
  <c r="U195" i="10"/>
  <c r="AQ195" i="10" s="1"/>
  <c r="S195" i="10"/>
  <c r="AP195" i="10" s="1"/>
  <c r="M195" i="10"/>
  <c r="AN195" i="10" s="1"/>
  <c r="K195" i="10"/>
  <c r="AM195" i="10" s="1"/>
  <c r="I195" i="10"/>
  <c r="AL195" i="10" s="1"/>
  <c r="AQ194" i="10"/>
  <c r="AG194" i="10"/>
  <c r="AE194" i="10"/>
  <c r="AU194" i="10" s="1"/>
  <c r="AC194" i="10"/>
  <c r="AT194" i="10" s="1"/>
  <c r="AA194" i="10"/>
  <c r="AS194" i="10" s="1"/>
  <c r="Y194" i="10"/>
  <c r="AR194" i="10" s="1"/>
  <c r="U194" i="10"/>
  <c r="S194" i="10"/>
  <c r="AP194" i="10" s="1"/>
  <c r="Q194" i="10"/>
  <c r="AO194" i="10" s="1"/>
  <c r="M194" i="10"/>
  <c r="AN194" i="10" s="1"/>
  <c r="K194" i="10"/>
  <c r="AM194" i="10" s="1"/>
  <c r="I194" i="10"/>
  <c r="AL194" i="10" s="1"/>
  <c r="AT193" i="10"/>
  <c r="AG193" i="10"/>
  <c r="AE193" i="10"/>
  <c r="AU193" i="10" s="1"/>
  <c r="AC193" i="10"/>
  <c r="AA193" i="10"/>
  <c r="AS193" i="10" s="1"/>
  <c r="Y193" i="10"/>
  <c r="AR193" i="10" s="1"/>
  <c r="U193" i="10"/>
  <c r="AQ193" i="10" s="1"/>
  <c r="S193" i="10"/>
  <c r="AP193" i="10" s="1"/>
  <c r="M193" i="10"/>
  <c r="AN193" i="10" s="1"/>
  <c r="K193" i="10"/>
  <c r="AM193" i="10" s="1"/>
  <c r="I193" i="10"/>
  <c r="AL193" i="10" s="1"/>
  <c r="AG192" i="10"/>
  <c r="AE192" i="10"/>
  <c r="AU192" i="10" s="1"/>
  <c r="AC192" i="10"/>
  <c r="AT192" i="10" s="1"/>
  <c r="AA192" i="10"/>
  <c r="AS192" i="10" s="1"/>
  <c r="Y192" i="10"/>
  <c r="AR192" i="10" s="1"/>
  <c r="U192" i="10"/>
  <c r="AQ192" i="10" s="1"/>
  <c r="S192" i="10"/>
  <c r="AP192" i="10" s="1"/>
  <c r="Q192" i="10"/>
  <c r="AO192" i="10" s="1"/>
  <c r="M192" i="10"/>
  <c r="AN192" i="10" s="1"/>
  <c r="K192" i="10"/>
  <c r="AM192" i="10" s="1"/>
  <c r="I192" i="10"/>
  <c r="AL192" i="10" s="1"/>
  <c r="AG191" i="10"/>
  <c r="AE191" i="10"/>
  <c r="AU191" i="10" s="1"/>
  <c r="AC191" i="10"/>
  <c r="AT191" i="10" s="1"/>
  <c r="AA191" i="10"/>
  <c r="AS191" i="10" s="1"/>
  <c r="Y191" i="10"/>
  <c r="AR191" i="10" s="1"/>
  <c r="U191" i="10"/>
  <c r="AQ191" i="10" s="1"/>
  <c r="S191" i="10"/>
  <c r="AP191" i="10" s="1"/>
  <c r="M191" i="10"/>
  <c r="AN191" i="10" s="1"/>
  <c r="K191" i="10"/>
  <c r="AM191" i="10" s="1"/>
  <c r="I191" i="10"/>
  <c r="AL191" i="10" s="1"/>
  <c r="AL190" i="10"/>
  <c r="AG190" i="10"/>
  <c r="AE190" i="10"/>
  <c r="AU190" i="10" s="1"/>
  <c r="AC190" i="10"/>
  <c r="AT190" i="10" s="1"/>
  <c r="AA190" i="10"/>
  <c r="AS190" i="10" s="1"/>
  <c r="Y190" i="10"/>
  <c r="AR190" i="10" s="1"/>
  <c r="U190" i="10"/>
  <c r="AQ190" i="10" s="1"/>
  <c r="S190" i="10"/>
  <c r="AP190" i="10" s="1"/>
  <c r="Q190" i="10"/>
  <c r="AO190" i="10" s="1"/>
  <c r="M190" i="10"/>
  <c r="AN190" i="10" s="1"/>
  <c r="K190" i="10"/>
  <c r="AM190" i="10" s="1"/>
  <c r="I190" i="10"/>
  <c r="AG189" i="10"/>
  <c r="AE189" i="10"/>
  <c r="AU189" i="10" s="1"/>
  <c r="AC189" i="10"/>
  <c r="AT189" i="10" s="1"/>
  <c r="AA189" i="10"/>
  <c r="AS189" i="10" s="1"/>
  <c r="U189" i="10"/>
  <c r="AQ189" i="10" s="1"/>
  <c r="S189" i="10"/>
  <c r="AP189" i="10" s="1"/>
  <c r="M189" i="10"/>
  <c r="AN189" i="10" s="1"/>
  <c r="K189" i="10"/>
  <c r="AM189" i="10" s="1"/>
  <c r="I189" i="10"/>
  <c r="AL189" i="10" s="1"/>
  <c r="AG188" i="10"/>
  <c r="AE188" i="10"/>
  <c r="AU188" i="10" s="1"/>
  <c r="AC188" i="10"/>
  <c r="AT188" i="10" s="1"/>
  <c r="AA188" i="10"/>
  <c r="AS188" i="10" s="1"/>
  <c r="Y188" i="10"/>
  <c r="AR188" i="10" s="1"/>
  <c r="U188" i="10"/>
  <c r="AQ188" i="10" s="1"/>
  <c r="S188" i="10"/>
  <c r="AP188" i="10" s="1"/>
  <c r="Q188" i="10"/>
  <c r="AO188" i="10" s="1"/>
  <c r="M188" i="10"/>
  <c r="AN188" i="10" s="1"/>
  <c r="K188" i="10"/>
  <c r="AM188" i="10" s="1"/>
  <c r="I188" i="10"/>
  <c r="AL188" i="10" s="1"/>
  <c r="AI187" i="10"/>
  <c r="AG187" i="10"/>
  <c r="AE187" i="10"/>
  <c r="AU187" i="10" s="1"/>
  <c r="AC187" i="10"/>
  <c r="AT187" i="10" s="1"/>
  <c r="AA187" i="10"/>
  <c r="AS187" i="10" s="1"/>
  <c r="U187" i="10"/>
  <c r="AQ187" i="10" s="1"/>
  <c r="S187" i="10"/>
  <c r="AP187" i="10" s="1"/>
  <c r="M187" i="10"/>
  <c r="AN187" i="10" s="1"/>
  <c r="K187" i="10"/>
  <c r="AM187" i="10" s="1"/>
  <c r="I187" i="10"/>
  <c r="AL187" i="10" s="1"/>
  <c r="AG186" i="10"/>
  <c r="AE186" i="10"/>
  <c r="AU186" i="10" s="1"/>
  <c r="AC186" i="10"/>
  <c r="AT186" i="10" s="1"/>
  <c r="AA186" i="10"/>
  <c r="AS186" i="10" s="1"/>
  <c r="Y186" i="10"/>
  <c r="AR186" i="10" s="1"/>
  <c r="U186" i="10"/>
  <c r="AQ186" i="10" s="1"/>
  <c r="S186" i="10"/>
  <c r="AP186" i="10" s="1"/>
  <c r="Q186" i="10"/>
  <c r="AO186" i="10" s="1"/>
  <c r="M186" i="10"/>
  <c r="AN186" i="10" s="1"/>
  <c r="K186" i="10"/>
  <c r="AM186" i="10" s="1"/>
  <c r="I186" i="10"/>
  <c r="AL186" i="10" s="1"/>
  <c r="AL185" i="10"/>
  <c r="AG185" i="10"/>
  <c r="AE185" i="10"/>
  <c r="AU185" i="10" s="1"/>
  <c r="AC185" i="10"/>
  <c r="AT185" i="10" s="1"/>
  <c r="AA185" i="10"/>
  <c r="AS185" i="10" s="1"/>
  <c r="U185" i="10"/>
  <c r="AQ185" i="10" s="1"/>
  <c r="S185" i="10"/>
  <c r="AP185" i="10" s="1"/>
  <c r="Q185" i="10"/>
  <c r="AO185" i="10" s="1"/>
  <c r="M185" i="10"/>
  <c r="AN185" i="10" s="1"/>
  <c r="K185" i="10"/>
  <c r="AM185" i="10" s="1"/>
  <c r="I185" i="10"/>
  <c r="AG184" i="10"/>
  <c r="AE184" i="10"/>
  <c r="AU184" i="10" s="1"/>
  <c r="AC184" i="10"/>
  <c r="AT184" i="10" s="1"/>
  <c r="AA184" i="10"/>
  <c r="AS184" i="10" s="1"/>
  <c r="Y184" i="10"/>
  <c r="AR184" i="10" s="1"/>
  <c r="U184" i="10"/>
  <c r="AQ184" i="10" s="1"/>
  <c r="S184" i="10"/>
  <c r="AP184" i="10" s="1"/>
  <c r="Q184" i="10"/>
  <c r="AO184" i="10" s="1"/>
  <c r="M184" i="10"/>
  <c r="AN184" i="10" s="1"/>
  <c r="K184" i="10"/>
  <c r="AM184" i="10" s="1"/>
  <c r="I184" i="10"/>
  <c r="AL184" i="10" s="1"/>
  <c r="AN183" i="10"/>
  <c r="AG183" i="10"/>
  <c r="AE183" i="10"/>
  <c r="AU183" i="10" s="1"/>
  <c r="AC183" i="10"/>
  <c r="AT183" i="10" s="1"/>
  <c r="AA183" i="10"/>
  <c r="AS183" i="10" s="1"/>
  <c r="U183" i="10"/>
  <c r="AQ183" i="10" s="1"/>
  <c r="S183" i="10"/>
  <c r="AP183" i="10" s="1"/>
  <c r="M183" i="10"/>
  <c r="K183" i="10"/>
  <c r="AM183" i="10" s="1"/>
  <c r="I183" i="10"/>
  <c r="AL183" i="10" s="1"/>
  <c r="AG182" i="10"/>
  <c r="AE182" i="10"/>
  <c r="AU182" i="10" s="1"/>
  <c r="AC182" i="10"/>
  <c r="AT182" i="10" s="1"/>
  <c r="AA182" i="10"/>
  <c r="AS182" i="10" s="1"/>
  <c r="Y182" i="10"/>
  <c r="AR182" i="10" s="1"/>
  <c r="U182" i="10"/>
  <c r="AQ182" i="10" s="1"/>
  <c r="S182" i="10"/>
  <c r="AP182" i="10" s="1"/>
  <c r="Q182" i="10"/>
  <c r="AO182" i="10" s="1"/>
  <c r="M182" i="10"/>
  <c r="AN182" i="10" s="1"/>
  <c r="K182" i="10"/>
  <c r="AM182" i="10" s="1"/>
  <c r="I182" i="10"/>
  <c r="AL182" i="10" s="1"/>
  <c r="AJ182" i="10"/>
  <c r="AG181" i="10"/>
  <c r="AE181" i="10"/>
  <c r="AU181" i="10" s="1"/>
  <c r="AC181" i="10"/>
  <c r="AT181" i="10" s="1"/>
  <c r="AA181" i="10"/>
  <c r="AS181" i="10" s="1"/>
  <c r="U181" i="10"/>
  <c r="AQ181" i="10" s="1"/>
  <c r="S181" i="10"/>
  <c r="AP181" i="10" s="1"/>
  <c r="Q181" i="10"/>
  <c r="AO181" i="10" s="1"/>
  <c r="M181" i="10"/>
  <c r="AN181" i="10" s="1"/>
  <c r="K181" i="10"/>
  <c r="AM181" i="10" s="1"/>
  <c r="I181" i="10"/>
  <c r="AL181" i="10" s="1"/>
  <c r="AJ180" i="10"/>
  <c r="AG180" i="10"/>
  <c r="AE180" i="10"/>
  <c r="AU180" i="10" s="1"/>
  <c r="AC180" i="10"/>
  <c r="AT180" i="10" s="1"/>
  <c r="AA180" i="10"/>
  <c r="AS180" i="10" s="1"/>
  <c r="Y180" i="10"/>
  <c r="AR180" i="10" s="1"/>
  <c r="U180" i="10"/>
  <c r="AQ180" i="10" s="1"/>
  <c r="S180" i="10"/>
  <c r="AP180" i="10" s="1"/>
  <c r="Q180" i="10"/>
  <c r="AO180" i="10" s="1"/>
  <c r="M180" i="10"/>
  <c r="AN180" i="10" s="1"/>
  <c r="K180" i="10"/>
  <c r="AM180" i="10" s="1"/>
  <c r="I180" i="10"/>
  <c r="AL180" i="10" s="1"/>
  <c r="AI180" i="10"/>
  <c r="AG179" i="10"/>
  <c r="AE179" i="10"/>
  <c r="AU179" i="10" s="1"/>
  <c r="AC179" i="10"/>
  <c r="AT179" i="10" s="1"/>
  <c r="AA179" i="10"/>
  <c r="AS179" i="10" s="1"/>
  <c r="U179" i="10"/>
  <c r="AQ179" i="10" s="1"/>
  <c r="S179" i="10"/>
  <c r="AP179" i="10" s="1"/>
  <c r="M179" i="10"/>
  <c r="AN179" i="10" s="1"/>
  <c r="K179" i="10"/>
  <c r="AM179" i="10" s="1"/>
  <c r="I179" i="10"/>
  <c r="AL179" i="10" s="1"/>
  <c r="AG178" i="10"/>
  <c r="AE178" i="10"/>
  <c r="AU178" i="10" s="1"/>
  <c r="AC178" i="10"/>
  <c r="AT178" i="10" s="1"/>
  <c r="AA178" i="10"/>
  <c r="AS178" i="10" s="1"/>
  <c r="Y178" i="10"/>
  <c r="AR178" i="10" s="1"/>
  <c r="U178" i="10"/>
  <c r="AQ178" i="10" s="1"/>
  <c r="S178" i="10"/>
  <c r="AP178" i="10" s="1"/>
  <c r="Q178" i="10"/>
  <c r="AO178" i="10" s="1"/>
  <c r="M178" i="10"/>
  <c r="AN178" i="10" s="1"/>
  <c r="K178" i="10"/>
  <c r="AM178" i="10" s="1"/>
  <c r="I178" i="10"/>
  <c r="AL178" i="10" s="1"/>
  <c r="AG177" i="10"/>
  <c r="AE177" i="10"/>
  <c r="AU177" i="10" s="1"/>
  <c r="AC177" i="10"/>
  <c r="AT177" i="10" s="1"/>
  <c r="AA177" i="10"/>
  <c r="AS177" i="10" s="1"/>
  <c r="U177" i="10"/>
  <c r="AQ177" i="10" s="1"/>
  <c r="S177" i="10"/>
  <c r="AP177" i="10" s="1"/>
  <c r="M177" i="10"/>
  <c r="AN177" i="10" s="1"/>
  <c r="K177" i="10"/>
  <c r="AM177" i="10" s="1"/>
  <c r="I177" i="10"/>
  <c r="AL177" i="10" s="1"/>
  <c r="AG176" i="10"/>
  <c r="AE176" i="10"/>
  <c r="AU176" i="10" s="1"/>
  <c r="AC176" i="10"/>
  <c r="AT176" i="10" s="1"/>
  <c r="AA176" i="10"/>
  <c r="AS176" i="10" s="1"/>
  <c r="Y176" i="10"/>
  <c r="AR176" i="10" s="1"/>
  <c r="U176" i="10"/>
  <c r="AQ176" i="10" s="1"/>
  <c r="S176" i="10"/>
  <c r="AP176" i="10" s="1"/>
  <c r="Q176" i="10"/>
  <c r="AO176" i="10" s="1"/>
  <c r="M176" i="10"/>
  <c r="AN176" i="10" s="1"/>
  <c r="K176" i="10"/>
  <c r="AM176" i="10" s="1"/>
  <c r="I176" i="10"/>
  <c r="AL176" i="10" s="1"/>
  <c r="AG175" i="10"/>
  <c r="AE175" i="10"/>
  <c r="AU175" i="10" s="1"/>
  <c r="AC175" i="10"/>
  <c r="AT175" i="10" s="1"/>
  <c r="AA175" i="10"/>
  <c r="AS175" i="10" s="1"/>
  <c r="U175" i="10"/>
  <c r="AQ175" i="10" s="1"/>
  <c r="S175" i="10"/>
  <c r="AP175" i="10" s="1"/>
  <c r="M175" i="10"/>
  <c r="AN175" i="10" s="1"/>
  <c r="K175" i="10"/>
  <c r="AM175" i="10" s="1"/>
  <c r="I175" i="10"/>
  <c r="AL175" i="10" s="1"/>
  <c r="AG174" i="10"/>
  <c r="AE174" i="10"/>
  <c r="AU174" i="10" s="1"/>
  <c r="AC174" i="10"/>
  <c r="AT174" i="10" s="1"/>
  <c r="AA174" i="10"/>
  <c r="AS174" i="10" s="1"/>
  <c r="Y174" i="10"/>
  <c r="AR174" i="10" s="1"/>
  <c r="U174" i="10"/>
  <c r="AQ174" i="10" s="1"/>
  <c r="S174" i="10"/>
  <c r="AP174" i="10" s="1"/>
  <c r="Q174" i="10"/>
  <c r="AO174" i="10" s="1"/>
  <c r="M174" i="10"/>
  <c r="AN174" i="10" s="1"/>
  <c r="K174" i="10"/>
  <c r="AM174" i="10" s="1"/>
  <c r="I174" i="10"/>
  <c r="AL174" i="10" s="1"/>
  <c r="AG173" i="10"/>
  <c r="AE173" i="10"/>
  <c r="AU173" i="10" s="1"/>
  <c r="AC173" i="10"/>
  <c r="AT173" i="10" s="1"/>
  <c r="AA173" i="10"/>
  <c r="AS173" i="10" s="1"/>
  <c r="U173" i="10"/>
  <c r="AQ173" i="10" s="1"/>
  <c r="S173" i="10"/>
  <c r="AP173" i="10" s="1"/>
  <c r="M173" i="10"/>
  <c r="AN173" i="10" s="1"/>
  <c r="K173" i="10"/>
  <c r="AM173" i="10" s="1"/>
  <c r="I173" i="10"/>
  <c r="AL173" i="10" s="1"/>
  <c r="AG172" i="10"/>
  <c r="AE172" i="10"/>
  <c r="AU172" i="10" s="1"/>
  <c r="AC172" i="10"/>
  <c r="AT172" i="10" s="1"/>
  <c r="AA172" i="10"/>
  <c r="AS172" i="10" s="1"/>
  <c r="Y172" i="10"/>
  <c r="AR172" i="10" s="1"/>
  <c r="U172" i="10"/>
  <c r="AQ172" i="10" s="1"/>
  <c r="S172" i="10"/>
  <c r="AP172" i="10" s="1"/>
  <c r="Q172" i="10"/>
  <c r="AO172" i="10" s="1"/>
  <c r="M172" i="10"/>
  <c r="AN172" i="10" s="1"/>
  <c r="K172" i="10"/>
  <c r="AM172" i="10" s="1"/>
  <c r="I172" i="10"/>
  <c r="AL172" i="10" s="1"/>
  <c r="AG171" i="10"/>
  <c r="AE171" i="10"/>
  <c r="AU171" i="10" s="1"/>
  <c r="AC171" i="10"/>
  <c r="AT171" i="10" s="1"/>
  <c r="AA171" i="10"/>
  <c r="AS171" i="10" s="1"/>
  <c r="U171" i="10"/>
  <c r="AQ171" i="10" s="1"/>
  <c r="S171" i="10"/>
  <c r="AP171" i="10" s="1"/>
  <c r="M171" i="10"/>
  <c r="AN171" i="10" s="1"/>
  <c r="K171" i="10"/>
  <c r="AM171" i="10" s="1"/>
  <c r="I171" i="10"/>
  <c r="AL171" i="10" s="1"/>
  <c r="AG170" i="10"/>
  <c r="AE170" i="10"/>
  <c r="AU170" i="10" s="1"/>
  <c r="AC170" i="10"/>
  <c r="AT170" i="10" s="1"/>
  <c r="AA170" i="10"/>
  <c r="AS170" i="10" s="1"/>
  <c r="Y170" i="10"/>
  <c r="AR170" i="10" s="1"/>
  <c r="U170" i="10"/>
  <c r="AQ170" i="10" s="1"/>
  <c r="S170" i="10"/>
  <c r="AP170" i="10" s="1"/>
  <c r="Q170" i="10"/>
  <c r="AO170" i="10" s="1"/>
  <c r="M170" i="10"/>
  <c r="AN170" i="10" s="1"/>
  <c r="K170" i="10"/>
  <c r="AM170" i="10" s="1"/>
  <c r="I170" i="10"/>
  <c r="AL170" i="10" s="1"/>
  <c r="AG169" i="10"/>
  <c r="AE169" i="10"/>
  <c r="AU169" i="10" s="1"/>
  <c r="AC169" i="10"/>
  <c r="AT169" i="10" s="1"/>
  <c r="AA169" i="10"/>
  <c r="AS169" i="10" s="1"/>
  <c r="U169" i="10"/>
  <c r="AQ169" i="10" s="1"/>
  <c r="S169" i="10"/>
  <c r="AP169" i="10" s="1"/>
  <c r="M169" i="10"/>
  <c r="AN169" i="10" s="1"/>
  <c r="K169" i="10"/>
  <c r="AM169" i="10" s="1"/>
  <c r="I169" i="10"/>
  <c r="AL169" i="10" s="1"/>
  <c r="AJ168" i="10"/>
  <c r="AG168" i="10"/>
  <c r="AE168" i="10"/>
  <c r="AU168" i="10" s="1"/>
  <c r="AC168" i="10"/>
  <c r="AT168" i="10" s="1"/>
  <c r="AA168" i="10"/>
  <c r="AS168" i="10" s="1"/>
  <c r="Y168" i="10"/>
  <c r="AR168" i="10" s="1"/>
  <c r="U168" i="10"/>
  <c r="AQ168" i="10" s="1"/>
  <c r="S168" i="10"/>
  <c r="AP168" i="10" s="1"/>
  <c r="Q168" i="10"/>
  <c r="AO168" i="10" s="1"/>
  <c r="M168" i="10"/>
  <c r="AN168" i="10" s="1"/>
  <c r="K168" i="10"/>
  <c r="AM168" i="10" s="1"/>
  <c r="I168" i="10"/>
  <c r="AL168" i="10" s="1"/>
  <c r="AI168" i="10"/>
  <c r="AG167" i="10"/>
  <c r="AE167" i="10"/>
  <c r="AU167" i="10" s="1"/>
  <c r="AC167" i="10"/>
  <c r="AT167" i="10" s="1"/>
  <c r="AA167" i="10"/>
  <c r="AS167" i="10" s="1"/>
  <c r="U167" i="10"/>
  <c r="AQ167" i="10" s="1"/>
  <c r="S167" i="10"/>
  <c r="AP167" i="10" s="1"/>
  <c r="Q167" i="10"/>
  <c r="AO167" i="10" s="1"/>
  <c r="M167" i="10"/>
  <c r="AN167" i="10" s="1"/>
  <c r="K167" i="10"/>
  <c r="AM167" i="10" s="1"/>
  <c r="I167" i="10"/>
  <c r="AL167" i="10" s="1"/>
  <c r="AJ167" i="10"/>
  <c r="AG166" i="10"/>
  <c r="AE166" i="10"/>
  <c r="AU166" i="10" s="1"/>
  <c r="AC166" i="10"/>
  <c r="AT166" i="10" s="1"/>
  <c r="AA166" i="10"/>
  <c r="AS166" i="10" s="1"/>
  <c r="Y166" i="10"/>
  <c r="AR166" i="10" s="1"/>
  <c r="U166" i="10"/>
  <c r="AQ166" i="10" s="1"/>
  <c r="S166" i="10"/>
  <c r="AP166" i="10" s="1"/>
  <c r="Q166" i="10"/>
  <c r="AO166" i="10" s="1"/>
  <c r="M166" i="10"/>
  <c r="AN166" i="10" s="1"/>
  <c r="K166" i="10"/>
  <c r="AM166" i="10" s="1"/>
  <c r="I166" i="10"/>
  <c r="AL166" i="10" s="1"/>
  <c r="AG165" i="10"/>
  <c r="AE165" i="10"/>
  <c r="AU165" i="10" s="1"/>
  <c r="AC165" i="10"/>
  <c r="AT165" i="10" s="1"/>
  <c r="AA165" i="10"/>
  <c r="AS165" i="10" s="1"/>
  <c r="U165" i="10"/>
  <c r="AQ165" i="10" s="1"/>
  <c r="S165" i="10"/>
  <c r="AP165" i="10" s="1"/>
  <c r="Q165" i="10"/>
  <c r="AO165" i="10" s="1"/>
  <c r="M165" i="10"/>
  <c r="AN165" i="10" s="1"/>
  <c r="K165" i="10"/>
  <c r="AM165" i="10" s="1"/>
  <c r="I165" i="10"/>
  <c r="AL165" i="10" s="1"/>
  <c r="AM164" i="10"/>
  <c r="AG164" i="10"/>
  <c r="AE164" i="10"/>
  <c r="AU164" i="10" s="1"/>
  <c r="AC164" i="10"/>
  <c r="AT164" i="10" s="1"/>
  <c r="AA164" i="10"/>
  <c r="AS164" i="10" s="1"/>
  <c r="Y164" i="10"/>
  <c r="AR164" i="10" s="1"/>
  <c r="U164" i="10"/>
  <c r="AQ164" i="10" s="1"/>
  <c r="S164" i="10"/>
  <c r="AP164" i="10" s="1"/>
  <c r="Q164" i="10"/>
  <c r="AO164" i="10" s="1"/>
  <c r="M164" i="10"/>
  <c r="AN164" i="10" s="1"/>
  <c r="K164" i="10"/>
  <c r="I164" i="10"/>
  <c r="AL164" i="10" s="1"/>
  <c r="AJ164" i="10"/>
  <c r="AU163" i="10"/>
  <c r="AG163" i="10"/>
  <c r="AE163" i="10"/>
  <c r="AC163" i="10"/>
  <c r="AT163" i="10" s="1"/>
  <c r="AA163" i="10"/>
  <c r="AS163" i="10" s="1"/>
  <c r="Y163" i="10"/>
  <c r="AR163" i="10" s="1"/>
  <c r="U163" i="10"/>
  <c r="AQ163" i="10" s="1"/>
  <c r="S163" i="10"/>
  <c r="AP163" i="10" s="1"/>
  <c r="M163" i="10"/>
  <c r="AN163" i="10" s="1"/>
  <c r="K163" i="10"/>
  <c r="AM163" i="10" s="1"/>
  <c r="I163" i="10"/>
  <c r="AL163" i="10" s="1"/>
  <c r="AG162" i="10"/>
  <c r="AE162" i="10"/>
  <c r="AU162" i="10" s="1"/>
  <c r="AC162" i="10"/>
  <c r="AT162" i="10" s="1"/>
  <c r="AA162" i="10"/>
  <c r="AS162" i="10" s="1"/>
  <c r="Y162" i="10"/>
  <c r="AR162" i="10" s="1"/>
  <c r="U162" i="10"/>
  <c r="AQ162" i="10" s="1"/>
  <c r="S162" i="10"/>
  <c r="AP162" i="10" s="1"/>
  <c r="Q162" i="10"/>
  <c r="AO162" i="10" s="1"/>
  <c r="M162" i="10"/>
  <c r="AN162" i="10" s="1"/>
  <c r="K162" i="10"/>
  <c r="AM162" i="10" s="1"/>
  <c r="I162" i="10"/>
  <c r="AL162" i="10" s="1"/>
  <c r="AG161" i="10"/>
  <c r="AE161" i="10"/>
  <c r="AU161" i="10" s="1"/>
  <c r="AC161" i="10"/>
  <c r="AT161" i="10" s="1"/>
  <c r="AA161" i="10"/>
  <c r="AS161" i="10" s="1"/>
  <c r="U161" i="10"/>
  <c r="AQ161" i="10" s="1"/>
  <c r="S161" i="10"/>
  <c r="AP161" i="10" s="1"/>
  <c r="M161" i="10"/>
  <c r="AN161" i="10" s="1"/>
  <c r="K161" i="10"/>
  <c r="AM161" i="10" s="1"/>
  <c r="I161" i="10"/>
  <c r="AL161" i="10" s="1"/>
  <c r="AM160" i="10"/>
  <c r="AG160" i="10"/>
  <c r="AE160" i="10"/>
  <c r="AU160" i="10" s="1"/>
  <c r="AC160" i="10"/>
  <c r="AT160" i="10" s="1"/>
  <c r="AA160" i="10"/>
  <c r="AS160" i="10" s="1"/>
  <c r="Y160" i="10"/>
  <c r="AR160" i="10" s="1"/>
  <c r="U160" i="10"/>
  <c r="AQ160" i="10" s="1"/>
  <c r="S160" i="10"/>
  <c r="AP160" i="10" s="1"/>
  <c r="Q160" i="10"/>
  <c r="AO160" i="10" s="1"/>
  <c r="M160" i="10"/>
  <c r="AN160" i="10" s="1"/>
  <c r="K160" i="10"/>
  <c r="I160" i="10"/>
  <c r="AL160" i="10" s="1"/>
  <c r="AG159" i="10"/>
  <c r="AE159" i="10"/>
  <c r="AU159" i="10" s="1"/>
  <c r="AC159" i="10"/>
  <c r="AT159" i="10" s="1"/>
  <c r="AA159" i="10"/>
  <c r="AS159" i="10" s="1"/>
  <c r="U159" i="10"/>
  <c r="AQ159" i="10" s="1"/>
  <c r="S159" i="10"/>
  <c r="AP159" i="10" s="1"/>
  <c r="M159" i="10"/>
  <c r="AN159" i="10" s="1"/>
  <c r="K159" i="10"/>
  <c r="AM159" i="10" s="1"/>
  <c r="I159" i="10"/>
  <c r="AL159" i="10" s="1"/>
  <c r="AG158" i="10"/>
  <c r="AE158" i="10"/>
  <c r="AU158" i="10" s="1"/>
  <c r="AC158" i="10"/>
  <c r="AT158" i="10" s="1"/>
  <c r="AA158" i="10"/>
  <c r="AS158" i="10" s="1"/>
  <c r="Y158" i="10"/>
  <c r="AR158" i="10" s="1"/>
  <c r="U158" i="10"/>
  <c r="AQ158" i="10" s="1"/>
  <c r="S158" i="10"/>
  <c r="AP158" i="10" s="1"/>
  <c r="Q158" i="10"/>
  <c r="AO158" i="10" s="1"/>
  <c r="M158" i="10"/>
  <c r="AN158" i="10" s="1"/>
  <c r="K158" i="10"/>
  <c r="AM158" i="10" s="1"/>
  <c r="I158" i="10"/>
  <c r="AL158" i="10" s="1"/>
  <c r="AG157" i="10"/>
  <c r="AE157" i="10"/>
  <c r="AU157" i="10" s="1"/>
  <c r="AC157" i="10"/>
  <c r="AT157" i="10" s="1"/>
  <c r="AA157" i="10"/>
  <c r="AS157" i="10" s="1"/>
  <c r="U157" i="10"/>
  <c r="AQ157" i="10" s="1"/>
  <c r="S157" i="10"/>
  <c r="AP157" i="10" s="1"/>
  <c r="M157" i="10"/>
  <c r="AN157" i="10" s="1"/>
  <c r="K157" i="10"/>
  <c r="AM157" i="10" s="1"/>
  <c r="I157" i="10"/>
  <c r="AL157" i="10" s="1"/>
  <c r="AM156" i="10"/>
  <c r="AG156" i="10"/>
  <c r="AE156" i="10"/>
  <c r="AU156" i="10" s="1"/>
  <c r="AC156" i="10"/>
  <c r="AT156" i="10" s="1"/>
  <c r="AA156" i="10"/>
  <c r="AS156" i="10" s="1"/>
  <c r="Y156" i="10"/>
  <c r="AR156" i="10" s="1"/>
  <c r="U156" i="10"/>
  <c r="AQ156" i="10" s="1"/>
  <c r="S156" i="10"/>
  <c r="AP156" i="10" s="1"/>
  <c r="Q156" i="10"/>
  <c r="AO156" i="10" s="1"/>
  <c r="M156" i="10"/>
  <c r="AN156" i="10" s="1"/>
  <c r="K156" i="10"/>
  <c r="I156" i="10"/>
  <c r="AL156" i="10" s="1"/>
  <c r="AJ156" i="10"/>
  <c r="AQ155" i="10"/>
  <c r="AG155" i="10"/>
  <c r="AE155" i="10"/>
  <c r="AU155" i="10" s="1"/>
  <c r="AC155" i="10"/>
  <c r="AT155" i="10" s="1"/>
  <c r="AA155" i="10"/>
  <c r="AS155" i="10" s="1"/>
  <c r="U155" i="10"/>
  <c r="S155" i="10"/>
  <c r="AP155" i="10" s="1"/>
  <c r="M155" i="10"/>
  <c r="AN155" i="10" s="1"/>
  <c r="K155" i="10"/>
  <c r="AM155" i="10" s="1"/>
  <c r="I155" i="10"/>
  <c r="AL155" i="10" s="1"/>
  <c r="AG154" i="10"/>
  <c r="AE154" i="10"/>
  <c r="AU154" i="10" s="1"/>
  <c r="AC154" i="10"/>
  <c r="AT154" i="10" s="1"/>
  <c r="AA154" i="10"/>
  <c r="AS154" i="10" s="1"/>
  <c r="Y154" i="10"/>
  <c r="AR154" i="10" s="1"/>
  <c r="U154" i="10"/>
  <c r="AQ154" i="10" s="1"/>
  <c r="S154" i="10"/>
  <c r="AP154" i="10" s="1"/>
  <c r="Q154" i="10"/>
  <c r="AO154" i="10" s="1"/>
  <c r="M154" i="10"/>
  <c r="AN154" i="10" s="1"/>
  <c r="K154" i="10"/>
  <c r="AM154" i="10" s="1"/>
  <c r="I154" i="10"/>
  <c r="AL154" i="10" s="1"/>
  <c r="AG153" i="10"/>
  <c r="AE153" i="10"/>
  <c r="AU153" i="10" s="1"/>
  <c r="AC153" i="10"/>
  <c r="AT153" i="10" s="1"/>
  <c r="AA153" i="10"/>
  <c r="AS153" i="10" s="1"/>
  <c r="U153" i="10"/>
  <c r="AQ153" i="10" s="1"/>
  <c r="S153" i="10"/>
  <c r="AP153" i="10" s="1"/>
  <c r="M153" i="10"/>
  <c r="AN153" i="10" s="1"/>
  <c r="K153" i="10"/>
  <c r="AM153" i="10" s="1"/>
  <c r="I153" i="10"/>
  <c r="AL153" i="10" s="1"/>
  <c r="AL152" i="10"/>
  <c r="AG152" i="10"/>
  <c r="AE152" i="10"/>
  <c r="AU152" i="10" s="1"/>
  <c r="AC152" i="10"/>
  <c r="AT152" i="10" s="1"/>
  <c r="AA152" i="10"/>
  <c r="AS152" i="10" s="1"/>
  <c r="Y152" i="10"/>
  <c r="AR152" i="10" s="1"/>
  <c r="U152" i="10"/>
  <c r="AQ152" i="10" s="1"/>
  <c r="S152" i="10"/>
  <c r="AP152" i="10" s="1"/>
  <c r="Q152" i="10"/>
  <c r="AO152" i="10" s="1"/>
  <c r="M152" i="10"/>
  <c r="AN152" i="10" s="1"/>
  <c r="K152" i="10"/>
  <c r="AM152" i="10" s="1"/>
  <c r="I152" i="10"/>
  <c r="AJ152" i="10"/>
  <c r="AG151" i="10"/>
  <c r="AE151" i="10"/>
  <c r="AU151" i="10" s="1"/>
  <c r="AC151" i="10"/>
  <c r="AT151" i="10" s="1"/>
  <c r="AA151" i="10"/>
  <c r="AS151" i="10" s="1"/>
  <c r="U151" i="10"/>
  <c r="AQ151" i="10" s="1"/>
  <c r="S151" i="10"/>
  <c r="AP151" i="10" s="1"/>
  <c r="Q151" i="10"/>
  <c r="AO151" i="10" s="1"/>
  <c r="M151" i="10"/>
  <c r="AN151" i="10" s="1"/>
  <c r="K151" i="10"/>
  <c r="AM151" i="10" s="1"/>
  <c r="I151" i="10"/>
  <c r="AL151" i="10" s="1"/>
  <c r="AI151" i="10"/>
  <c r="AG150" i="10"/>
  <c r="AE150" i="10"/>
  <c r="AU150" i="10" s="1"/>
  <c r="AC150" i="10"/>
  <c r="AT150" i="10" s="1"/>
  <c r="AA150" i="10"/>
  <c r="AS150" i="10" s="1"/>
  <c r="Y150" i="10"/>
  <c r="AR150" i="10" s="1"/>
  <c r="U150" i="10"/>
  <c r="AQ150" i="10" s="1"/>
  <c r="S150" i="10"/>
  <c r="AP150" i="10" s="1"/>
  <c r="Q150" i="10"/>
  <c r="AO150" i="10" s="1"/>
  <c r="M150" i="10"/>
  <c r="AN150" i="10" s="1"/>
  <c r="K150" i="10"/>
  <c r="AM150" i="10" s="1"/>
  <c r="I150" i="10"/>
  <c r="AL150" i="10" s="1"/>
  <c r="AG149" i="10"/>
  <c r="AE149" i="10"/>
  <c r="AU149" i="10" s="1"/>
  <c r="AC149" i="10"/>
  <c r="AT149" i="10" s="1"/>
  <c r="AA149" i="10"/>
  <c r="AS149" i="10" s="1"/>
  <c r="U149" i="10"/>
  <c r="AQ149" i="10" s="1"/>
  <c r="S149" i="10"/>
  <c r="AP149" i="10" s="1"/>
  <c r="Q149" i="10"/>
  <c r="AO149" i="10" s="1"/>
  <c r="M149" i="10"/>
  <c r="AN149" i="10" s="1"/>
  <c r="K149" i="10"/>
  <c r="AM149" i="10" s="1"/>
  <c r="I149" i="10"/>
  <c r="AL149" i="10" s="1"/>
  <c r="AG148" i="10"/>
  <c r="AE148" i="10"/>
  <c r="AU148" i="10" s="1"/>
  <c r="AC148" i="10"/>
  <c r="AT148" i="10" s="1"/>
  <c r="AA148" i="10"/>
  <c r="AS148" i="10" s="1"/>
  <c r="Y148" i="10"/>
  <c r="AR148" i="10" s="1"/>
  <c r="U148" i="10"/>
  <c r="AQ148" i="10" s="1"/>
  <c r="S148" i="10"/>
  <c r="AP148" i="10" s="1"/>
  <c r="Q148" i="10"/>
  <c r="AO148" i="10" s="1"/>
  <c r="M148" i="10"/>
  <c r="AN148" i="10" s="1"/>
  <c r="K148" i="10"/>
  <c r="AM148" i="10" s="1"/>
  <c r="I148" i="10"/>
  <c r="AL148" i="10" s="1"/>
  <c r="AG147" i="10"/>
  <c r="AE147" i="10"/>
  <c r="AU147" i="10" s="1"/>
  <c r="AC147" i="10"/>
  <c r="AT147" i="10" s="1"/>
  <c r="AA147" i="10"/>
  <c r="AS147" i="10" s="1"/>
  <c r="Y147" i="10"/>
  <c r="AR147" i="10" s="1"/>
  <c r="U147" i="10"/>
  <c r="AQ147" i="10" s="1"/>
  <c r="S147" i="10"/>
  <c r="AP147" i="10" s="1"/>
  <c r="M147" i="10"/>
  <c r="AN147" i="10" s="1"/>
  <c r="K147" i="10"/>
  <c r="AM147" i="10" s="1"/>
  <c r="I147" i="10"/>
  <c r="AL147" i="10" s="1"/>
  <c r="AG146" i="10"/>
  <c r="AE146" i="10"/>
  <c r="AU146" i="10" s="1"/>
  <c r="AC146" i="10"/>
  <c r="AT146" i="10" s="1"/>
  <c r="AA146" i="10"/>
  <c r="AS146" i="10" s="1"/>
  <c r="Y146" i="10"/>
  <c r="AR146" i="10" s="1"/>
  <c r="U146" i="10"/>
  <c r="AQ146" i="10" s="1"/>
  <c r="S146" i="10"/>
  <c r="AP146" i="10" s="1"/>
  <c r="Q146" i="10"/>
  <c r="AO146" i="10" s="1"/>
  <c r="M146" i="10"/>
  <c r="AN146" i="10" s="1"/>
  <c r="K146" i="10"/>
  <c r="AM146" i="10" s="1"/>
  <c r="I146" i="10"/>
  <c r="AL146" i="10" s="1"/>
  <c r="AG145" i="10"/>
  <c r="AE145" i="10"/>
  <c r="AU145" i="10" s="1"/>
  <c r="AC145" i="10"/>
  <c r="AT145" i="10" s="1"/>
  <c r="AA145" i="10"/>
  <c r="AS145" i="10" s="1"/>
  <c r="U145" i="10"/>
  <c r="AQ145" i="10" s="1"/>
  <c r="S145" i="10"/>
  <c r="AP145" i="10" s="1"/>
  <c r="M145" i="10"/>
  <c r="AN145" i="10" s="1"/>
  <c r="K145" i="10"/>
  <c r="AM145" i="10" s="1"/>
  <c r="I145" i="10"/>
  <c r="AL145" i="10" s="1"/>
  <c r="AR144" i="10"/>
  <c r="AG144" i="10"/>
  <c r="AE144" i="10"/>
  <c r="AU144" i="10" s="1"/>
  <c r="AC144" i="10"/>
  <c r="AT144" i="10" s="1"/>
  <c r="AA144" i="10"/>
  <c r="AS144" i="10" s="1"/>
  <c r="Y144" i="10"/>
  <c r="U144" i="10"/>
  <c r="AQ144" i="10" s="1"/>
  <c r="S144" i="10"/>
  <c r="AP144" i="10" s="1"/>
  <c r="Q144" i="10"/>
  <c r="AO144" i="10" s="1"/>
  <c r="M144" i="10"/>
  <c r="AN144" i="10" s="1"/>
  <c r="K144" i="10"/>
  <c r="AM144" i="10" s="1"/>
  <c r="I144" i="10"/>
  <c r="AL144" i="10" s="1"/>
  <c r="AG143" i="10"/>
  <c r="AE143" i="10"/>
  <c r="AU143" i="10" s="1"/>
  <c r="AC143" i="10"/>
  <c r="AT143" i="10" s="1"/>
  <c r="AA143" i="10"/>
  <c r="AS143" i="10" s="1"/>
  <c r="U143" i="10"/>
  <c r="AQ143" i="10" s="1"/>
  <c r="S143" i="10"/>
  <c r="AP143" i="10" s="1"/>
  <c r="M143" i="10"/>
  <c r="AN143" i="10" s="1"/>
  <c r="K143" i="10"/>
  <c r="AM143" i="10" s="1"/>
  <c r="I143" i="10"/>
  <c r="AL143" i="10" s="1"/>
  <c r="AG142" i="10"/>
  <c r="AE142" i="10"/>
  <c r="AU142" i="10" s="1"/>
  <c r="AC142" i="10"/>
  <c r="AT142" i="10" s="1"/>
  <c r="AA142" i="10"/>
  <c r="AS142" i="10" s="1"/>
  <c r="Y142" i="10"/>
  <c r="AR142" i="10" s="1"/>
  <c r="U142" i="10"/>
  <c r="AQ142" i="10" s="1"/>
  <c r="S142" i="10"/>
  <c r="AP142" i="10" s="1"/>
  <c r="Q142" i="10"/>
  <c r="AO142" i="10" s="1"/>
  <c r="M142" i="10"/>
  <c r="AN142" i="10" s="1"/>
  <c r="K142" i="10"/>
  <c r="AM142" i="10" s="1"/>
  <c r="I142" i="10"/>
  <c r="AL142" i="10" s="1"/>
  <c r="AG141" i="10"/>
  <c r="AE141" i="10"/>
  <c r="AU141" i="10" s="1"/>
  <c r="AC141" i="10"/>
  <c r="AT141" i="10" s="1"/>
  <c r="AA141" i="10"/>
  <c r="AS141" i="10" s="1"/>
  <c r="U141" i="10"/>
  <c r="AQ141" i="10" s="1"/>
  <c r="S141" i="10"/>
  <c r="AP141" i="10" s="1"/>
  <c r="M141" i="10"/>
  <c r="AN141" i="10" s="1"/>
  <c r="K141" i="10"/>
  <c r="AM141" i="10" s="1"/>
  <c r="I141" i="10"/>
  <c r="AL141" i="10" s="1"/>
  <c r="AL140" i="10"/>
  <c r="AG140" i="10"/>
  <c r="AE140" i="10"/>
  <c r="AU140" i="10" s="1"/>
  <c r="AC140" i="10"/>
  <c r="AT140" i="10" s="1"/>
  <c r="AA140" i="10"/>
  <c r="AS140" i="10" s="1"/>
  <c r="Y140" i="10"/>
  <c r="AR140" i="10" s="1"/>
  <c r="U140" i="10"/>
  <c r="AQ140" i="10" s="1"/>
  <c r="S140" i="10"/>
  <c r="AP140" i="10" s="1"/>
  <c r="Q140" i="10"/>
  <c r="AO140" i="10" s="1"/>
  <c r="M140" i="10"/>
  <c r="AN140" i="10" s="1"/>
  <c r="K140" i="10"/>
  <c r="AM140" i="10" s="1"/>
  <c r="I140" i="10"/>
  <c r="AJ140" i="10"/>
  <c r="AU139" i="10"/>
  <c r="AG139" i="10"/>
  <c r="AE139" i="10"/>
  <c r="AC139" i="10"/>
  <c r="AT139" i="10" s="1"/>
  <c r="AA139" i="10"/>
  <c r="AS139" i="10" s="1"/>
  <c r="U139" i="10"/>
  <c r="AQ139" i="10" s="1"/>
  <c r="S139" i="10"/>
  <c r="AP139" i="10" s="1"/>
  <c r="M139" i="10"/>
  <c r="AN139" i="10" s="1"/>
  <c r="K139" i="10"/>
  <c r="AM139" i="10" s="1"/>
  <c r="I139" i="10"/>
  <c r="AL139" i="10" s="1"/>
  <c r="AG138" i="10"/>
  <c r="AE138" i="10"/>
  <c r="AU138" i="10" s="1"/>
  <c r="AC138" i="10"/>
  <c r="AT138" i="10" s="1"/>
  <c r="AA138" i="10"/>
  <c r="AS138" i="10" s="1"/>
  <c r="Y138" i="10"/>
  <c r="AR138" i="10" s="1"/>
  <c r="U138" i="10"/>
  <c r="AQ138" i="10" s="1"/>
  <c r="S138" i="10"/>
  <c r="AP138" i="10" s="1"/>
  <c r="Q138" i="10"/>
  <c r="AO138" i="10" s="1"/>
  <c r="M138" i="10"/>
  <c r="AN138" i="10" s="1"/>
  <c r="K138" i="10"/>
  <c r="AM138" i="10" s="1"/>
  <c r="I138" i="10"/>
  <c r="AL138" i="10" s="1"/>
  <c r="AG137" i="10"/>
  <c r="AE137" i="10"/>
  <c r="AU137" i="10" s="1"/>
  <c r="AC137" i="10"/>
  <c r="AT137" i="10" s="1"/>
  <c r="AA137" i="10"/>
  <c r="AS137" i="10" s="1"/>
  <c r="U137" i="10"/>
  <c r="AQ137" i="10" s="1"/>
  <c r="S137" i="10"/>
  <c r="AP137" i="10" s="1"/>
  <c r="M137" i="10"/>
  <c r="AN137" i="10" s="1"/>
  <c r="K137" i="10"/>
  <c r="AM137" i="10" s="1"/>
  <c r="I137" i="10"/>
  <c r="AL137" i="10" s="1"/>
  <c r="AQ136" i="10"/>
  <c r="AM136" i="10"/>
  <c r="AG136" i="10"/>
  <c r="AE136" i="10"/>
  <c r="AU136" i="10" s="1"/>
  <c r="AC136" i="10"/>
  <c r="AT136" i="10" s="1"/>
  <c r="AA136" i="10"/>
  <c r="AS136" i="10" s="1"/>
  <c r="Y136" i="10"/>
  <c r="AR136" i="10" s="1"/>
  <c r="U136" i="10"/>
  <c r="S136" i="10"/>
  <c r="AP136" i="10" s="1"/>
  <c r="Q136" i="10"/>
  <c r="AO136" i="10" s="1"/>
  <c r="M136" i="10"/>
  <c r="AN136" i="10" s="1"/>
  <c r="K136" i="10"/>
  <c r="I136" i="10"/>
  <c r="AL136" i="10" s="1"/>
  <c r="AL135" i="10"/>
  <c r="AG135" i="10"/>
  <c r="AE135" i="10"/>
  <c r="AU135" i="10" s="1"/>
  <c r="AC135" i="10"/>
  <c r="AT135" i="10" s="1"/>
  <c r="AA135" i="10"/>
  <c r="AS135" i="10" s="1"/>
  <c r="U135" i="10"/>
  <c r="AQ135" i="10" s="1"/>
  <c r="S135" i="10"/>
  <c r="AP135" i="10" s="1"/>
  <c r="Q135" i="10"/>
  <c r="AO135" i="10" s="1"/>
  <c r="M135" i="10"/>
  <c r="AN135" i="10" s="1"/>
  <c r="K135" i="10"/>
  <c r="AM135" i="10" s="1"/>
  <c r="I135" i="10"/>
  <c r="AI135" i="10"/>
  <c r="AG134" i="10"/>
  <c r="AE134" i="10"/>
  <c r="AU134" i="10" s="1"/>
  <c r="AC134" i="10"/>
  <c r="AT134" i="10" s="1"/>
  <c r="AA134" i="10"/>
  <c r="AS134" i="10" s="1"/>
  <c r="Y134" i="10"/>
  <c r="AR134" i="10" s="1"/>
  <c r="U134" i="10"/>
  <c r="AQ134" i="10" s="1"/>
  <c r="S134" i="10"/>
  <c r="AP134" i="10" s="1"/>
  <c r="Q134" i="10"/>
  <c r="AO134" i="10" s="1"/>
  <c r="M134" i="10"/>
  <c r="AN134" i="10" s="1"/>
  <c r="K134" i="10"/>
  <c r="AM134" i="10" s="1"/>
  <c r="I134" i="10"/>
  <c r="AL134" i="10" s="1"/>
  <c r="AR133" i="10"/>
  <c r="AM133" i="10"/>
  <c r="AG133" i="10"/>
  <c r="AE133" i="10"/>
  <c r="AU133" i="10" s="1"/>
  <c r="AC133" i="10"/>
  <c r="AT133" i="10" s="1"/>
  <c r="AA133" i="10"/>
  <c r="AS133" i="10" s="1"/>
  <c r="U133" i="10"/>
  <c r="AQ133" i="10" s="1"/>
  <c r="S133" i="10"/>
  <c r="AP133" i="10" s="1"/>
  <c r="Q133" i="10"/>
  <c r="AO133" i="10" s="1"/>
  <c r="M133" i="10"/>
  <c r="AN133" i="10" s="1"/>
  <c r="K133" i="10"/>
  <c r="I133" i="10"/>
  <c r="AL133" i="10" s="1"/>
  <c r="AU132" i="10"/>
  <c r="AG132" i="10"/>
  <c r="AE132" i="10"/>
  <c r="AC132" i="10"/>
  <c r="AT132" i="10" s="1"/>
  <c r="AA132" i="10"/>
  <c r="AS132" i="10" s="1"/>
  <c r="Y132" i="10"/>
  <c r="AR132" i="10" s="1"/>
  <c r="U132" i="10"/>
  <c r="AQ132" i="10" s="1"/>
  <c r="S132" i="10"/>
  <c r="AP132" i="10" s="1"/>
  <c r="Q132" i="10"/>
  <c r="AO132" i="10" s="1"/>
  <c r="M132" i="10"/>
  <c r="AN132" i="10" s="1"/>
  <c r="K132" i="10"/>
  <c r="AM132" i="10" s="1"/>
  <c r="I132" i="10"/>
  <c r="AL132" i="10" s="1"/>
  <c r="AJ132" i="10"/>
  <c r="AG131" i="10"/>
  <c r="AE131" i="10"/>
  <c r="AU131" i="10" s="1"/>
  <c r="AC131" i="10"/>
  <c r="AT131" i="10" s="1"/>
  <c r="AA131" i="10"/>
  <c r="AS131" i="10" s="1"/>
  <c r="Y131" i="10"/>
  <c r="AR131" i="10" s="1"/>
  <c r="U131" i="10"/>
  <c r="AQ131" i="10" s="1"/>
  <c r="S131" i="10"/>
  <c r="AP131" i="10" s="1"/>
  <c r="M131" i="10"/>
  <c r="AN131" i="10" s="1"/>
  <c r="K131" i="10"/>
  <c r="AM131" i="10" s="1"/>
  <c r="I131" i="10"/>
  <c r="AL131" i="10" s="1"/>
  <c r="AG130" i="10"/>
  <c r="AE130" i="10"/>
  <c r="AU130" i="10" s="1"/>
  <c r="AC130" i="10"/>
  <c r="AT130" i="10" s="1"/>
  <c r="AA130" i="10"/>
  <c r="AS130" i="10" s="1"/>
  <c r="Y130" i="10"/>
  <c r="AR130" i="10" s="1"/>
  <c r="U130" i="10"/>
  <c r="AQ130" i="10" s="1"/>
  <c r="S130" i="10"/>
  <c r="AP130" i="10" s="1"/>
  <c r="Q130" i="10"/>
  <c r="AO130" i="10" s="1"/>
  <c r="M130" i="10"/>
  <c r="AN130" i="10" s="1"/>
  <c r="K130" i="10"/>
  <c r="AM130" i="10" s="1"/>
  <c r="I130" i="10"/>
  <c r="AL130" i="10" s="1"/>
  <c r="AG129" i="10"/>
  <c r="AE129" i="10"/>
  <c r="AU129" i="10" s="1"/>
  <c r="AC129" i="10"/>
  <c r="AT129" i="10" s="1"/>
  <c r="AA129" i="10"/>
  <c r="AS129" i="10" s="1"/>
  <c r="U129" i="10"/>
  <c r="AQ129" i="10" s="1"/>
  <c r="S129" i="10"/>
  <c r="AP129" i="10" s="1"/>
  <c r="M129" i="10"/>
  <c r="AN129" i="10" s="1"/>
  <c r="K129" i="10"/>
  <c r="AM129" i="10" s="1"/>
  <c r="I129" i="10"/>
  <c r="AL129" i="10" s="1"/>
  <c r="AG128" i="10"/>
  <c r="AE128" i="10"/>
  <c r="AU128" i="10" s="1"/>
  <c r="AC128" i="10"/>
  <c r="AT128" i="10" s="1"/>
  <c r="AA128" i="10"/>
  <c r="AS128" i="10" s="1"/>
  <c r="Y128" i="10"/>
  <c r="AR128" i="10" s="1"/>
  <c r="U128" i="10"/>
  <c r="AQ128" i="10" s="1"/>
  <c r="S128" i="10"/>
  <c r="AP128" i="10" s="1"/>
  <c r="Q128" i="10"/>
  <c r="AO128" i="10" s="1"/>
  <c r="M128" i="10"/>
  <c r="AN128" i="10" s="1"/>
  <c r="K128" i="10"/>
  <c r="AM128" i="10" s="1"/>
  <c r="I128" i="10"/>
  <c r="AL128" i="10" s="1"/>
  <c r="AU127" i="10"/>
  <c r="AG127" i="10"/>
  <c r="AE127" i="10"/>
  <c r="AC127" i="10"/>
  <c r="AT127" i="10" s="1"/>
  <c r="AA127" i="10"/>
  <c r="AS127" i="10" s="1"/>
  <c r="U127" i="10"/>
  <c r="AQ127" i="10" s="1"/>
  <c r="S127" i="10"/>
  <c r="AP127" i="10" s="1"/>
  <c r="M127" i="10"/>
  <c r="AN127" i="10" s="1"/>
  <c r="K127" i="10"/>
  <c r="AM127" i="10" s="1"/>
  <c r="I127" i="10"/>
  <c r="AL127" i="10" s="1"/>
  <c r="AG126" i="10"/>
  <c r="AE126" i="10"/>
  <c r="AU126" i="10" s="1"/>
  <c r="AC126" i="10"/>
  <c r="AT126" i="10" s="1"/>
  <c r="AA126" i="10"/>
  <c r="AS126" i="10" s="1"/>
  <c r="Y126" i="10"/>
  <c r="AR126" i="10" s="1"/>
  <c r="U126" i="10"/>
  <c r="AQ126" i="10" s="1"/>
  <c r="S126" i="10"/>
  <c r="AP126" i="10" s="1"/>
  <c r="Q126" i="10"/>
  <c r="AO126" i="10" s="1"/>
  <c r="M126" i="10"/>
  <c r="AN126" i="10" s="1"/>
  <c r="K126" i="10"/>
  <c r="AM126" i="10" s="1"/>
  <c r="I126" i="10"/>
  <c r="AL126" i="10" s="1"/>
  <c r="AG125" i="10"/>
  <c r="AE125" i="10"/>
  <c r="AU125" i="10" s="1"/>
  <c r="AC125" i="10"/>
  <c r="AT125" i="10" s="1"/>
  <c r="AA125" i="10"/>
  <c r="AS125" i="10" s="1"/>
  <c r="U125" i="10"/>
  <c r="AQ125" i="10" s="1"/>
  <c r="S125" i="10"/>
  <c r="AP125" i="10" s="1"/>
  <c r="M125" i="10"/>
  <c r="AN125" i="10" s="1"/>
  <c r="K125" i="10"/>
  <c r="AM125" i="10" s="1"/>
  <c r="I125" i="10"/>
  <c r="AL125" i="10" s="1"/>
  <c r="AG124" i="10"/>
  <c r="AE124" i="10"/>
  <c r="AU124" i="10" s="1"/>
  <c r="AC124" i="10"/>
  <c r="AT124" i="10" s="1"/>
  <c r="AA124" i="10"/>
  <c r="AS124" i="10" s="1"/>
  <c r="Y124" i="10"/>
  <c r="AR124" i="10" s="1"/>
  <c r="U124" i="10"/>
  <c r="AQ124" i="10" s="1"/>
  <c r="S124" i="10"/>
  <c r="AP124" i="10" s="1"/>
  <c r="Q124" i="10"/>
  <c r="AO124" i="10" s="1"/>
  <c r="M124" i="10"/>
  <c r="AN124" i="10" s="1"/>
  <c r="K124" i="10"/>
  <c r="AM124" i="10" s="1"/>
  <c r="I124" i="10"/>
  <c r="AL124" i="10" s="1"/>
  <c r="AG123" i="10"/>
  <c r="AE123" i="10"/>
  <c r="AU123" i="10" s="1"/>
  <c r="AC123" i="10"/>
  <c r="AT123" i="10" s="1"/>
  <c r="AA123" i="10"/>
  <c r="AS123" i="10" s="1"/>
  <c r="U123" i="10"/>
  <c r="AQ123" i="10" s="1"/>
  <c r="S123" i="10"/>
  <c r="AP123" i="10" s="1"/>
  <c r="M123" i="10"/>
  <c r="AN123" i="10" s="1"/>
  <c r="K123" i="10"/>
  <c r="AM123" i="10" s="1"/>
  <c r="I123" i="10"/>
  <c r="AL123" i="10" s="1"/>
  <c r="AP122" i="10"/>
  <c r="AG122" i="10"/>
  <c r="AE122" i="10"/>
  <c r="AU122" i="10" s="1"/>
  <c r="AC122" i="10"/>
  <c r="AT122" i="10" s="1"/>
  <c r="AA122" i="10"/>
  <c r="AS122" i="10" s="1"/>
  <c r="Y122" i="10"/>
  <c r="AR122" i="10" s="1"/>
  <c r="U122" i="10"/>
  <c r="AQ122" i="10" s="1"/>
  <c r="S122" i="10"/>
  <c r="Q122" i="10"/>
  <c r="AO122" i="10" s="1"/>
  <c r="M122" i="10"/>
  <c r="AN122" i="10" s="1"/>
  <c r="K122" i="10"/>
  <c r="AM122" i="10" s="1"/>
  <c r="I122" i="10"/>
  <c r="AL122" i="10" s="1"/>
  <c r="AG121" i="10"/>
  <c r="AE121" i="10"/>
  <c r="AU121" i="10" s="1"/>
  <c r="AC121" i="10"/>
  <c r="AT121" i="10" s="1"/>
  <c r="AA121" i="10"/>
  <c r="AS121" i="10" s="1"/>
  <c r="U121" i="10"/>
  <c r="AQ121" i="10" s="1"/>
  <c r="S121" i="10"/>
  <c r="AP121" i="10" s="1"/>
  <c r="M121" i="10"/>
  <c r="AN121" i="10" s="1"/>
  <c r="K121" i="10"/>
  <c r="AM121" i="10" s="1"/>
  <c r="I121" i="10"/>
  <c r="AL121" i="10" s="1"/>
  <c r="AG120" i="10"/>
  <c r="AE120" i="10"/>
  <c r="AU120" i="10" s="1"/>
  <c r="AC120" i="10"/>
  <c r="AT120" i="10" s="1"/>
  <c r="AA120" i="10"/>
  <c r="AS120" i="10" s="1"/>
  <c r="Y120" i="10"/>
  <c r="AR120" i="10" s="1"/>
  <c r="U120" i="10"/>
  <c r="AQ120" i="10" s="1"/>
  <c r="S120" i="10"/>
  <c r="AP120" i="10" s="1"/>
  <c r="Q120" i="10"/>
  <c r="AO120" i="10" s="1"/>
  <c r="M120" i="10"/>
  <c r="AN120" i="10" s="1"/>
  <c r="K120" i="10"/>
  <c r="AM120" i="10" s="1"/>
  <c r="I120" i="10"/>
  <c r="AL120" i="10" s="1"/>
  <c r="AM119" i="10"/>
  <c r="AL119" i="10"/>
  <c r="AG119" i="10"/>
  <c r="AE119" i="10"/>
  <c r="AU119" i="10" s="1"/>
  <c r="AC119" i="10"/>
  <c r="AT119" i="10" s="1"/>
  <c r="AA119" i="10"/>
  <c r="AS119" i="10" s="1"/>
  <c r="U119" i="10"/>
  <c r="AQ119" i="10" s="1"/>
  <c r="S119" i="10"/>
  <c r="AP119" i="10" s="1"/>
  <c r="Q119" i="10"/>
  <c r="AO119" i="10" s="1"/>
  <c r="M119" i="10"/>
  <c r="AN119" i="10" s="1"/>
  <c r="K119" i="10"/>
  <c r="I119" i="10"/>
  <c r="AI119" i="10"/>
  <c r="AG118" i="10"/>
  <c r="AE118" i="10"/>
  <c r="AU118" i="10" s="1"/>
  <c r="AC118" i="10"/>
  <c r="AT118" i="10" s="1"/>
  <c r="AA118" i="10"/>
  <c r="AS118" i="10" s="1"/>
  <c r="Y118" i="10"/>
  <c r="AR118" i="10" s="1"/>
  <c r="U118" i="10"/>
  <c r="AQ118" i="10" s="1"/>
  <c r="S118" i="10"/>
  <c r="AP118" i="10" s="1"/>
  <c r="Q118" i="10"/>
  <c r="AO118" i="10" s="1"/>
  <c r="M118" i="10"/>
  <c r="AN118" i="10" s="1"/>
  <c r="K118" i="10"/>
  <c r="AM118" i="10" s="1"/>
  <c r="I118" i="10"/>
  <c r="AL118" i="10" s="1"/>
  <c r="AR117" i="10"/>
  <c r="AG117" i="10"/>
  <c r="AE117" i="10"/>
  <c r="AU117" i="10" s="1"/>
  <c r="AC117" i="10"/>
  <c r="AT117" i="10" s="1"/>
  <c r="AA117" i="10"/>
  <c r="AS117" i="10" s="1"/>
  <c r="U117" i="10"/>
  <c r="AQ117" i="10" s="1"/>
  <c r="S117" i="10"/>
  <c r="AP117" i="10" s="1"/>
  <c r="Q117" i="10"/>
  <c r="AO117" i="10" s="1"/>
  <c r="M117" i="10"/>
  <c r="AN117" i="10" s="1"/>
  <c r="K117" i="10"/>
  <c r="AM117" i="10" s="1"/>
  <c r="I117" i="10"/>
  <c r="AL117" i="10" s="1"/>
  <c r="AG116" i="10"/>
  <c r="AE116" i="10"/>
  <c r="AU116" i="10" s="1"/>
  <c r="AC116" i="10"/>
  <c r="AT116" i="10" s="1"/>
  <c r="AA116" i="10"/>
  <c r="AS116" i="10" s="1"/>
  <c r="Y116" i="10"/>
  <c r="AR116" i="10" s="1"/>
  <c r="U116" i="10"/>
  <c r="AQ116" i="10" s="1"/>
  <c r="S116" i="10"/>
  <c r="AP116" i="10" s="1"/>
  <c r="Q116" i="10"/>
  <c r="AO116" i="10" s="1"/>
  <c r="M116" i="10"/>
  <c r="AN116" i="10" s="1"/>
  <c r="K116" i="10"/>
  <c r="AM116" i="10" s="1"/>
  <c r="I116" i="10"/>
  <c r="AL116" i="10" s="1"/>
  <c r="AL115" i="10"/>
  <c r="AG115" i="10"/>
  <c r="AE115" i="10"/>
  <c r="AU115" i="10" s="1"/>
  <c r="AC115" i="10"/>
  <c r="AT115" i="10" s="1"/>
  <c r="AA115" i="10"/>
  <c r="AS115" i="10" s="1"/>
  <c r="Y115" i="10"/>
  <c r="AR115" i="10" s="1"/>
  <c r="U115" i="10"/>
  <c r="AQ115" i="10" s="1"/>
  <c r="S115" i="10"/>
  <c r="AP115" i="10" s="1"/>
  <c r="M115" i="10"/>
  <c r="AN115" i="10" s="1"/>
  <c r="K115" i="10"/>
  <c r="AM115" i="10" s="1"/>
  <c r="I115" i="10"/>
  <c r="AG114" i="10"/>
  <c r="AE114" i="10"/>
  <c r="AU114" i="10" s="1"/>
  <c r="AC114" i="10"/>
  <c r="AT114" i="10" s="1"/>
  <c r="AA114" i="10"/>
  <c r="AS114" i="10" s="1"/>
  <c r="Y114" i="10"/>
  <c r="AR114" i="10" s="1"/>
  <c r="U114" i="10"/>
  <c r="AQ114" i="10" s="1"/>
  <c r="S114" i="10"/>
  <c r="AP114" i="10" s="1"/>
  <c r="Q114" i="10"/>
  <c r="AO114" i="10" s="1"/>
  <c r="M114" i="10"/>
  <c r="AN114" i="10" s="1"/>
  <c r="K114" i="10"/>
  <c r="AM114" i="10" s="1"/>
  <c r="I114" i="10"/>
  <c r="AL114" i="10" s="1"/>
  <c r="AG113" i="10"/>
  <c r="AE113" i="10"/>
  <c r="AU113" i="10" s="1"/>
  <c r="AC113" i="10"/>
  <c r="AT113" i="10" s="1"/>
  <c r="AA113" i="10"/>
  <c r="AS113" i="10" s="1"/>
  <c r="U113" i="10"/>
  <c r="AQ113" i="10" s="1"/>
  <c r="S113" i="10"/>
  <c r="AP113" i="10" s="1"/>
  <c r="M113" i="10"/>
  <c r="AN113" i="10" s="1"/>
  <c r="K113" i="10"/>
  <c r="AM113" i="10" s="1"/>
  <c r="I113" i="10"/>
  <c r="AL113" i="10" s="1"/>
  <c r="AM112" i="10"/>
  <c r="AL112" i="10"/>
  <c r="AG112" i="10"/>
  <c r="AE112" i="10"/>
  <c r="AU112" i="10" s="1"/>
  <c r="AC112" i="10"/>
  <c r="AT112" i="10" s="1"/>
  <c r="AA112" i="10"/>
  <c r="AS112" i="10" s="1"/>
  <c r="Y112" i="10"/>
  <c r="AR112" i="10" s="1"/>
  <c r="U112" i="10"/>
  <c r="AQ112" i="10" s="1"/>
  <c r="S112" i="10"/>
  <c r="AP112" i="10" s="1"/>
  <c r="Q112" i="10"/>
  <c r="AO112" i="10" s="1"/>
  <c r="M112" i="10"/>
  <c r="AN112" i="10" s="1"/>
  <c r="K112" i="10"/>
  <c r="I112" i="10"/>
  <c r="AJ112" i="10"/>
  <c r="AG111" i="10"/>
  <c r="AE111" i="10"/>
  <c r="AU111" i="10" s="1"/>
  <c r="AC111" i="10"/>
  <c r="AT111" i="10" s="1"/>
  <c r="AA111" i="10"/>
  <c r="AS111" i="10" s="1"/>
  <c r="U111" i="10"/>
  <c r="AQ111" i="10" s="1"/>
  <c r="S111" i="10"/>
  <c r="AP111" i="10" s="1"/>
  <c r="M111" i="10"/>
  <c r="AN111" i="10" s="1"/>
  <c r="K111" i="10"/>
  <c r="AM111" i="10" s="1"/>
  <c r="I111" i="10"/>
  <c r="AL111" i="10" s="1"/>
  <c r="AG110" i="10"/>
  <c r="AE110" i="10"/>
  <c r="AU110" i="10" s="1"/>
  <c r="AC110" i="10"/>
  <c r="AT110" i="10" s="1"/>
  <c r="AA110" i="10"/>
  <c r="AS110" i="10" s="1"/>
  <c r="Y110" i="10"/>
  <c r="AR110" i="10" s="1"/>
  <c r="U110" i="10"/>
  <c r="AQ110" i="10" s="1"/>
  <c r="S110" i="10"/>
  <c r="AP110" i="10" s="1"/>
  <c r="Q110" i="10"/>
  <c r="AO110" i="10" s="1"/>
  <c r="M110" i="10"/>
  <c r="AN110" i="10" s="1"/>
  <c r="K110" i="10"/>
  <c r="AM110" i="10" s="1"/>
  <c r="I110" i="10"/>
  <c r="AL110" i="10" s="1"/>
  <c r="AG109" i="10"/>
  <c r="AE109" i="10"/>
  <c r="AU109" i="10" s="1"/>
  <c r="AC109" i="10"/>
  <c r="AT109" i="10" s="1"/>
  <c r="AA109" i="10"/>
  <c r="AS109" i="10" s="1"/>
  <c r="U109" i="10"/>
  <c r="AQ109" i="10" s="1"/>
  <c r="S109" i="10"/>
  <c r="AP109" i="10" s="1"/>
  <c r="M109" i="10"/>
  <c r="AN109" i="10" s="1"/>
  <c r="K109" i="10"/>
  <c r="AM109" i="10" s="1"/>
  <c r="I109" i="10"/>
  <c r="AL109" i="10" s="1"/>
  <c r="AL108" i="10"/>
  <c r="AG108" i="10"/>
  <c r="AE108" i="10"/>
  <c r="AU108" i="10" s="1"/>
  <c r="AC108" i="10"/>
  <c r="AT108" i="10" s="1"/>
  <c r="AA108" i="10"/>
  <c r="AS108" i="10" s="1"/>
  <c r="Y108" i="10"/>
  <c r="AR108" i="10" s="1"/>
  <c r="U108" i="10"/>
  <c r="AQ108" i="10" s="1"/>
  <c r="S108" i="10"/>
  <c r="AP108" i="10" s="1"/>
  <c r="Q108" i="10"/>
  <c r="AO108" i="10" s="1"/>
  <c r="M108" i="10"/>
  <c r="AN108" i="10" s="1"/>
  <c r="K108" i="10"/>
  <c r="AM108" i="10" s="1"/>
  <c r="I108" i="10"/>
  <c r="AJ108" i="10"/>
  <c r="AU107" i="10"/>
  <c r="AQ107" i="10"/>
  <c r="AG107" i="10"/>
  <c r="AE107" i="10"/>
  <c r="AC107" i="10"/>
  <c r="AT107" i="10" s="1"/>
  <c r="AA107" i="10"/>
  <c r="AS107" i="10" s="1"/>
  <c r="U107" i="10"/>
  <c r="S107" i="10"/>
  <c r="AP107" i="10" s="1"/>
  <c r="M107" i="10"/>
  <c r="AN107" i="10" s="1"/>
  <c r="K107" i="10"/>
  <c r="AM107" i="10" s="1"/>
  <c r="I107" i="10"/>
  <c r="AL107" i="10" s="1"/>
  <c r="AG106" i="10"/>
  <c r="AE106" i="10"/>
  <c r="AU106" i="10" s="1"/>
  <c r="AC106" i="10"/>
  <c r="AT106" i="10" s="1"/>
  <c r="AA106" i="10"/>
  <c r="AS106" i="10" s="1"/>
  <c r="Y106" i="10"/>
  <c r="AR106" i="10" s="1"/>
  <c r="U106" i="10"/>
  <c r="AQ106" i="10" s="1"/>
  <c r="S106" i="10"/>
  <c r="AP106" i="10" s="1"/>
  <c r="Q106" i="10"/>
  <c r="AO106" i="10" s="1"/>
  <c r="M106" i="10"/>
  <c r="AN106" i="10" s="1"/>
  <c r="K106" i="10"/>
  <c r="AM106" i="10" s="1"/>
  <c r="I106" i="10"/>
  <c r="AL106" i="10" s="1"/>
  <c r="AG105" i="10"/>
  <c r="AE105" i="10"/>
  <c r="AU105" i="10" s="1"/>
  <c r="AC105" i="10"/>
  <c r="AT105" i="10" s="1"/>
  <c r="AA105" i="10"/>
  <c r="AS105" i="10" s="1"/>
  <c r="U105" i="10"/>
  <c r="AQ105" i="10" s="1"/>
  <c r="S105" i="10"/>
  <c r="AP105" i="10" s="1"/>
  <c r="M105" i="10"/>
  <c r="AN105" i="10" s="1"/>
  <c r="K105" i="10"/>
  <c r="AM105" i="10" s="1"/>
  <c r="I105" i="10"/>
  <c r="AL105" i="10" s="1"/>
  <c r="AU104" i="10"/>
  <c r="AQ104" i="10"/>
  <c r="AG104" i="10"/>
  <c r="AE104" i="10"/>
  <c r="AC104" i="10"/>
  <c r="AT104" i="10" s="1"/>
  <c r="AA104" i="10"/>
  <c r="AS104" i="10" s="1"/>
  <c r="Y104" i="10"/>
  <c r="AR104" i="10" s="1"/>
  <c r="U104" i="10"/>
  <c r="S104" i="10"/>
  <c r="AP104" i="10" s="1"/>
  <c r="Q104" i="10"/>
  <c r="AO104" i="10" s="1"/>
  <c r="M104" i="10"/>
  <c r="AN104" i="10" s="1"/>
  <c r="K104" i="10"/>
  <c r="AM104" i="10" s="1"/>
  <c r="I104" i="10"/>
  <c r="AL104" i="10" s="1"/>
  <c r="AU103" i="10"/>
  <c r="AL103" i="10"/>
  <c r="AG103" i="10"/>
  <c r="AE103" i="10"/>
  <c r="AC103" i="10"/>
  <c r="AT103" i="10" s="1"/>
  <c r="AA103" i="10"/>
  <c r="AS103" i="10" s="1"/>
  <c r="U103" i="10"/>
  <c r="AQ103" i="10" s="1"/>
  <c r="S103" i="10"/>
  <c r="AP103" i="10" s="1"/>
  <c r="Q103" i="10"/>
  <c r="AO103" i="10" s="1"/>
  <c r="M103" i="10"/>
  <c r="AN103" i="10" s="1"/>
  <c r="K103" i="10"/>
  <c r="AM103" i="10" s="1"/>
  <c r="I103" i="10"/>
  <c r="AI103" i="10"/>
  <c r="AG102" i="10"/>
  <c r="AE102" i="10"/>
  <c r="AU102" i="10" s="1"/>
  <c r="AC102" i="10"/>
  <c r="AT102" i="10" s="1"/>
  <c r="AA102" i="10"/>
  <c r="AS102" i="10" s="1"/>
  <c r="Y102" i="10"/>
  <c r="AR102" i="10" s="1"/>
  <c r="U102" i="10"/>
  <c r="AQ102" i="10" s="1"/>
  <c r="S102" i="10"/>
  <c r="AP102" i="10" s="1"/>
  <c r="Q102" i="10"/>
  <c r="AO102" i="10" s="1"/>
  <c r="M102" i="10"/>
  <c r="AN102" i="10" s="1"/>
  <c r="K102" i="10"/>
  <c r="AM102" i="10" s="1"/>
  <c r="I102" i="10"/>
  <c r="AL102" i="10" s="1"/>
  <c r="AR101" i="10"/>
  <c r="AG101" i="10"/>
  <c r="AE101" i="10"/>
  <c r="AU101" i="10" s="1"/>
  <c r="AC101" i="10"/>
  <c r="AT101" i="10" s="1"/>
  <c r="AA101" i="10"/>
  <c r="AS101" i="10" s="1"/>
  <c r="U101" i="10"/>
  <c r="AQ101" i="10" s="1"/>
  <c r="S101" i="10"/>
  <c r="AP101" i="10" s="1"/>
  <c r="Q101" i="10"/>
  <c r="AO101" i="10" s="1"/>
  <c r="M101" i="10"/>
  <c r="AN101" i="10" s="1"/>
  <c r="K101" i="10"/>
  <c r="AM101" i="10" s="1"/>
  <c r="I101" i="10"/>
  <c r="AL101" i="10" s="1"/>
  <c r="AG100" i="10"/>
  <c r="AE100" i="10"/>
  <c r="AU100" i="10" s="1"/>
  <c r="AC100" i="10"/>
  <c r="AT100" i="10" s="1"/>
  <c r="AA100" i="10"/>
  <c r="AS100" i="10" s="1"/>
  <c r="Y100" i="10"/>
  <c r="AR100" i="10" s="1"/>
  <c r="U100" i="10"/>
  <c r="AQ100" i="10" s="1"/>
  <c r="S100" i="10"/>
  <c r="AP100" i="10" s="1"/>
  <c r="Q100" i="10"/>
  <c r="AO100" i="10" s="1"/>
  <c r="M100" i="10"/>
  <c r="AN100" i="10" s="1"/>
  <c r="K100" i="10"/>
  <c r="AM100" i="10" s="1"/>
  <c r="I100" i="10"/>
  <c r="AL100" i="10" s="1"/>
  <c r="AJ100" i="10"/>
  <c r="AG99" i="10"/>
  <c r="AE99" i="10"/>
  <c r="AU99" i="10" s="1"/>
  <c r="AC99" i="10"/>
  <c r="AT99" i="10" s="1"/>
  <c r="AA99" i="10"/>
  <c r="AS99" i="10" s="1"/>
  <c r="Y99" i="10"/>
  <c r="AR99" i="10" s="1"/>
  <c r="U99" i="10"/>
  <c r="AQ99" i="10" s="1"/>
  <c r="S99" i="10"/>
  <c r="AP99" i="10" s="1"/>
  <c r="M99" i="10"/>
  <c r="AN99" i="10" s="1"/>
  <c r="K99" i="10"/>
  <c r="AM99" i="10" s="1"/>
  <c r="I99" i="10"/>
  <c r="AL99" i="10" s="1"/>
  <c r="AG98" i="10"/>
  <c r="AE98" i="10"/>
  <c r="AU98" i="10" s="1"/>
  <c r="AC98" i="10"/>
  <c r="AT98" i="10" s="1"/>
  <c r="AA98" i="10"/>
  <c r="AS98" i="10" s="1"/>
  <c r="Y98" i="10"/>
  <c r="AR98" i="10" s="1"/>
  <c r="U98" i="10"/>
  <c r="AQ98" i="10" s="1"/>
  <c r="S98" i="10"/>
  <c r="AP98" i="10" s="1"/>
  <c r="Q98" i="10"/>
  <c r="AO98" i="10" s="1"/>
  <c r="M98" i="10"/>
  <c r="AN98" i="10" s="1"/>
  <c r="K98" i="10"/>
  <c r="AM98" i="10" s="1"/>
  <c r="I98" i="10"/>
  <c r="AL98" i="10" s="1"/>
  <c r="AQ97" i="10"/>
  <c r="AG97" i="10"/>
  <c r="AE97" i="10"/>
  <c r="AU97" i="10" s="1"/>
  <c r="AC97" i="10"/>
  <c r="AT97" i="10" s="1"/>
  <c r="AA97" i="10"/>
  <c r="AS97" i="10" s="1"/>
  <c r="U97" i="10"/>
  <c r="S97" i="10"/>
  <c r="AP97" i="10" s="1"/>
  <c r="M97" i="10"/>
  <c r="AN97" i="10" s="1"/>
  <c r="K97" i="10"/>
  <c r="AM97" i="10" s="1"/>
  <c r="I97" i="10"/>
  <c r="AL97" i="10" s="1"/>
  <c r="AU96" i="10"/>
  <c r="AQ96" i="10"/>
  <c r="AG96" i="10"/>
  <c r="AE96" i="10"/>
  <c r="AC96" i="10"/>
  <c r="AT96" i="10" s="1"/>
  <c r="AA96" i="10"/>
  <c r="AS96" i="10" s="1"/>
  <c r="Y96" i="10"/>
  <c r="AR96" i="10" s="1"/>
  <c r="U96" i="10"/>
  <c r="S96" i="10"/>
  <c r="AP96" i="10" s="1"/>
  <c r="Q96" i="10"/>
  <c r="AO96" i="10" s="1"/>
  <c r="M96" i="10"/>
  <c r="AN96" i="10" s="1"/>
  <c r="K96" i="10"/>
  <c r="AM96" i="10" s="1"/>
  <c r="I96" i="10"/>
  <c r="AL96" i="10" s="1"/>
  <c r="AG95" i="10"/>
  <c r="AE95" i="10"/>
  <c r="AU95" i="10" s="1"/>
  <c r="AC95" i="10"/>
  <c r="AT95" i="10" s="1"/>
  <c r="AA95" i="10"/>
  <c r="AS95" i="10" s="1"/>
  <c r="U95" i="10"/>
  <c r="AQ95" i="10" s="1"/>
  <c r="S95" i="10"/>
  <c r="AP95" i="10" s="1"/>
  <c r="M95" i="10"/>
  <c r="AN95" i="10" s="1"/>
  <c r="K95" i="10"/>
  <c r="AM95" i="10" s="1"/>
  <c r="I95" i="10"/>
  <c r="AL95" i="10" s="1"/>
  <c r="AG94" i="10"/>
  <c r="AE94" i="10"/>
  <c r="AU94" i="10" s="1"/>
  <c r="AC94" i="10"/>
  <c r="AT94" i="10" s="1"/>
  <c r="AA94" i="10"/>
  <c r="AS94" i="10" s="1"/>
  <c r="Y94" i="10"/>
  <c r="AR94" i="10" s="1"/>
  <c r="U94" i="10"/>
  <c r="AQ94" i="10" s="1"/>
  <c r="S94" i="10"/>
  <c r="AP94" i="10" s="1"/>
  <c r="Q94" i="10"/>
  <c r="AO94" i="10" s="1"/>
  <c r="M94" i="10"/>
  <c r="AN94" i="10" s="1"/>
  <c r="K94" i="10"/>
  <c r="AM94" i="10" s="1"/>
  <c r="I94" i="10"/>
  <c r="AL94" i="10" s="1"/>
  <c r="AG93" i="10"/>
  <c r="AE93" i="10"/>
  <c r="AU93" i="10" s="1"/>
  <c r="AC93" i="10"/>
  <c r="AT93" i="10" s="1"/>
  <c r="AA93" i="10"/>
  <c r="AS93" i="10" s="1"/>
  <c r="U93" i="10"/>
  <c r="AQ93" i="10" s="1"/>
  <c r="S93" i="10"/>
  <c r="AP93" i="10" s="1"/>
  <c r="M93" i="10"/>
  <c r="AN93" i="10" s="1"/>
  <c r="K93" i="10"/>
  <c r="AM93" i="10" s="1"/>
  <c r="I93" i="10"/>
  <c r="AL93" i="10" s="1"/>
  <c r="AG92" i="10"/>
  <c r="AE92" i="10"/>
  <c r="AU92" i="10" s="1"/>
  <c r="AC92" i="10"/>
  <c r="AT92" i="10" s="1"/>
  <c r="AA92" i="10"/>
  <c r="AS92" i="10" s="1"/>
  <c r="Y92" i="10"/>
  <c r="AR92" i="10" s="1"/>
  <c r="U92" i="10"/>
  <c r="AQ92" i="10" s="1"/>
  <c r="S92" i="10"/>
  <c r="AP92" i="10" s="1"/>
  <c r="Q92" i="10"/>
  <c r="AO92" i="10" s="1"/>
  <c r="M92" i="10"/>
  <c r="AN92" i="10" s="1"/>
  <c r="K92" i="10"/>
  <c r="AM92" i="10" s="1"/>
  <c r="I92" i="10"/>
  <c r="AL92" i="10" s="1"/>
  <c r="AG91" i="10"/>
  <c r="AE91" i="10"/>
  <c r="AU91" i="10" s="1"/>
  <c r="AC91" i="10"/>
  <c r="AT91" i="10" s="1"/>
  <c r="AA91" i="10"/>
  <c r="AS91" i="10" s="1"/>
  <c r="U91" i="10"/>
  <c r="AQ91" i="10" s="1"/>
  <c r="S91" i="10"/>
  <c r="AP91" i="10" s="1"/>
  <c r="M91" i="10"/>
  <c r="AN91" i="10" s="1"/>
  <c r="K91" i="10"/>
  <c r="AM91" i="10" s="1"/>
  <c r="I91" i="10"/>
  <c r="AL91" i="10" s="1"/>
  <c r="AG90" i="10"/>
  <c r="AE90" i="10"/>
  <c r="AU90" i="10" s="1"/>
  <c r="AC90" i="10"/>
  <c r="AT90" i="10" s="1"/>
  <c r="AA90" i="10"/>
  <c r="AS90" i="10" s="1"/>
  <c r="Y90" i="10"/>
  <c r="AR90" i="10" s="1"/>
  <c r="U90" i="10"/>
  <c r="AQ90" i="10" s="1"/>
  <c r="S90" i="10"/>
  <c r="AP90" i="10" s="1"/>
  <c r="Q90" i="10"/>
  <c r="AO90" i="10" s="1"/>
  <c r="M90" i="10"/>
  <c r="AN90" i="10" s="1"/>
  <c r="K90" i="10"/>
  <c r="AM90" i="10" s="1"/>
  <c r="I90" i="10"/>
  <c r="AL90" i="10" s="1"/>
  <c r="AG89" i="10"/>
  <c r="AE89" i="10"/>
  <c r="AU89" i="10" s="1"/>
  <c r="AC89" i="10"/>
  <c r="AT89" i="10" s="1"/>
  <c r="AA89" i="10"/>
  <c r="AS89" i="10" s="1"/>
  <c r="U89" i="10"/>
  <c r="AQ89" i="10" s="1"/>
  <c r="S89" i="10"/>
  <c r="AP89" i="10" s="1"/>
  <c r="M89" i="10"/>
  <c r="AN89" i="10" s="1"/>
  <c r="K89" i="10"/>
  <c r="AM89" i="10" s="1"/>
  <c r="I89" i="10"/>
  <c r="AL89" i="10" s="1"/>
  <c r="AP88" i="10"/>
  <c r="AG88" i="10"/>
  <c r="AE88" i="10"/>
  <c r="AU88" i="10" s="1"/>
  <c r="AC88" i="10"/>
  <c r="AT88" i="10" s="1"/>
  <c r="AA88" i="10"/>
  <c r="AS88" i="10" s="1"/>
  <c r="Y88" i="10"/>
  <c r="AR88" i="10" s="1"/>
  <c r="U88" i="10"/>
  <c r="AQ88" i="10" s="1"/>
  <c r="S88" i="10"/>
  <c r="Q88" i="10"/>
  <c r="AO88" i="10" s="1"/>
  <c r="M88" i="10"/>
  <c r="AN88" i="10" s="1"/>
  <c r="K88" i="10"/>
  <c r="AM88" i="10" s="1"/>
  <c r="I88" i="10"/>
  <c r="AL88" i="10" s="1"/>
  <c r="AG87" i="10"/>
  <c r="AE87" i="10"/>
  <c r="AU87" i="10" s="1"/>
  <c r="AC87" i="10"/>
  <c r="AT87" i="10" s="1"/>
  <c r="AA87" i="10"/>
  <c r="AS87" i="10" s="1"/>
  <c r="U87" i="10"/>
  <c r="AQ87" i="10" s="1"/>
  <c r="S87" i="10"/>
  <c r="AP87" i="10" s="1"/>
  <c r="Q87" i="10"/>
  <c r="AO87" i="10" s="1"/>
  <c r="M87" i="10"/>
  <c r="AN87" i="10" s="1"/>
  <c r="K87" i="10"/>
  <c r="AM87" i="10" s="1"/>
  <c r="I87" i="10"/>
  <c r="AL87" i="10" s="1"/>
  <c r="AI87" i="10"/>
  <c r="AP86" i="10"/>
  <c r="AG86" i="10"/>
  <c r="AE86" i="10"/>
  <c r="AU86" i="10" s="1"/>
  <c r="AC86" i="10"/>
  <c r="AT86" i="10" s="1"/>
  <c r="AA86" i="10"/>
  <c r="AS86" i="10" s="1"/>
  <c r="Y86" i="10"/>
  <c r="AR86" i="10" s="1"/>
  <c r="U86" i="10"/>
  <c r="AQ86" i="10" s="1"/>
  <c r="S86" i="10"/>
  <c r="Q86" i="10"/>
  <c r="AO86" i="10" s="1"/>
  <c r="M86" i="10"/>
  <c r="AN86" i="10" s="1"/>
  <c r="K86" i="10"/>
  <c r="AM86" i="10" s="1"/>
  <c r="I86" i="10"/>
  <c r="AL86" i="10" s="1"/>
  <c r="AR85" i="10"/>
  <c r="AM85" i="10"/>
  <c r="AG85" i="10"/>
  <c r="AE85" i="10"/>
  <c r="AU85" i="10" s="1"/>
  <c r="AC85" i="10"/>
  <c r="AT85" i="10" s="1"/>
  <c r="AA85" i="10"/>
  <c r="AS85" i="10" s="1"/>
  <c r="U85" i="10"/>
  <c r="AQ85" i="10" s="1"/>
  <c r="S85" i="10"/>
  <c r="AP85" i="10" s="1"/>
  <c r="Q85" i="10"/>
  <c r="AO85" i="10" s="1"/>
  <c r="M85" i="10"/>
  <c r="AN85" i="10" s="1"/>
  <c r="K85" i="10"/>
  <c r="I85" i="10"/>
  <c r="AL85" i="10" s="1"/>
  <c r="AU84" i="10"/>
  <c r="AG84" i="10"/>
  <c r="AE84" i="10"/>
  <c r="AC84" i="10"/>
  <c r="AT84" i="10" s="1"/>
  <c r="AA84" i="10"/>
  <c r="AS84" i="10" s="1"/>
  <c r="Y84" i="10"/>
  <c r="AR84" i="10" s="1"/>
  <c r="U84" i="10"/>
  <c r="AQ84" i="10" s="1"/>
  <c r="S84" i="10"/>
  <c r="AP84" i="10" s="1"/>
  <c r="Q84" i="10"/>
  <c r="AO84" i="10" s="1"/>
  <c r="M84" i="10"/>
  <c r="AN84" i="10" s="1"/>
  <c r="K84" i="10"/>
  <c r="AM84" i="10" s="1"/>
  <c r="I84" i="10"/>
  <c r="AL84" i="10" s="1"/>
  <c r="AJ84" i="10"/>
  <c r="AG83" i="10"/>
  <c r="AE83" i="10"/>
  <c r="AU83" i="10" s="1"/>
  <c r="AC83" i="10"/>
  <c r="AT83" i="10" s="1"/>
  <c r="AA83" i="10"/>
  <c r="AS83" i="10" s="1"/>
  <c r="Y83" i="10"/>
  <c r="AR83" i="10" s="1"/>
  <c r="U83" i="10"/>
  <c r="AQ83" i="10" s="1"/>
  <c r="S83" i="10"/>
  <c r="AP83" i="10" s="1"/>
  <c r="M83" i="10"/>
  <c r="AN83" i="10" s="1"/>
  <c r="K83" i="10"/>
  <c r="AM83" i="10" s="1"/>
  <c r="I83" i="10"/>
  <c r="AL83" i="10" s="1"/>
  <c r="AG82" i="10"/>
  <c r="AE82" i="10"/>
  <c r="AU82" i="10" s="1"/>
  <c r="AC82" i="10"/>
  <c r="AT82" i="10" s="1"/>
  <c r="AA82" i="10"/>
  <c r="AS82" i="10" s="1"/>
  <c r="Y82" i="10"/>
  <c r="AR82" i="10" s="1"/>
  <c r="U82" i="10"/>
  <c r="AQ82" i="10" s="1"/>
  <c r="S82" i="10"/>
  <c r="AP82" i="10" s="1"/>
  <c r="Q82" i="10"/>
  <c r="AO82" i="10" s="1"/>
  <c r="M82" i="10"/>
  <c r="AN82" i="10" s="1"/>
  <c r="K82" i="10"/>
  <c r="AM82" i="10" s="1"/>
  <c r="I82" i="10"/>
  <c r="AL82" i="10" s="1"/>
  <c r="AQ81" i="10"/>
  <c r="AG81" i="10"/>
  <c r="AE81" i="10"/>
  <c r="AU81" i="10" s="1"/>
  <c r="AC81" i="10"/>
  <c r="AT81" i="10" s="1"/>
  <c r="AA81" i="10"/>
  <c r="AS81" i="10" s="1"/>
  <c r="U81" i="10"/>
  <c r="S81" i="10"/>
  <c r="AP81" i="10" s="1"/>
  <c r="M81" i="10"/>
  <c r="AN81" i="10" s="1"/>
  <c r="K81" i="10"/>
  <c r="AM81" i="10" s="1"/>
  <c r="I81" i="10"/>
  <c r="AL81" i="10" s="1"/>
  <c r="AG80" i="10"/>
  <c r="AE80" i="10"/>
  <c r="AU80" i="10" s="1"/>
  <c r="AC80" i="10"/>
  <c r="AT80" i="10" s="1"/>
  <c r="AA80" i="10"/>
  <c r="AS80" i="10" s="1"/>
  <c r="Y80" i="10"/>
  <c r="AR80" i="10" s="1"/>
  <c r="U80" i="10"/>
  <c r="AQ80" i="10" s="1"/>
  <c r="S80" i="10"/>
  <c r="AP80" i="10" s="1"/>
  <c r="Q80" i="10"/>
  <c r="AO80" i="10" s="1"/>
  <c r="M80" i="10"/>
  <c r="AN80" i="10" s="1"/>
  <c r="K80" i="10"/>
  <c r="AM80" i="10" s="1"/>
  <c r="I80" i="10"/>
  <c r="AL80" i="10" s="1"/>
  <c r="AU79" i="10"/>
  <c r="AL79" i="10"/>
  <c r="AG79" i="10"/>
  <c r="AE79" i="10"/>
  <c r="AC79" i="10"/>
  <c r="AT79" i="10" s="1"/>
  <c r="AA79" i="10"/>
  <c r="AS79" i="10" s="1"/>
  <c r="U79" i="10"/>
  <c r="AQ79" i="10" s="1"/>
  <c r="S79" i="10"/>
  <c r="AP79" i="10" s="1"/>
  <c r="M79" i="10"/>
  <c r="AN79" i="10" s="1"/>
  <c r="K79" i="10"/>
  <c r="AM79" i="10" s="1"/>
  <c r="I79" i="10"/>
  <c r="AG78" i="10"/>
  <c r="AE78" i="10"/>
  <c r="AU78" i="10" s="1"/>
  <c r="AC78" i="10"/>
  <c r="AT78" i="10" s="1"/>
  <c r="AA78" i="10"/>
  <c r="AS78" i="10" s="1"/>
  <c r="Y78" i="10"/>
  <c r="AR78" i="10" s="1"/>
  <c r="U78" i="10"/>
  <c r="AQ78" i="10" s="1"/>
  <c r="S78" i="10"/>
  <c r="AP78" i="10" s="1"/>
  <c r="Q78" i="10"/>
  <c r="AO78" i="10" s="1"/>
  <c r="M78" i="10"/>
  <c r="AN78" i="10" s="1"/>
  <c r="K78" i="10"/>
  <c r="AM78" i="10" s="1"/>
  <c r="I78" i="10"/>
  <c r="AL78" i="10" s="1"/>
  <c r="AG77" i="10"/>
  <c r="AE77" i="10"/>
  <c r="AU77" i="10" s="1"/>
  <c r="AC77" i="10"/>
  <c r="AT77" i="10" s="1"/>
  <c r="AA77" i="10"/>
  <c r="AS77" i="10" s="1"/>
  <c r="U77" i="10"/>
  <c r="AQ77" i="10" s="1"/>
  <c r="S77" i="10"/>
  <c r="AP77" i="10" s="1"/>
  <c r="M77" i="10"/>
  <c r="AN77" i="10" s="1"/>
  <c r="K77" i="10"/>
  <c r="AM77" i="10" s="1"/>
  <c r="I77" i="10"/>
  <c r="AL77" i="10" s="1"/>
  <c r="AG76" i="10"/>
  <c r="AE76" i="10"/>
  <c r="AU76" i="10" s="1"/>
  <c r="AC76" i="10"/>
  <c r="AT76" i="10" s="1"/>
  <c r="AA76" i="10"/>
  <c r="AS76" i="10" s="1"/>
  <c r="Y76" i="10"/>
  <c r="AR76" i="10" s="1"/>
  <c r="U76" i="10"/>
  <c r="AQ76" i="10" s="1"/>
  <c r="S76" i="10"/>
  <c r="AP76" i="10" s="1"/>
  <c r="Q76" i="10"/>
  <c r="AO76" i="10" s="1"/>
  <c r="M76" i="10"/>
  <c r="AN76" i="10" s="1"/>
  <c r="K76" i="10"/>
  <c r="AM76" i="10" s="1"/>
  <c r="I76" i="10"/>
  <c r="AL76" i="10" s="1"/>
  <c r="AQ75" i="10"/>
  <c r="AG75" i="10"/>
  <c r="AE75" i="10"/>
  <c r="AU75" i="10" s="1"/>
  <c r="AC75" i="10"/>
  <c r="AT75" i="10" s="1"/>
  <c r="AA75" i="10"/>
  <c r="AS75" i="10" s="1"/>
  <c r="U75" i="10"/>
  <c r="S75" i="10"/>
  <c r="AP75" i="10" s="1"/>
  <c r="M75" i="10"/>
  <c r="AN75" i="10" s="1"/>
  <c r="K75" i="10"/>
  <c r="AM75" i="10" s="1"/>
  <c r="I75" i="10"/>
  <c r="AL75" i="10" s="1"/>
  <c r="AG74" i="10"/>
  <c r="AE74" i="10"/>
  <c r="AU74" i="10" s="1"/>
  <c r="AC74" i="10"/>
  <c r="AT74" i="10" s="1"/>
  <c r="AA74" i="10"/>
  <c r="AS74" i="10" s="1"/>
  <c r="Y74" i="10"/>
  <c r="AR74" i="10" s="1"/>
  <c r="U74" i="10"/>
  <c r="AQ74" i="10" s="1"/>
  <c r="S74" i="10"/>
  <c r="AP74" i="10" s="1"/>
  <c r="Q74" i="10"/>
  <c r="AO74" i="10" s="1"/>
  <c r="M74" i="10"/>
  <c r="AN74" i="10" s="1"/>
  <c r="K74" i="10"/>
  <c r="AM74" i="10" s="1"/>
  <c r="I74" i="10"/>
  <c r="AL74" i="10" s="1"/>
  <c r="AG73" i="10"/>
  <c r="AE73" i="10"/>
  <c r="AU73" i="10" s="1"/>
  <c r="AC73" i="10"/>
  <c r="AT73" i="10" s="1"/>
  <c r="AA73" i="10"/>
  <c r="AS73" i="10" s="1"/>
  <c r="U73" i="10"/>
  <c r="AQ73" i="10" s="1"/>
  <c r="S73" i="10"/>
  <c r="AP73" i="10" s="1"/>
  <c r="M73" i="10"/>
  <c r="AN73" i="10" s="1"/>
  <c r="K73" i="10"/>
  <c r="AM73" i="10" s="1"/>
  <c r="I73" i="10"/>
  <c r="AL73" i="10" s="1"/>
  <c r="AG72" i="10"/>
  <c r="AE72" i="10"/>
  <c r="AU72" i="10" s="1"/>
  <c r="AC72" i="10"/>
  <c r="AT72" i="10" s="1"/>
  <c r="AA72" i="10"/>
  <c r="AS72" i="10" s="1"/>
  <c r="Y72" i="10"/>
  <c r="AR72" i="10" s="1"/>
  <c r="U72" i="10"/>
  <c r="AQ72" i="10" s="1"/>
  <c r="S72" i="10"/>
  <c r="AP72" i="10" s="1"/>
  <c r="Q72" i="10"/>
  <c r="AO72" i="10" s="1"/>
  <c r="M72" i="10"/>
  <c r="AN72" i="10" s="1"/>
  <c r="K72" i="10"/>
  <c r="AM72" i="10" s="1"/>
  <c r="I72" i="10"/>
  <c r="AL72" i="10" s="1"/>
  <c r="AG71" i="10"/>
  <c r="AE71" i="10"/>
  <c r="AU71" i="10" s="1"/>
  <c r="AC71" i="10"/>
  <c r="AT71" i="10" s="1"/>
  <c r="AA71" i="10"/>
  <c r="AS71" i="10" s="1"/>
  <c r="U71" i="10"/>
  <c r="AQ71" i="10" s="1"/>
  <c r="S71" i="10"/>
  <c r="AP71" i="10" s="1"/>
  <c r="Q71" i="10"/>
  <c r="AO71" i="10" s="1"/>
  <c r="M71" i="10"/>
  <c r="AN71" i="10" s="1"/>
  <c r="K71" i="10"/>
  <c r="AM71" i="10" s="1"/>
  <c r="I71" i="10"/>
  <c r="AL71" i="10" s="1"/>
  <c r="AI71" i="10"/>
  <c r="AG70" i="10"/>
  <c r="AE70" i="10"/>
  <c r="AU70" i="10" s="1"/>
  <c r="AC70" i="10"/>
  <c r="AT70" i="10" s="1"/>
  <c r="AA70" i="10"/>
  <c r="AS70" i="10" s="1"/>
  <c r="Y70" i="10"/>
  <c r="AR70" i="10" s="1"/>
  <c r="U70" i="10"/>
  <c r="AQ70" i="10" s="1"/>
  <c r="S70" i="10"/>
  <c r="AP70" i="10" s="1"/>
  <c r="Q70" i="10"/>
  <c r="AO70" i="10" s="1"/>
  <c r="M70" i="10"/>
  <c r="AN70" i="10" s="1"/>
  <c r="K70" i="10"/>
  <c r="AM70" i="10" s="1"/>
  <c r="I70" i="10"/>
  <c r="AL70" i="10" s="1"/>
  <c r="AG69" i="10"/>
  <c r="AE69" i="10"/>
  <c r="AU69" i="10" s="1"/>
  <c r="AC69" i="10"/>
  <c r="AT69" i="10" s="1"/>
  <c r="AA69" i="10"/>
  <c r="AS69" i="10" s="1"/>
  <c r="U69" i="10"/>
  <c r="AQ69" i="10" s="1"/>
  <c r="S69" i="10"/>
  <c r="AP69" i="10" s="1"/>
  <c r="Q69" i="10"/>
  <c r="AO69" i="10" s="1"/>
  <c r="M69" i="10"/>
  <c r="AN69" i="10" s="1"/>
  <c r="K69" i="10"/>
  <c r="AM69" i="10" s="1"/>
  <c r="I69" i="10"/>
  <c r="AL69" i="10" s="1"/>
  <c r="AG68" i="10"/>
  <c r="AE68" i="10"/>
  <c r="AU68" i="10" s="1"/>
  <c r="AC68" i="10"/>
  <c r="AT68" i="10" s="1"/>
  <c r="AA68" i="10"/>
  <c r="AS68" i="10" s="1"/>
  <c r="Y68" i="10"/>
  <c r="AR68" i="10" s="1"/>
  <c r="U68" i="10"/>
  <c r="AQ68" i="10" s="1"/>
  <c r="S68" i="10"/>
  <c r="AP68" i="10" s="1"/>
  <c r="Q68" i="10"/>
  <c r="AO68" i="10" s="1"/>
  <c r="M68" i="10"/>
  <c r="AN68" i="10" s="1"/>
  <c r="K68" i="10"/>
  <c r="AM68" i="10" s="1"/>
  <c r="I68" i="10"/>
  <c r="AL68" i="10" s="1"/>
  <c r="AL67" i="10"/>
  <c r="AG67" i="10"/>
  <c r="AE67" i="10"/>
  <c r="AU67" i="10" s="1"/>
  <c r="AC67" i="10"/>
  <c r="AT67" i="10" s="1"/>
  <c r="AA67" i="10"/>
  <c r="AS67" i="10" s="1"/>
  <c r="Y67" i="10"/>
  <c r="AR67" i="10" s="1"/>
  <c r="U67" i="10"/>
  <c r="AQ67" i="10" s="1"/>
  <c r="S67" i="10"/>
  <c r="AP67" i="10" s="1"/>
  <c r="M67" i="10"/>
  <c r="AN67" i="10" s="1"/>
  <c r="K67" i="10"/>
  <c r="AM67" i="10" s="1"/>
  <c r="I67" i="10"/>
  <c r="AG66" i="10"/>
  <c r="AE66" i="10"/>
  <c r="AU66" i="10" s="1"/>
  <c r="AC66" i="10"/>
  <c r="AT66" i="10" s="1"/>
  <c r="AA66" i="10"/>
  <c r="AS66" i="10" s="1"/>
  <c r="Y66" i="10"/>
  <c r="AR66" i="10" s="1"/>
  <c r="U66" i="10"/>
  <c r="AQ66" i="10" s="1"/>
  <c r="S66" i="10"/>
  <c r="AP66" i="10" s="1"/>
  <c r="Q66" i="10"/>
  <c r="AO66" i="10" s="1"/>
  <c r="M66" i="10"/>
  <c r="AN66" i="10" s="1"/>
  <c r="K66" i="10"/>
  <c r="AM66" i="10" s="1"/>
  <c r="I66" i="10"/>
  <c r="AL66" i="10" s="1"/>
  <c r="AG65" i="10"/>
  <c r="AE65" i="10"/>
  <c r="AU65" i="10" s="1"/>
  <c r="AC65" i="10"/>
  <c r="AT65" i="10" s="1"/>
  <c r="AA65" i="10"/>
  <c r="AS65" i="10" s="1"/>
  <c r="U65" i="10"/>
  <c r="AQ65" i="10" s="1"/>
  <c r="S65" i="10"/>
  <c r="AP65" i="10" s="1"/>
  <c r="M65" i="10"/>
  <c r="AN65" i="10" s="1"/>
  <c r="K65" i="10"/>
  <c r="AM65" i="10" s="1"/>
  <c r="I65" i="10"/>
  <c r="AL65" i="10" s="1"/>
  <c r="AU64" i="10"/>
  <c r="AG64" i="10"/>
  <c r="AE64" i="10"/>
  <c r="AC64" i="10"/>
  <c r="AT64" i="10" s="1"/>
  <c r="AA64" i="10"/>
  <c r="AS64" i="10" s="1"/>
  <c r="Y64" i="10"/>
  <c r="AR64" i="10" s="1"/>
  <c r="U64" i="10"/>
  <c r="AQ64" i="10" s="1"/>
  <c r="S64" i="10"/>
  <c r="AP64" i="10" s="1"/>
  <c r="Q64" i="10"/>
  <c r="AO64" i="10" s="1"/>
  <c r="M64" i="10"/>
  <c r="AN64" i="10" s="1"/>
  <c r="K64" i="10"/>
  <c r="AM64" i="10" s="1"/>
  <c r="I64" i="10"/>
  <c r="AL64" i="10" s="1"/>
  <c r="AU63" i="10"/>
  <c r="AG63" i="10"/>
  <c r="AE63" i="10"/>
  <c r="AC63" i="10"/>
  <c r="AT63" i="10" s="1"/>
  <c r="AA63" i="10"/>
  <c r="AS63" i="10" s="1"/>
  <c r="U63" i="10"/>
  <c r="AQ63" i="10" s="1"/>
  <c r="S63" i="10"/>
  <c r="AP63" i="10" s="1"/>
  <c r="M63" i="10"/>
  <c r="AN63" i="10" s="1"/>
  <c r="K63" i="10"/>
  <c r="AM63" i="10" s="1"/>
  <c r="I63" i="10"/>
  <c r="AL63" i="10" s="1"/>
  <c r="AG62" i="10"/>
  <c r="AE62" i="10"/>
  <c r="AU62" i="10" s="1"/>
  <c r="AC62" i="10"/>
  <c r="AT62" i="10" s="1"/>
  <c r="AA62" i="10"/>
  <c r="AS62" i="10" s="1"/>
  <c r="Y62" i="10"/>
  <c r="AR62" i="10" s="1"/>
  <c r="U62" i="10"/>
  <c r="AQ62" i="10" s="1"/>
  <c r="S62" i="10"/>
  <c r="AP62" i="10" s="1"/>
  <c r="Q62" i="10"/>
  <c r="AO62" i="10" s="1"/>
  <c r="M62" i="10"/>
  <c r="AN62" i="10" s="1"/>
  <c r="K62" i="10"/>
  <c r="AM62" i="10" s="1"/>
  <c r="I62" i="10"/>
  <c r="AL62" i="10" s="1"/>
  <c r="AG61" i="10"/>
  <c r="AE61" i="10"/>
  <c r="AU61" i="10" s="1"/>
  <c r="AC61" i="10"/>
  <c r="AT61" i="10" s="1"/>
  <c r="AA61" i="10"/>
  <c r="AS61" i="10" s="1"/>
  <c r="U61" i="10"/>
  <c r="AQ61" i="10" s="1"/>
  <c r="S61" i="10"/>
  <c r="AP61" i="10" s="1"/>
  <c r="M61" i="10"/>
  <c r="AN61" i="10" s="1"/>
  <c r="K61" i="10"/>
  <c r="AM61" i="10" s="1"/>
  <c r="I61" i="10"/>
  <c r="AL61" i="10" s="1"/>
  <c r="AG60" i="10"/>
  <c r="AE60" i="10"/>
  <c r="AU60" i="10" s="1"/>
  <c r="AC60" i="10"/>
  <c r="AT60" i="10" s="1"/>
  <c r="AA60" i="10"/>
  <c r="AS60" i="10" s="1"/>
  <c r="Y60" i="10"/>
  <c r="AR60" i="10" s="1"/>
  <c r="U60" i="10"/>
  <c r="AQ60" i="10" s="1"/>
  <c r="S60" i="10"/>
  <c r="AP60" i="10" s="1"/>
  <c r="Q60" i="10"/>
  <c r="AO60" i="10" s="1"/>
  <c r="M60" i="10"/>
  <c r="AN60" i="10" s="1"/>
  <c r="K60" i="10"/>
  <c r="AM60" i="10" s="1"/>
  <c r="I60" i="10"/>
  <c r="AL60" i="10" s="1"/>
  <c r="AU59" i="10"/>
  <c r="AG59" i="10"/>
  <c r="AE59" i="10"/>
  <c r="AC59" i="10"/>
  <c r="AT59" i="10" s="1"/>
  <c r="AA59" i="10"/>
  <c r="AS59" i="10" s="1"/>
  <c r="U59" i="10"/>
  <c r="AQ59" i="10" s="1"/>
  <c r="S59" i="10"/>
  <c r="AP59" i="10" s="1"/>
  <c r="M59" i="10"/>
  <c r="AN59" i="10" s="1"/>
  <c r="K59" i="10"/>
  <c r="AM59" i="10" s="1"/>
  <c r="I59" i="10"/>
  <c r="AL59" i="10" s="1"/>
  <c r="AG58" i="10"/>
  <c r="AE58" i="10"/>
  <c r="AU58" i="10" s="1"/>
  <c r="AC58" i="10"/>
  <c r="AT58" i="10" s="1"/>
  <c r="AA58" i="10"/>
  <c r="AS58" i="10" s="1"/>
  <c r="Y58" i="10"/>
  <c r="AR58" i="10" s="1"/>
  <c r="U58" i="10"/>
  <c r="AQ58" i="10" s="1"/>
  <c r="S58" i="10"/>
  <c r="AP58" i="10" s="1"/>
  <c r="Q58" i="10"/>
  <c r="AO58" i="10" s="1"/>
  <c r="M58" i="10"/>
  <c r="AN58" i="10" s="1"/>
  <c r="K58" i="10"/>
  <c r="AM58" i="10" s="1"/>
  <c r="I58" i="10"/>
  <c r="AL58" i="10" s="1"/>
  <c r="AG57" i="10"/>
  <c r="AE57" i="10"/>
  <c r="AU57" i="10" s="1"/>
  <c r="AC57" i="10"/>
  <c r="AT57" i="10" s="1"/>
  <c r="AA57" i="10"/>
  <c r="AS57" i="10" s="1"/>
  <c r="U57" i="10"/>
  <c r="AQ57" i="10" s="1"/>
  <c r="S57" i="10"/>
  <c r="AP57" i="10" s="1"/>
  <c r="M57" i="10"/>
  <c r="AN57" i="10" s="1"/>
  <c r="K57" i="10"/>
  <c r="AM57" i="10" s="1"/>
  <c r="I57" i="10"/>
  <c r="AL57" i="10" s="1"/>
  <c r="AG56" i="10"/>
  <c r="AE56" i="10"/>
  <c r="AU56" i="10" s="1"/>
  <c r="AC56" i="10"/>
  <c r="AT56" i="10" s="1"/>
  <c r="AA56" i="10"/>
  <c r="AS56" i="10" s="1"/>
  <c r="Y56" i="10"/>
  <c r="AR56" i="10" s="1"/>
  <c r="U56" i="10"/>
  <c r="AQ56" i="10" s="1"/>
  <c r="S56" i="10"/>
  <c r="AP56" i="10" s="1"/>
  <c r="Q56" i="10"/>
  <c r="AO56" i="10" s="1"/>
  <c r="M56" i="10"/>
  <c r="AN56" i="10" s="1"/>
  <c r="K56" i="10"/>
  <c r="AM56" i="10" s="1"/>
  <c r="I56" i="10"/>
  <c r="AL56" i="10" s="1"/>
  <c r="AM55" i="10"/>
  <c r="AL55" i="10"/>
  <c r="AG55" i="10"/>
  <c r="AE55" i="10"/>
  <c r="AU55" i="10" s="1"/>
  <c r="AC55" i="10"/>
  <c r="AT55" i="10" s="1"/>
  <c r="AA55" i="10"/>
  <c r="AS55" i="10" s="1"/>
  <c r="U55" i="10"/>
  <c r="AQ55" i="10" s="1"/>
  <c r="S55" i="10"/>
  <c r="AP55" i="10" s="1"/>
  <c r="Q55" i="10"/>
  <c r="AO55" i="10" s="1"/>
  <c r="M55" i="10"/>
  <c r="AN55" i="10" s="1"/>
  <c r="K55" i="10"/>
  <c r="I55" i="10"/>
  <c r="AI55" i="10"/>
  <c r="AG54" i="10"/>
  <c r="AE54" i="10"/>
  <c r="AU54" i="10" s="1"/>
  <c r="AC54" i="10"/>
  <c r="AT54" i="10" s="1"/>
  <c r="AA54" i="10"/>
  <c r="AS54" i="10" s="1"/>
  <c r="Y54" i="10"/>
  <c r="AR54" i="10" s="1"/>
  <c r="U54" i="10"/>
  <c r="AQ54" i="10" s="1"/>
  <c r="S54" i="10"/>
  <c r="AP54" i="10" s="1"/>
  <c r="Q54" i="10"/>
  <c r="AO54" i="10" s="1"/>
  <c r="M54" i="10"/>
  <c r="AN54" i="10" s="1"/>
  <c r="K54" i="10"/>
  <c r="AM54" i="10" s="1"/>
  <c r="I54" i="10"/>
  <c r="AL54" i="10" s="1"/>
  <c r="AR53" i="10"/>
  <c r="AJ53" i="10"/>
  <c r="AG53" i="10"/>
  <c r="AE53" i="10"/>
  <c r="AU53" i="10" s="1"/>
  <c r="AC53" i="10"/>
  <c r="AT53" i="10" s="1"/>
  <c r="AA53" i="10"/>
  <c r="AS53" i="10" s="1"/>
  <c r="U53" i="10"/>
  <c r="AQ53" i="10" s="1"/>
  <c r="S53" i="10"/>
  <c r="AP53" i="10" s="1"/>
  <c r="Q53" i="10"/>
  <c r="AO53" i="10" s="1"/>
  <c r="M53" i="10"/>
  <c r="AN53" i="10" s="1"/>
  <c r="K53" i="10"/>
  <c r="AM53" i="10" s="1"/>
  <c r="I53" i="10"/>
  <c r="AL53" i="10" s="1"/>
  <c r="AQ52" i="10"/>
  <c r="AM52" i="10"/>
  <c r="AG52" i="10"/>
  <c r="AE52" i="10"/>
  <c r="AU52" i="10" s="1"/>
  <c r="AC52" i="10"/>
  <c r="AT52" i="10" s="1"/>
  <c r="AA52" i="10"/>
  <c r="AS52" i="10" s="1"/>
  <c r="Y52" i="10"/>
  <c r="AR52" i="10" s="1"/>
  <c r="U52" i="10"/>
  <c r="S52" i="10"/>
  <c r="AP52" i="10" s="1"/>
  <c r="Q52" i="10"/>
  <c r="AO52" i="10" s="1"/>
  <c r="M52" i="10"/>
  <c r="AN52" i="10" s="1"/>
  <c r="K52" i="10"/>
  <c r="I52" i="10"/>
  <c r="AL52" i="10" s="1"/>
  <c r="AQ51" i="10"/>
  <c r="AG51" i="10"/>
  <c r="AE51" i="10"/>
  <c r="AU51" i="10" s="1"/>
  <c r="AC51" i="10"/>
  <c r="AT51" i="10" s="1"/>
  <c r="AA51" i="10"/>
  <c r="AS51" i="10" s="1"/>
  <c r="Y51" i="10"/>
  <c r="AR51" i="10" s="1"/>
  <c r="U51" i="10"/>
  <c r="S51" i="10"/>
  <c r="AP51" i="10" s="1"/>
  <c r="M51" i="10"/>
  <c r="AN51" i="10" s="1"/>
  <c r="K51" i="10"/>
  <c r="AM51" i="10" s="1"/>
  <c r="I51" i="10"/>
  <c r="AL51" i="10" s="1"/>
  <c r="AG50" i="10"/>
  <c r="AE50" i="10"/>
  <c r="AU50" i="10" s="1"/>
  <c r="AC50" i="10"/>
  <c r="AT50" i="10" s="1"/>
  <c r="AA50" i="10"/>
  <c r="AS50" i="10" s="1"/>
  <c r="Y50" i="10"/>
  <c r="AR50" i="10" s="1"/>
  <c r="U50" i="10"/>
  <c r="AQ50" i="10" s="1"/>
  <c r="S50" i="10"/>
  <c r="AP50" i="10" s="1"/>
  <c r="Q50" i="10"/>
  <c r="AO50" i="10" s="1"/>
  <c r="M50" i="10"/>
  <c r="AN50" i="10" s="1"/>
  <c r="K50" i="10"/>
  <c r="AM50" i="10" s="1"/>
  <c r="I50" i="10"/>
  <c r="AL50" i="10" s="1"/>
  <c r="AG49" i="10"/>
  <c r="AE49" i="10"/>
  <c r="AU49" i="10" s="1"/>
  <c r="AC49" i="10"/>
  <c r="AT49" i="10" s="1"/>
  <c r="AA49" i="10"/>
  <c r="AS49" i="10" s="1"/>
  <c r="U49" i="10"/>
  <c r="AQ49" i="10" s="1"/>
  <c r="S49" i="10"/>
  <c r="AP49" i="10" s="1"/>
  <c r="M49" i="10"/>
  <c r="AN49" i="10" s="1"/>
  <c r="K49" i="10"/>
  <c r="AM49" i="10" s="1"/>
  <c r="I49" i="10"/>
  <c r="AL49" i="10" s="1"/>
  <c r="AG48" i="10"/>
  <c r="AE48" i="10"/>
  <c r="AU48" i="10" s="1"/>
  <c r="AC48" i="10"/>
  <c r="AT48" i="10" s="1"/>
  <c r="AA48" i="10"/>
  <c r="AS48" i="10" s="1"/>
  <c r="Y48" i="10"/>
  <c r="AR48" i="10" s="1"/>
  <c r="U48" i="10"/>
  <c r="AQ48" i="10" s="1"/>
  <c r="S48" i="10"/>
  <c r="AP48" i="10" s="1"/>
  <c r="Q48" i="10"/>
  <c r="AO48" i="10" s="1"/>
  <c r="M48" i="10"/>
  <c r="AN48" i="10" s="1"/>
  <c r="K48" i="10"/>
  <c r="AM48" i="10" s="1"/>
  <c r="I48" i="10"/>
  <c r="AL48" i="10" s="1"/>
  <c r="AU47" i="10"/>
  <c r="AP47" i="10"/>
  <c r="AG47" i="10"/>
  <c r="AE47" i="10"/>
  <c r="AC47" i="10"/>
  <c r="AT47" i="10" s="1"/>
  <c r="AA47" i="10"/>
  <c r="AS47" i="10" s="1"/>
  <c r="U47" i="10"/>
  <c r="AQ47" i="10" s="1"/>
  <c r="S47" i="10"/>
  <c r="M47" i="10"/>
  <c r="AN47" i="10" s="1"/>
  <c r="K47" i="10"/>
  <c r="AM47" i="10" s="1"/>
  <c r="I47" i="10"/>
  <c r="AL47" i="10" s="1"/>
  <c r="AG46" i="10"/>
  <c r="AE46" i="10"/>
  <c r="AU46" i="10" s="1"/>
  <c r="AC46" i="10"/>
  <c r="AT46" i="10" s="1"/>
  <c r="AA46" i="10"/>
  <c r="AS46" i="10" s="1"/>
  <c r="Y46" i="10"/>
  <c r="AR46" i="10" s="1"/>
  <c r="U46" i="10"/>
  <c r="AQ46" i="10" s="1"/>
  <c r="S46" i="10"/>
  <c r="AP46" i="10" s="1"/>
  <c r="Q46" i="10"/>
  <c r="AO46" i="10" s="1"/>
  <c r="M46" i="10"/>
  <c r="AN46" i="10" s="1"/>
  <c r="K46" i="10"/>
  <c r="AM46" i="10" s="1"/>
  <c r="I46" i="10"/>
  <c r="AL46" i="10" s="1"/>
  <c r="AG45" i="10"/>
  <c r="AE45" i="10"/>
  <c r="AU45" i="10" s="1"/>
  <c r="AC45" i="10"/>
  <c r="AT45" i="10" s="1"/>
  <c r="AA45" i="10"/>
  <c r="AS45" i="10" s="1"/>
  <c r="U45" i="10"/>
  <c r="AQ45" i="10" s="1"/>
  <c r="S45" i="10"/>
  <c r="AP45" i="10" s="1"/>
  <c r="M45" i="10"/>
  <c r="AN45" i="10" s="1"/>
  <c r="K45" i="10"/>
  <c r="AM45" i="10" s="1"/>
  <c r="I45" i="10"/>
  <c r="AL45" i="10" s="1"/>
  <c r="AL44" i="10"/>
  <c r="AG44" i="10"/>
  <c r="AE44" i="10"/>
  <c r="AU44" i="10" s="1"/>
  <c r="AC44" i="10"/>
  <c r="AT44" i="10" s="1"/>
  <c r="AA44" i="10"/>
  <c r="AS44" i="10" s="1"/>
  <c r="Y44" i="10"/>
  <c r="AR44" i="10" s="1"/>
  <c r="U44" i="10"/>
  <c r="AQ44" i="10" s="1"/>
  <c r="S44" i="10"/>
  <c r="AP44" i="10" s="1"/>
  <c r="Q44" i="10"/>
  <c r="AO44" i="10" s="1"/>
  <c r="M44" i="10"/>
  <c r="AN44" i="10" s="1"/>
  <c r="K44" i="10"/>
  <c r="AM44" i="10" s="1"/>
  <c r="I44" i="10"/>
  <c r="AJ44" i="10"/>
  <c r="AG43" i="10"/>
  <c r="AE43" i="10"/>
  <c r="AU43" i="10" s="1"/>
  <c r="AC43" i="10"/>
  <c r="AT43" i="10" s="1"/>
  <c r="AA43" i="10"/>
  <c r="AS43" i="10" s="1"/>
  <c r="U43" i="10"/>
  <c r="AQ43" i="10" s="1"/>
  <c r="S43" i="10"/>
  <c r="AP43" i="10" s="1"/>
  <c r="M43" i="10"/>
  <c r="AN43" i="10" s="1"/>
  <c r="K43" i="10"/>
  <c r="AM43" i="10" s="1"/>
  <c r="I43" i="10"/>
  <c r="AL43" i="10" s="1"/>
  <c r="AG42" i="10"/>
  <c r="AE42" i="10"/>
  <c r="AU42" i="10" s="1"/>
  <c r="AC42" i="10"/>
  <c r="AT42" i="10" s="1"/>
  <c r="AA42" i="10"/>
  <c r="AS42" i="10" s="1"/>
  <c r="Y42" i="10"/>
  <c r="AR42" i="10" s="1"/>
  <c r="U42" i="10"/>
  <c r="AQ42" i="10" s="1"/>
  <c r="S42" i="10"/>
  <c r="AP42" i="10" s="1"/>
  <c r="Q42" i="10"/>
  <c r="AO42" i="10" s="1"/>
  <c r="M42" i="10"/>
  <c r="AN42" i="10" s="1"/>
  <c r="K42" i="10"/>
  <c r="AM42" i="10" s="1"/>
  <c r="I42" i="10"/>
  <c r="AL42" i="10" s="1"/>
  <c r="AG41" i="10"/>
  <c r="AE41" i="10"/>
  <c r="AU41" i="10" s="1"/>
  <c r="AC41" i="10"/>
  <c r="AT41" i="10" s="1"/>
  <c r="AA41" i="10"/>
  <c r="AS41" i="10" s="1"/>
  <c r="U41" i="10"/>
  <c r="AQ41" i="10" s="1"/>
  <c r="S41" i="10"/>
  <c r="AP41" i="10" s="1"/>
  <c r="M41" i="10"/>
  <c r="AN41" i="10" s="1"/>
  <c r="K41" i="10"/>
  <c r="AM41" i="10" s="1"/>
  <c r="I41" i="10"/>
  <c r="AL41" i="10" s="1"/>
  <c r="AG40" i="10"/>
  <c r="AE40" i="10"/>
  <c r="AU40" i="10" s="1"/>
  <c r="AC40" i="10"/>
  <c r="AT40" i="10" s="1"/>
  <c r="AA40" i="10"/>
  <c r="AS40" i="10" s="1"/>
  <c r="Y40" i="10"/>
  <c r="AR40" i="10" s="1"/>
  <c r="U40" i="10"/>
  <c r="AQ40" i="10" s="1"/>
  <c r="S40" i="10"/>
  <c r="AP40" i="10" s="1"/>
  <c r="Q40" i="10"/>
  <c r="AO40" i="10" s="1"/>
  <c r="M40" i="10"/>
  <c r="AN40" i="10" s="1"/>
  <c r="K40" i="10"/>
  <c r="AM40" i="10" s="1"/>
  <c r="I40" i="10"/>
  <c r="AL40" i="10" s="1"/>
  <c r="AU39" i="10"/>
  <c r="AQ39" i="10"/>
  <c r="AG39" i="10"/>
  <c r="AE39" i="10"/>
  <c r="AC39" i="10"/>
  <c r="AT39" i="10" s="1"/>
  <c r="AA39" i="10"/>
  <c r="AS39" i="10" s="1"/>
  <c r="Y39" i="10"/>
  <c r="AR39" i="10" s="1"/>
  <c r="U39" i="10"/>
  <c r="S39" i="10"/>
  <c r="AP39" i="10" s="1"/>
  <c r="M39" i="10"/>
  <c r="AN39" i="10" s="1"/>
  <c r="K39" i="10"/>
  <c r="AM39" i="10" s="1"/>
  <c r="I39" i="10"/>
  <c r="AL39" i="10" s="1"/>
  <c r="AG38" i="10"/>
  <c r="AE38" i="10"/>
  <c r="AU38" i="10" s="1"/>
  <c r="AC38" i="10"/>
  <c r="AT38" i="10" s="1"/>
  <c r="AA38" i="10"/>
  <c r="AS38" i="10" s="1"/>
  <c r="Y38" i="10"/>
  <c r="AR38" i="10" s="1"/>
  <c r="U38" i="10"/>
  <c r="AQ38" i="10" s="1"/>
  <c r="S38" i="10"/>
  <c r="AP38" i="10" s="1"/>
  <c r="Q38" i="10"/>
  <c r="AO38" i="10" s="1"/>
  <c r="M38" i="10"/>
  <c r="AN38" i="10" s="1"/>
  <c r="K38" i="10"/>
  <c r="AM38" i="10" s="1"/>
  <c r="I38" i="10"/>
  <c r="AL38" i="10" s="1"/>
  <c r="AG37" i="10"/>
  <c r="AE37" i="10"/>
  <c r="AU37" i="10" s="1"/>
  <c r="AC37" i="10"/>
  <c r="AT37" i="10" s="1"/>
  <c r="AA37" i="10"/>
  <c r="AS37" i="10" s="1"/>
  <c r="U37" i="10"/>
  <c r="AQ37" i="10" s="1"/>
  <c r="S37" i="10"/>
  <c r="AP37" i="10" s="1"/>
  <c r="Q37" i="10"/>
  <c r="AO37" i="10" s="1"/>
  <c r="M37" i="10"/>
  <c r="AN37" i="10" s="1"/>
  <c r="K37" i="10"/>
  <c r="AM37" i="10" s="1"/>
  <c r="I37" i="10"/>
  <c r="AL37" i="10" s="1"/>
  <c r="AQ36" i="10"/>
  <c r="AG36" i="10"/>
  <c r="AE36" i="10"/>
  <c r="AU36" i="10" s="1"/>
  <c r="AC36" i="10"/>
  <c r="AT36" i="10" s="1"/>
  <c r="AA36" i="10"/>
  <c r="AS36" i="10" s="1"/>
  <c r="Y36" i="10"/>
  <c r="AR36" i="10" s="1"/>
  <c r="U36" i="10"/>
  <c r="S36" i="10"/>
  <c r="AP36" i="10" s="1"/>
  <c r="Q36" i="10"/>
  <c r="AO36" i="10" s="1"/>
  <c r="M36" i="10"/>
  <c r="AN36" i="10" s="1"/>
  <c r="K36" i="10"/>
  <c r="AM36" i="10" s="1"/>
  <c r="I36" i="10"/>
  <c r="AL36" i="10" s="1"/>
  <c r="AG35" i="10"/>
  <c r="AE35" i="10"/>
  <c r="AU35" i="10" s="1"/>
  <c r="AC35" i="10"/>
  <c r="AT35" i="10" s="1"/>
  <c r="AA35" i="10"/>
  <c r="AS35" i="10" s="1"/>
  <c r="Y35" i="10"/>
  <c r="AR35" i="10" s="1"/>
  <c r="U35" i="10"/>
  <c r="AQ35" i="10" s="1"/>
  <c r="S35" i="10"/>
  <c r="AP35" i="10" s="1"/>
  <c r="M35" i="10"/>
  <c r="AN35" i="10" s="1"/>
  <c r="K35" i="10"/>
  <c r="AM35" i="10" s="1"/>
  <c r="I35" i="10"/>
  <c r="AL35" i="10" s="1"/>
  <c r="AP34" i="10"/>
  <c r="AG34" i="10"/>
  <c r="AE34" i="10"/>
  <c r="AU34" i="10" s="1"/>
  <c r="AC34" i="10"/>
  <c r="AT34" i="10" s="1"/>
  <c r="AA34" i="10"/>
  <c r="AS34" i="10" s="1"/>
  <c r="Y34" i="10"/>
  <c r="AR34" i="10" s="1"/>
  <c r="U34" i="10"/>
  <c r="AQ34" i="10" s="1"/>
  <c r="S34" i="10"/>
  <c r="Q34" i="10"/>
  <c r="AO34" i="10" s="1"/>
  <c r="M34" i="10"/>
  <c r="AN34" i="10" s="1"/>
  <c r="K34" i="10"/>
  <c r="AM34" i="10" s="1"/>
  <c r="I34" i="10"/>
  <c r="AL34" i="10" s="1"/>
  <c r="AG33" i="10"/>
  <c r="AE33" i="10"/>
  <c r="AU33" i="10" s="1"/>
  <c r="AC33" i="10"/>
  <c r="AT33" i="10" s="1"/>
  <c r="AA33" i="10"/>
  <c r="AS33" i="10" s="1"/>
  <c r="U33" i="10"/>
  <c r="AQ33" i="10" s="1"/>
  <c r="S33" i="10"/>
  <c r="AP33" i="10" s="1"/>
  <c r="Q33" i="10"/>
  <c r="AO33" i="10" s="1"/>
  <c r="M33" i="10"/>
  <c r="AN33" i="10" s="1"/>
  <c r="K33" i="10"/>
  <c r="AM33" i="10" s="1"/>
  <c r="I33" i="10"/>
  <c r="AL33" i="10" s="1"/>
  <c r="AL32" i="10"/>
  <c r="AG32" i="10"/>
  <c r="AE32" i="10"/>
  <c r="AU32" i="10" s="1"/>
  <c r="AC32" i="10"/>
  <c r="AT32" i="10" s="1"/>
  <c r="AA32" i="10"/>
  <c r="AS32" i="10" s="1"/>
  <c r="Y32" i="10"/>
  <c r="AR32" i="10" s="1"/>
  <c r="U32" i="10"/>
  <c r="AQ32" i="10" s="1"/>
  <c r="S32" i="10"/>
  <c r="AP32" i="10" s="1"/>
  <c r="Q32" i="10"/>
  <c r="AO32" i="10" s="1"/>
  <c r="M32" i="10"/>
  <c r="AN32" i="10" s="1"/>
  <c r="K32" i="10"/>
  <c r="AM32" i="10" s="1"/>
  <c r="I32" i="10"/>
  <c r="AJ32" i="10"/>
  <c r="AG31" i="10"/>
  <c r="AE31" i="10"/>
  <c r="AU31" i="10" s="1"/>
  <c r="AC31" i="10"/>
  <c r="AT31" i="10" s="1"/>
  <c r="AA31" i="10"/>
  <c r="AS31" i="10" s="1"/>
  <c r="Y31" i="10"/>
  <c r="AR31" i="10" s="1"/>
  <c r="U31" i="10"/>
  <c r="AQ31" i="10" s="1"/>
  <c r="S31" i="10"/>
  <c r="AP31" i="10" s="1"/>
  <c r="M31" i="10"/>
  <c r="AN31" i="10" s="1"/>
  <c r="K31" i="10"/>
  <c r="AM31" i="10" s="1"/>
  <c r="I31" i="10"/>
  <c r="AL31" i="10" s="1"/>
  <c r="AJ30" i="10"/>
  <c r="AG30" i="10"/>
  <c r="AE30" i="10"/>
  <c r="AU30" i="10" s="1"/>
  <c r="AC30" i="10"/>
  <c r="AT30" i="10" s="1"/>
  <c r="AA30" i="10"/>
  <c r="AS30" i="10" s="1"/>
  <c r="Y30" i="10"/>
  <c r="AR30" i="10" s="1"/>
  <c r="U30" i="10"/>
  <c r="AQ30" i="10" s="1"/>
  <c r="S30" i="10"/>
  <c r="AP30" i="10" s="1"/>
  <c r="Q30" i="10"/>
  <c r="AO30" i="10" s="1"/>
  <c r="M30" i="10"/>
  <c r="AN30" i="10" s="1"/>
  <c r="K30" i="10"/>
  <c r="AM30" i="10" s="1"/>
  <c r="I30" i="10"/>
  <c r="AL30" i="10" s="1"/>
  <c r="AI30" i="10"/>
  <c r="AI29" i="10"/>
  <c r="AG29" i="10"/>
  <c r="AE29" i="10"/>
  <c r="AU29" i="10" s="1"/>
  <c r="AC29" i="10"/>
  <c r="AT29" i="10" s="1"/>
  <c r="AA29" i="10"/>
  <c r="AS29" i="10" s="1"/>
  <c r="U29" i="10"/>
  <c r="AQ29" i="10" s="1"/>
  <c r="S29" i="10"/>
  <c r="AP29" i="10" s="1"/>
  <c r="Q29" i="10"/>
  <c r="AO29" i="10" s="1"/>
  <c r="M29" i="10"/>
  <c r="AN29" i="10" s="1"/>
  <c r="K29" i="10"/>
  <c r="AM29" i="10" s="1"/>
  <c r="I29" i="10"/>
  <c r="AL29" i="10" s="1"/>
  <c r="AG28" i="10"/>
  <c r="AE28" i="10"/>
  <c r="AU28" i="10" s="1"/>
  <c r="AC28" i="10"/>
  <c r="AT28" i="10" s="1"/>
  <c r="AA28" i="10"/>
  <c r="AS28" i="10" s="1"/>
  <c r="Y28" i="10"/>
  <c r="AR28" i="10" s="1"/>
  <c r="U28" i="10"/>
  <c r="AQ28" i="10" s="1"/>
  <c r="S28" i="10"/>
  <c r="AP28" i="10" s="1"/>
  <c r="Q28" i="10"/>
  <c r="AO28" i="10" s="1"/>
  <c r="M28" i="10"/>
  <c r="AN28" i="10" s="1"/>
  <c r="K28" i="10"/>
  <c r="AM28" i="10" s="1"/>
  <c r="I28" i="10"/>
  <c r="AL28" i="10" s="1"/>
  <c r="AP27" i="10"/>
  <c r="AG27" i="10"/>
  <c r="AE27" i="10"/>
  <c r="AU27" i="10" s="1"/>
  <c r="AC27" i="10"/>
  <c r="AT27" i="10" s="1"/>
  <c r="AA27" i="10"/>
  <c r="AS27" i="10" s="1"/>
  <c r="Y27" i="10"/>
  <c r="AR27" i="10" s="1"/>
  <c r="U27" i="10"/>
  <c r="AQ27" i="10" s="1"/>
  <c r="S27" i="10"/>
  <c r="M27" i="10"/>
  <c r="AN27" i="10" s="1"/>
  <c r="K27" i="10"/>
  <c r="AM27" i="10" s="1"/>
  <c r="I27" i="10"/>
  <c r="AL27" i="10" s="1"/>
  <c r="AJ26" i="10"/>
  <c r="AG26" i="10"/>
  <c r="AE26" i="10"/>
  <c r="AU26" i="10" s="1"/>
  <c r="AC26" i="10"/>
  <c r="AT26" i="10" s="1"/>
  <c r="AA26" i="10"/>
  <c r="AS26" i="10" s="1"/>
  <c r="Y26" i="10"/>
  <c r="AR26" i="10" s="1"/>
  <c r="U26" i="10"/>
  <c r="AQ26" i="10" s="1"/>
  <c r="S26" i="10"/>
  <c r="AP26" i="10" s="1"/>
  <c r="Q26" i="10"/>
  <c r="AO26" i="10" s="1"/>
  <c r="M26" i="10"/>
  <c r="AN26" i="10" s="1"/>
  <c r="K26" i="10"/>
  <c r="AM26" i="10" s="1"/>
  <c r="I26" i="10"/>
  <c r="AL26" i="10" s="1"/>
  <c r="AI26" i="10"/>
  <c r="AG25" i="10"/>
  <c r="AE25" i="10"/>
  <c r="AU25" i="10" s="1"/>
  <c r="AC25" i="10"/>
  <c r="AT25" i="10" s="1"/>
  <c r="AA25" i="10"/>
  <c r="AS25" i="10" s="1"/>
  <c r="U25" i="10"/>
  <c r="AQ25" i="10" s="1"/>
  <c r="S25" i="10"/>
  <c r="AP25" i="10" s="1"/>
  <c r="Q25" i="10"/>
  <c r="AO25" i="10" s="1"/>
  <c r="M25" i="10"/>
  <c r="AN25" i="10" s="1"/>
  <c r="K25" i="10"/>
  <c r="AM25" i="10" s="1"/>
  <c r="I25" i="10"/>
  <c r="AL25" i="10" s="1"/>
  <c r="AP24" i="10"/>
  <c r="AG24" i="10"/>
  <c r="AE24" i="10"/>
  <c r="AU24" i="10" s="1"/>
  <c r="AC24" i="10"/>
  <c r="AT24" i="10" s="1"/>
  <c r="AA24" i="10"/>
  <c r="AS24" i="10" s="1"/>
  <c r="Y24" i="10"/>
  <c r="AR24" i="10" s="1"/>
  <c r="U24" i="10"/>
  <c r="AQ24" i="10" s="1"/>
  <c r="S24" i="10"/>
  <c r="Q24" i="10"/>
  <c r="AO24" i="10" s="1"/>
  <c r="M24" i="10"/>
  <c r="AN24" i="10" s="1"/>
  <c r="K24" i="10"/>
  <c r="AM24" i="10" s="1"/>
  <c r="I24" i="10"/>
  <c r="AL24" i="10" s="1"/>
  <c r="AQ23" i="10"/>
  <c r="AM23" i="10"/>
  <c r="AG23" i="10"/>
  <c r="AE23" i="10"/>
  <c r="AU23" i="10" s="1"/>
  <c r="AC23" i="10"/>
  <c r="AT23" i="10" s="1"/>
  <c r="AA23" i="10"/>
  <c r="AS23" i="10" s="1"/>
  <c r="Y23" i="10"/>
  <c r="AR23" i="10" s="1"/>
  <c r="U23" i="10"/>
  <c r="S23" i="10"/>
  <c r="AP23" i="10" s="1"/>
  <c r="M23" i="10"/>
  <c r="AN23" i="10" s="1"/>
  <c r="K23" i="10"/>
  <c r="I23" i="10"/>
  <c r="AL23" i="10" s="1"/>
  <c r="AG22" i="10"/>
  <c r="AE22" i="10"/>
  <c r="AU22" i="10" s="1"/>
  <c r="AC22" i="10"/>
  <c r="AT22" i="10" s="1"/>
  <c r="AA22" i="10"/>
  <c r="AS22" i="10" s="1"/>
  <c r="Y22" i="10"/>
  <c r="AR22" i="10" s="1"/>
  <c r="U22" i="10"/>
  <c r="AQ22" i="10" s="1"/>
  <c r="S22" i="10"/>
  <c r="AP22" i="10" s="1"/>
  <c r="Q22" i="10"/>
  <c r="AO22" i="10" s="1"/>
  <c r="M22" i="10"/>
  <c r="AN22" i="10" s="1"/>
  <c r="K22" i="10"/>
  <c r="AM22" i="10" s="1"/>
  <c r="I22" i="10"/>
  <c r="AL22" i="10" s="1"/>
  <c r="AI21" i="10"/>
  <c r="AG21" i="10"/>
  <c r="AE21" i="10"/>
  <c r="AU21" i="10" s="1"/>
  <c r="AC21" i="10"/>
  <c r="AT21" i="10" s="1"/>
  <c r="AA21" i="10"/>
  <c r="AS21" i="10" s="1"/>
  <c r="U21" i="10"/>
  <c r="AQ21" i="10" s="1"/>
  <c r="S21" i="10"/>
  <c r="AP21" i="10" s="1"/>
  <c r="Q21" i="10"/>
  <c r="AO21" i="10" s="1"/>
  <c r="M21" i="10"/>
  <c r="AN21" i="10" s="1"/>
  <c r="K21" i="10"/>
  <c r="AM21" i="10" s="1"/>
  <c r="I21" i="10"/>
  <c r="AL21" i="10" s="1"/>
  <c r="AL20" i="10"/>
  <c r="AG20" i="10"/>
  <c r="AE20" i="10"/>
  <c r="AU20" i="10" s="1"/>
  <c r="AC20" i="10"/>
  <c r="AT20" i="10" s="1"/>
  <c r="AA20" i="10"/>
  <c r="AS20" i="10" s="1"/>
  <c r="Y20" i="10"/>
  <c r="AR20" i="10" s="1"/>
  <c r="U20" i="10"/>
  <c r="AQ20" i="10" s="1"/>
  <c r="S20" i="10"/>
  <c r="AP20" i="10" s="1"/>
  <c r="Q20" i="10"/>
  <c r="AO20" i="10" s="1"/>
  <c r="M20" i="10"/>
  <c r="AN20" i="10" s="1"/>
  <c r="K20" i="10"/>
  <c r="AM20" i="10" s="1"/>
  <c r="I20" i="10"/>
  <c r="AJ20" i="10"/>
  <c r="AL19" i="10"/>
  <c r="AG19" i="10"/>
  <c r="AE19" i="10"/>
  <c r="AU19" i="10" s="1"/>
  <c r="AC19" i="10"/>
  <c r="AT19" i="10" s="1"/>
  <c r="AA19" i="10"/>
  <c r="AS19" i="10" s="1"/>
  <c r="Y19" i="10"/>
  <c r="AR19" i="10" s="1"/>
  <c r="U19" i="10"/>
  <c r="AQ19" i="10" s="1"/>
  <c r="S19" i="10"/>
  <c r="AP19" i="10" s="1"/>
  <c r="M19" i="10"/>
  <c r="AN19" i="10" s="1"/>
  <c r="K19" i="10"/>
  <c r="AM19" i="10" s="1"/>
  <c r="I19" i="10"/>
  <c r="AG18" i="10"/>
  <c r="AE18" i="10"/>
  <c r="AU18" i="10" s="1"/>
  <c r="AC18" i="10"/>
  <c r="AT18" i="10" s="1"/>
  <c r="AA18" i="10"/>
  <c r="AS18" i="10" s="1"/>
  <c r="Y18" i="10"/>
  <c r="AR18" i="10" s="1"/>
  <c r="U18" i="10"/>
  <c r="AQ18" i="10" s="1"/>
  <c r="S18" i="10"/>
  <c r="AP18" i="10" s="1"/>
  <c r="Q18" i="10"/>
  <c r="AO18" i="10" s="1"/>
  <c r="M18" i="10"/>
  <c r="AN18" i="10" s="1"/>
  <c r="K18" i="10"/>
  <c r="AM18" i="10" s="1"/>
  <c r="I18" i="10"/>
  <c r="AL18" i="10" s="1"/>
  <c r="AG17" i="10"/>
  <c r="AE17" i="10"/>
  <c r="AU17" i="10" s="1"/>
  <c r="AC17" i="10"/>
  <c r="AT17" i="10" s="1"/>
  <c r="AA17" i="10"/>
  <c r="AS17" i="10" s="1"/>
  <c r="U17" i="10"/>
  <c r="AQ17" i="10" s="1"/>
  <c r="S17" i="10"/>
  <c r="AP17" i="10" s="1"/>
  <c r="Q17" i="10"/>
  <c r="AO17" i="10" s="1"/>
  <c r="M17" i="10"/>
  <c r="AN17" i="10" s="1"/>
  <c r="K17" i="10"/>
  <c r="AM17" i="10" s="1"/>
  <c r="I17" i="10"/>
  <c r="AL17" i="10" s="1"/>
  <c r="AQ16" i="10"/>
  <c r="AM16" i="10"/>
  <c r="AG16" i="10"/>
  <c r="AE16" i="10"/>
  <c r="AU16" i="10" s="1"/>
  <c r="AC16" i="10"/>
  <c r="AT16" i="10" s="1"/>
  <c r="AA16" i="10"/>
  <c r="AS16" i="10" s="1"/>
  <c r="Y16" i="10"/>
  <c r="AR16" i="10" s="1"/>
  <c r="U16" i="10"/>
  <c r="S16" i="10"/>
  <c r="AP16" i="10" s="1"/>
  <c r="Q16" i="10"/>
  <c r="AO16" i="10" s="1"/>
  <c r="M16" i="10"/>
  <c r="AN16" i="10" s="1"/>
  <c r="K16" i="10"/>
  <c r="I16" i="10"/>
  <c r="AL16" i="10" s="1"/>
  <c r="AM15" i="10"/>
  <c r="AL15" i="10"/>
  <c r="AG15" i="10"/>
  <c r="AE15" i="10"/>
  <c r="AU15" i="10" s="1"/>
  <c r="AC15" i="10"/>
  <c r="AT15" i="10" s="1"/>
  <c r="AA15" i="10"/>
  <c r="AS15" i="10" s="1"/>
  <c r="Y15" i="10"/>
  <c r="AR15" i="10" s="1"/>
  <c r="U15" i="10"/>
  <c r="AQ15" i="10" s="1"/>
  <c r="S15" i="10"/>
  <c r="AP15" i="10" s="1"/>
  <c r="M15" i="10"/>
  <c r="AN15" i="10" s="1"/>
  <c r="K15" i="10"/>
  <c r="I15" i="10"/>
  <c r="AP14" i="10"/>
  <c r="AG14" i="10"/>
  <c r="AE14" i="10"/>
  <c r="AU14" i="10" s="1"/>
  <c r="AC14" i="10"/>
  <c r="AT14" i="10" s="1"/>
  <c r="AA14" i="10"/>
  <c r="AS14" i="10" s="1"/>
  <c r="Y14" i="10"/>
  <c r="AR14" i="10" s="1"/>
  <c r="U14" i="10"/>
  <c r="AQ14" i="10" s="1"/>
  <c r="S14" i="10"/>
  <c r="Q14" i="10"/>
  <c r="AO14" i="10" s="1"/>
  <c r="M14" i="10"/>
  <c r="AN14" i="10" s="1"/>
  <c r="K14" i="10"/>
  <c r="AM14" i="10" s="1"/>
  <c r="I14" i="10"/>
  <c r="AL14" i="10" s="1"/>
  <c r="AQ13" i="10"/>
  <c r="AG13" i="10"/>
  <c r="AE13" i="10"/>
  <c r="AU13" i="10" s="1"/>
  <c r="AC13" i="10"/>
  <c r="AT13" i="10" s="1"/>
  <c r="AA13" i="10"/>
  <c r="AS13" i="10" s="1"/>
  <c r="U13" i="10"/>
  <c r="S13" i="10"/>
  <c r="AP13" i="10" s="1"/>
  <c r="Q13" i="10"/>
  <c r="AO13" i="10" s="1"/>
  <c r="M13" i="10"/>
  <c r="AN13" i="10" s="1"/>
  <c r="K13" i="10"/>
  <c r="AM13" i="10" s="1"/>
  <c r="I13" i="10"/>
  <c r="AL13" i="10" s="1"/>
  <c r="AU12" i="10"/>
  <c r="AG12" i="10"/>
  <c r="AE12" i="10"/>
  <c r="AC12" i="10"/>
  <c r="AT12" i="10" s="1"/>
  <c r="AA12" i="10"/>
  <c r="AS12" i="10" s="1"/>
  <c r="Y12" i="10"/>
  <c r="AR12" i="10" s="1"/>
  <c r="U12" i="10"/>
  <c r="AQ12" i="10" s="1"/>
  <c r="S12" i="10"/>
  <c r="AP12" i="10" s="1"/>
  <c r="Q12" i="10"/>
  <c r="AO12" i="10" s="1"/>
  <c r="M12" i="10"/>
  <c r="AN12" i="10" s="1"/>
  <c r="K12" i="10"/>
  <c r="AM12" i="10" s="1"/>
  <c r="I12" i="10"/>
  <c r="AL12" i="10" s="1"/>
  <c r="AG11" i="10"/>
  <c r="AE11" i="10"/>
  <c r="AU11" i="10" s="1"/>
  <c r="AC11" i="10"/>
  <c r="AT11" i="10" s="1"/>
  <c r="AA11" i="10"/>
  <c r="AS11" i="10" s="1"/>
  <c r="Y11" i="10"/>
  <c r="AR11" i="10" s="1"/>
  <c r="U11" i="10"/>
  <c r="AQ11" i="10" s="1"/>
  <c r="S11" i="10"/>
  <c r="AP11" i="10" s="1"/>
  <c r="M11" i="10"/>
  <c r="AN11" i="10" s="1"/>
  <c r="K11" i="10"/>
  <c r="AM11" i="10" s="1"/>
  <c r="I11" i="10"/>
  <c r="AL11" i="10" s="1"/>
  <c r="AG10" i="10"/>
  <c r="AE10" i="10"/>
  <c r="AU10" i="10" s="1"/>
  <c r="AC10" i="10"/>
  <c r="AT10" i="10" s="1"/>
  <c r="AA10" i="10"/>
  <c r="AS10" i="10" s="1"/>
  <c r="Y10" i="10"/>
  <c r="AR10" i="10" s="1"/>
  <c r="U10" i="10"/>
  <c r="AQ10" i="10" s="1"/>
  <c r="S10" i="10"/>
  <c r="AP10" i="10" s="1"/>
  <c r="Q10" i="10"/>
  <c r="AO10" i="10" s="1"/>
  <c r="M10" i="10"/>
  <c r="AN10" i="10" s="1"/>
  <c r="K10" i="10"/>
  <c r="AM10" i="10" s="1"/>
  <c r="I10" i="10"/>
  <c r="AL10" i="10" s="1"/>
  <c r="AG9" i="10"/>
  <c r="AE9" i="10"/>
  <c r="AU9" i="10" s="1"/>
  <c r="AC9" i="10"/>
  <c r="AT9" i="10" s="1"/>
  <c r="AA9" i="10"/>
  <c r="AS9" i="10" s="1"/>
  <c r="U9" i="10"/>
  <c r="AQ9" i="10" s="1"/>
  <c r="S9" i="10"/>
  <c r="AP9" i="10" s="1"/>
  <c r="Q9" i="10"/>
  <c r="AO9" i="10" s="1"/>
  <c r="M9" i="10"/>
  <c r="AN9" i="10" s="1"/>
  <c r="K9" i="10"/>
  <c r="AM9" i="10" s="1"/>
  <c r="I9" i="10"/>
  <c r="AL9" i="10" s="1"/>
  <c r="AG8" i="10"/>
  <c r="AE8" i="10"/>
  <c r="AU8" i="10" s="1"/>
  <c r="AC8" i="10"/>
  <c r="AT8" i="10" s="1"/>
  <c r="AA8" i="10"/>
  <c r="AS8" i="10" s="1"/>
  <c r="Y8" i="10"/>
  <c r="AR8" i="10" s="1"/>
  <c r="U8" i="10"/>
  <c r="AQ8" i="10" s="1"/>
  <c r="S8" i="10"/>
  <c r="AP8" i="10" s="1"/>
  <c r="Q8" i="10"/>
  <c r="AO8" i="10" s="1"/>
  <c r="M8" i="10"/>
  <c r="AN8" i="10" s="1"/>
  <c r="K8" i="10"/>
  <c r="AM8" i="10" s="1"/>
  <c r="I8" i="10"/>
  <c r="AL8" i="10" s="1"/>
  <c r="AG7" i="10"/>
  <c r="AE7" i="10"/>
  <c r="AU7" i="10" s="1"/>
  <c r="AC7" i="10"/>
  <c r="AT7" i="10" s="1"/>
  <c r="AA7" i="10"/>
  <c r="AS7" i="10" s="1"/>
  <c r="Y7" i="10"/>
  <c r="AR7" i="10" s="1"/>
  <c r="U7" i="10"/>
  <c r="AQ7" i="10" s="1"/>
  <c r="S7" i="10"/>
  <c r="AP7" i="10" s="1"/>
  <c r="M7" i="10"/>
  <c r="AN7" i="10" s="1"/>
  <c r="K7" i="10"/>
  <c r="AM7" i="10" s="1"/>
  <c r="I7" i="10"/>
  <c r="AL7" i="10" s="1"/>
  <c r="AG6" i="10"/>
  <c r="AE6" i="10"/>
  <c r="AU6" i="10" s="1"/>
  <c r="AC6" i="10"/>
  <c r="AT6" i="10" s="1"/>
  <c r="AA6" i="10"/>
  <c r="AS6" i="10" s="1"/>
  <c r="Y6" i="10"/>
  <c r="AR6" i="10" s="1"/>
  <c r="U6" i="10"/>
  <c r="AQ6" i="10" s="1"/>
  <c r="S6" i="10"/>
  <c r="AP6" i="10" s="1"/>
  <c r="Q6" i="10"/>
  <c r="AO6" i="10" s="1"/>
  <c r="M6" i="10"/>
  <c r="AN6" i="10" s="1"/>
  <c r="K6" i="10"/>
  <c r="AM6" i="10" s="1"/>
  <c r="I6" i="10"/>
  <c r="AL6" i="10" s="1"/>
  <c r="AG5" i="10"/>
  <c r="AE5" i="10"/>
  <c r="AU5" i="10" s="1"/>
  <c r="AC5" i="10"/>
  <c r="AT5" i="10" s="1"/>
  <c r="AA5" i="10"/>
  <c r="AS5" i="10" s="1"/>
  <c r="U5" i="10"/>
  <c r="AQ5" i="10" s="1"/>
  <c r="S5" i="10"/>
  <c r="AP5" i="10" s="1"/>
  <c r="Q5" i="10"/>
  <c r="AO5" i="10" s="1"/>
  <c r="M5" i="10"/>
  <c r="AN5" i="10" s="1"/>
  <c r="K5" i="10"/>
  <c r="AM5" i="10" s="1"/>
  <c r="I5" i="10"/>
  <c r="AL5" i="10" s="1"/>
  <c r="AL4" i="10"/>
  <c r="AG4" i="10"/>
  <c r="AE4" i="10"/>
  <c r="AU4" i="10" s="1"/>
  <c r="AC4" i="10"/>
  <c r="AT4" i="10" s="1"/>
  <c r="AA4" i="10"/>
  <c r="AS4" i="10" s="1"/>
  <c r="Y4" i="10"/>
  <c r="AR4" i="10" s="1"/>
  <c r="U4" i="10"/>
  <c r="AQ4" i="10" s="1"/>
  <c r="S4" i="10"/>
  <c r="AP4" i="10" s="1"/>
  <c r="Q4" i="10"/>
  <c r="AO4" i="10" s="1"/>
  <c r="M4" i="10"/>
  <c r="AN4" i="10" s="1"/>
  <c r="K4" i="10"/>
  <c r="AM4" i="10" s="1"/>
  <c r="I4" i="10"/>
  <c r="AJ4" i="10"/>
  <c r="P4" i="9"/>
  <c r="T4" i="9"/>
  <c r="I4" i="9"/>
  <c r="O4" i="9"/>
  <c r="Q4" i="9"/>
  <c r="R4" i="9"/>
  <c r="S4" i="9"/>
  <c r="U4" i="9"/>
  <c r="V4" i="9"/>
  <c r="W4" i="9"/>
  <c r="N5" i="9"/>
  <c r="O5" i="9"/>
  <c r="P5" i="9"/>
  <c r="Q5" i="9"/>
  <c r="R5" i="9"/>
  <c r="S5" i="9"/>
  <c r="T5" i="9"/>
  <c r="U5" i="9"/>
  <c r="V5" i="9"/>
  <c r="W5" i="9"/>
  <c r="N6" i="9"/>
  <c r="O6" i="9"/>
  <c r="P6" i="9"/>
  <c r="Q6" i="9"/>
  <c r="R6" i="9"/>
  <c r="S6" i="9"/>
  <c r="T6" i="9"/>
  <c r="U6" i="9"/>
  <c r="V6" i="9"/>
  <c r="W6" i="9"/>
  <c r="N7" i="9"/>
  <c r="O7" i="9"/>
  <c r="P7" i="9"/>
  <c r="Q7" i="9"/>
  <c r="R7" i="9"/>
  <c r="S7" i="9"/>
  <c r="T7" i="9"/>
  <c r="U7" i="9"/>
  <c r="V7" i="9"/>
  <c r="W7" i="9"/>
  <c r="N8" i="9"/>
  <c r="X8" i="9" s="1"/>
  <c r="O8" i="9"/>
  <c r="P8" i="9"/>
  <c r="Q8" i="9"/>
  <c r="R8" i="9"/>
  <c r="S8" i="9"/>
  <c r="T8" i="9"/>
  <c r="U8" i="9"/>
  <c r="V8" i="9"/>
  <c r="W8" i="9"/>
  <c r="N9" i="9"/>
  <c r="O9" i="9"/>
  <c r="P9" i="9"/>
  <c r="Q9" i="9"/>
  <c r="R9" i="9"/>
  <c r="S9" i="9"/>
  <c r="T9" i="9"/>
  <c r="U9" i="9"/>
  <c r="V9" i="9"/>
  <c r="W9" i="9"/>
  <c r="N10" i="9"/>
  <c r="X10" i="9" s="1"/>
  <c r="O10" i="9"/>
  <c r="P10" i="9"/>
  <c r="Q10" i="9"/>
  <c r="R10" i="9"/>
  <c r="S10" i="9"/>
  <c r="T10" i="9"/>
  <c r="U10" i="9"/>
  <c r="V10" i="9"/>
  <c r="W10" i="9"/>
  <c r="N11" i="9"/>
  <c r="O11" i="9"/>
  <c r="P11" i="9"/>
  <c r="Q11" i="9"/>
  <c r="R11" i="9"/>
  <c r="S11" i="9"/>
  <c r="T11" i="9"/>
  <c r="U11" i="9"/>
  <c r="V11" i="9"/>
  <c r="W11" i="9"/>
  <c r="N12" i="9"/>
  <c r="O12" i="9"/>
  <c r="P12" i="9"/>
  <c r="Q12" i="9"/>
  <c r="R12" i="9"/>
  <c r="S12" i="9"/>
  <c r="T12" i="9"/>
  <c r="U12" i="9"/>
  <c r="V12" i="9"/>
  <c r="W12" i="9"/>
  <c r="N13" i="9"/>
  <c r="O13" i="9"/>
  <c r="P13" i="9"/>
  <c r="Q13" i="9"/>
  <c r="R13" i="9"/>
  <c r="S13" i="9"/>
  <c r="T13" i="9"/>
  <c r="U13" i="9"/>
  <c r="V13" i="9"/>
  <c r="W13" i="9"/>
  <c r="N14" i="9"/>
  <c r="O14" i="9"/>
  <c r="P14" i="9"/>
  <c r="Q14" i="9"/>
  <c r="R14" i="9"/>
  <c r="S14" i="9"/>
  <c r="T14" i="9"/>
  <c r="U14" i="9"/>
  <c r="V14" i="9"/>
  <c r="W14" i="9"/>
  <c r="N15" i="9"/>
  <c r="O15" i="9"/>
  <c r="P15" i="9"/>
  <c r="Q15" i="9"/>
  <c r="R15" i="9"/>
  <c r="S15" i="9"/>
  <c r="T15" i="9"/>
  <c r="U15" i="9"/>
  <c r="V15" i="9"/>
  <c r="W15" i="9"/>
  <c r="N16" i="9"/>
  <c r="O16" i="9"/>
  <c r="P16" i="9"/>
  <c r="Q16" i="9"/>
  <c r="R16" i="9"/>
  <c r="S16" i="9"/>
  <c r="T16" i="9"/>
  <c r="U16" i="9"/>
  <c r="V16" i="9"/>
  <c r="W16" i="9"/>
  <c r="N17" i="9"/>
  <c r="X17" i="9" s="1"/>
  <c r="O17" i="9"/>
  <c r="P17" i="9"/>
  <c r="Q17" i="9"/>
  <c r="R17" i="9"/>
  <c r="S17" i="9"/>
  <c r="T17" i="9"/>
  <c r="U17" i="9"/>
  <c r="V17" i="9"/>
  <c r="W17" i="9"/>
  <c r="N18" i="9"/>
  <c r="O18" i="9"/>
  <c r="P18" i="9"/>
  <c r="Q18" i="9"/>
  <c r="R18" i="9"/>
  <c r="S18" i="9"/>
  <c r="T18" i="9"/>
  <c r="U18" i="9"/>
  <c r="V18" i="9"/>
  <c r="W18" i="9"/>
  <c r="N19" i="9"/>
  <c r="O19" i="9"/>
  <c r="P19" i="9"/>
  <c r="Q19" i="9"/>
  <c r="R19" i="9"/>
  <c r="S19" i="9"/>
  <c r="T19" i="9"/>
  <c r="U19" i="9"/>
  <c r="V19" i="9"/>
  <c r="W19" i="9"/>
  <c r="N20" i="9"/>
  <c r="O20" i="9"/>
  <c r="P20" i="9"/>
  <c r="Q20" i="9"/>
  <c r="R20" i="9"/>
  <c r="S20" i="9"/>
  <c r="T20" i="9"/>
  <c r="U20" i="9"/>
  <c r="V20" i="9"/>
  <c r="W20" i="9"/>
  <c r="N21" i="9"/>
  <c r="O21" i="9"/>
  <c r="P21" i="9"/>
  <c r="Q21" i="9"/>
  <c r="R21" i="9"/>
  <c r="S21" i="9"/>
  <c r="T21" i="9"/>
  <c r="U21" i="9"/>
  <c r="V21" i="9"/>
  <c r="W21" i="9"/>
  <c r="N22" i="9"/>
  <c r="O22" i="9"/>
  <c r="P22" i="9"/>
  <c r="Q22" i="9"/>
  <c r="R22" i="9"/>
  <c r="S22" i="9"/>
  <c r="T22" i="9"/>
  <c r="U22" i="9"/>
  <c r="V22" i="9"/>
  <c r="W22" i="9"/>
  <c r="N23" i="9"/>
  <c r="O23" i="9"/>
  <c r="P23" i="9"/>
  <c r="Q23" i="9"/>
  <c r="R23" i="9"/>
  <c r="S23" i="9"/>
  <c r="T23" i="9"/>
  <c r="U23" i="9"/>
  <c r="V23" i="9"/>
  <c r="W23" i="9"/>
  <c r="N24" i="9"/>
  <c r="X24" i="9" s="1"/>
  <c r="O24" i="9"/>
  <c r="P24" i="9"/>
  <c r="Q24" i="9"/>
  <c r="R24" i="9"/>
  <c r="S24" i="9"/>
  <c r="T24" i="9"/>
  <c r="U24" i="9"/>
  <c r="V24" i="9"/>
  <c r="W24" i="9"/>
  <c r="N25" i="9"/>
  <c r="O25" i="9"/>
  <c r="P25" i="9"/>
  <c r="Q25" i="9"/>
  <c r="R25" i="9"/>
  <c r="S25" i="9"/>
  <c r="T25" i="9"/>
  <c r="U25" i="9"/>
  <c r="V25" i="9"/>
  <c r="W25" i="9"/>
  <c r="N26" i="9"/>
  <c r="O26" i="9"/>
  <c r="P26" i="9"/>
  <c r="Q26" i="9"/>
  <c r="R26" i="9"/>
  <c r="S26" i="9"/>
  <c r="T26" i="9"/>
  <c r="U26" i="9"/>
  <c r="V26" i="9"/>
  <c r="W26" i="9"/>
  <c r="N27" i="9"/>
  <c r="O27" i="9"/>
  <c r="P27" i="9"/>
  <c r="Q27" i="9"/>
  <c r="R27" i="9"/>
  <c r="S27" i="9"/>
  <c r="T27" i="9"/>
  <c r="U27" i="9"/>
  <c r="V27" i="9"/>
  <c r="W27" i="9"/>
  <c r="N28" i="9"/>
  <c r="O28" i="9"/>
  <c r="P28" i="9"/>
  <c r="Q28" i="9"/>
  <c r="R28" i="9"/>
  <c r="S28" i="9"/>
  <c r="T28" i="9"/>
  <c r="U28" i="9"/>
  <c r="V28" i="9"/>
  <c r="W28" i="9"/>
  <c r="N29" i="9"/>
  <c r="O29" i="9"/>
  <c r="P29" i="9"/>
  <c r="Q29" i="9"/>
  <c r="R29" i="9"/>
  <c r="S29" i="9"/>
  <c r="T29" i="9"/>
  <c r="U29" i="9"/>
  <c r="V29" i="9"/>
  <c r="W29" i="9"/>
  <c r="N30" i="9"/>
  <c r="O30" i="9"/>
  <c r="P30" i="9"/>
  <c r="Q30" i="9"/>
  <c r="R30" i="9"/>
  <c r="S30" i="9"/>
  <c r="T30" i="9"/>
  <c r="U30" i="9"/>
  <c r="V30" i="9"/>
  <c r="W30" i="9"/>
  <c r="N31" i="9"/>
  <c r="O31" i="9"/>
  <c r="P31" i="9"/>
  <c r="Q31" i="9"/>
  <c r="R31" i="9"/>
  <c r="S31" i="9"/>
  <c r="T31" i="9"/>
  <c r="U31" i="9"/>
  <c r="V31" i="9"/>
  <c r="W31" i="9"/>
  <c r="N32" i="9"/>
  <c r="O32" i="9"/>
  <c r="P32" i="9"/>
  <c r="Q32" i="9"/>
  <c r="R32" i="9"/>
  <c r="S32" i="9"/>
  <c r="T32" i="9"/>
  <c r="U32" i="9"/>
  <c r="V32" i="9"/>
  <c r="W32" i="9"/>
  <c r="N33" i="9"/>
  <c r="X33" i="9" s="1"/>
  <c r="O33" i="9"/>
  <c r="P33" i="9"/>
  <c r="Q33" i="9"/>
  <c r="R33" i="9"/>
  <c r="S33" i="9"/>
  <c r="T33" i="9"/>
  <c r="U33" i="9"/>
  <c r="V33" i="9"/>
  <c r="W33" i="9"/>
  <c r="N34" i="9"/>
  <c r="O34" i="9"/>
  <c r="P34" i="9"/>
  <c r="Q34" i="9"/>
  <c r="R34" i="9"/>
  <c r="S34" i="9"/>
  <c r="T34" i="9"/>
  <c r="U34" i="9"/>
  <c r="V34" i="9"/>
  <c r="W34" i="9"/>
  <c r="N35" i="9"/>
  <c r="O35" i="9"/>
  <c r="P35" i="9"/>
  <c r="Q35" i="9"/>
  <c r="R35" i="9"/>
  <c r="S35" i="9"/>
  <c r="T35" i="9"/>
  <c r="U35" i="9"/>
  <c r="V35" i="9"/>
  <c r="W35" i="9"/>
  <c r="N36" i="9"/>
  <c r="O36" i="9"/>
  <c r="P36" i="9"/>
  <c r="Q36" i="9"/>
  <c r="R36" i="9"/>
  <c r="S36" i="9"/>
  <c r="T36" i="9"/>
  <c r="U36" i="9"/>
  <c r="V36" i="9"/>
  <c r="W36" i="9"/>
  <c r="N37" i="9"/>
  <c r="O37" i="9"/>
  <c r="P37" i="9"/>
  <c r="Q37" i="9"/>
  <c r="R37" i="9"/>
  <c r="S37" i="9"/>
  <c r="T37" i="9"/>
  <c r="U37" i="9"/>
  <c r="V37" i="9"/>
  <c r="W37" i="9"/>
  <c r="N38" i="9"/>
  <c r="O38" i="9"/>
  <c r="P38" i="9"/>
  <c r="Q38" i="9"/>
  <c r="R38" i="9"/>
  <c r="S38" i="9"/>
  <c r="T38" i="9"/>
  <c r="U38" i="9"/>
  <c r="V38" i="9"/>
  <c r="W38" i="9"/>
  <c r="N39" i="9"/>
  <c r="X39" i="9" s="1"/>
  <c r="O39" i="9"/>
  <c r="P39" i="9"/>
  <c r="Q39" i="9"/>
  <c r="R39" i="9"/>
  <c r="S39" i="9"/>
  <c r="T39" i="9"/>
  <c r="U39" i="9"/>
  <c r="V39" i="9"/>
  <c r="W39" i="9"/>
  <c r="N40" i="9"/>
  <c r="X40" i="9" s="1"/>
  <c r="O40" i="9"/>
  <c r="P40" i="9"/>
  <c r="Q40" i="9"/>
  <c r="R40" i="9"/>
  <c r="S40" i="9"/>
  <c r="T40" i="9"/>
  <c r="U40" i="9"/>
  <c r="V40" i="9"/>
  <c r="W40" i="9"/>
  <c r="N41" i="9"/>
  <c r="O41" i="9"/>
  <c r="P41" i="9"/>
  <c r="Q41" i="9"/>
  <c r="R41" i="9"/>
  <c r="S41" i="9"/>
  <c r="T41" i="9"/>
  <c r="U41" i="9"/>
  <c r="V41" i="9"/>
  <c r="W41" i="9"/>
  <c r="N42" i="9"/>
  <c r="X42" i="9" s="1"/>
  <c r="O42" i="9"/>
  <c r="P42" i="9"/>
  <c r="Q42" i="9"/>
  <c r="R42" i="9"/>
  <c r="S42" i="9"/>
  <c r="T42" i="9"/>
  <c r="U42" i="9"/>
  <c r="V42" i="9"/>
  <c r="W42" i="9"/>
  <c r="N43" i="9"/>
  <c r="O43" i="9"/>
  <c r="P43" i="9"/>
  <c r="Q43" i="9"/>
  <c r="R43" i="9"/>
  <c r="S43" i="9"/>
  <c r="T43" i="9"/>
  <c r="U43" i="9"/>
  <c r="V43" i="9"/>
  <c r="W43" i="9"/>
  <c r="N44" i="9"/>
  <c r="O44" i="9"/>
  <c r="P44" i="9"/>
  <c r="Q44" i="9"/>
  <c r="R44" i="9"/>
  <c r="S44" i="9"/>
  <c r="T44" i="9"/>
  <c r="U44" i="9"/>
  <c r="V44" i="9"/>
  <c r="W44" i="9"/>
  <c r="N45" i="9"/>
  <c r="O45" i="9"/>
  <c r="P45" i="9"/>
  <c r="Q45" i="9"/>
  <c r="R45" i="9"/>
  <c r="S45" i="9"/>
  <c r="T45" i="9"/>
  <c r="U45" i="9"/>
  <c r="V45" i="9"/>
  <c r="W45" i="9"/>
  <c r="N46" i="9"/>
  <c r="O46" i="9"/>
  <c r="P46" i="9"/>
  <c r="Q46" i="9"/>
  <c r="R46" i="9"/>
  <c r="S46" i="9"/>
  <c r="T46" i="9"/>
  <c r="U46" i="9"/>
  <c r="V46" i="9"/>
  <c r="W46" i="9"/>
  <c r="N47" i="9"/>
  <c r="O47" i="9"/>
  <c r="P47" i="9"/>
  <c r="Q47" i="9"/>
  <c r="R47" i="9"/>
  <c r="S47" i="9"/>
  <c r="T47" i="9"/>
  <c r="U47" i="9"/>
  <c r="V47" i="9"/>
  <c r="W47" i="9"/>
  <c r="N48" i="9"/>
  <c r="O48" i="9"/>
  <c r="P48" i="9"/>
  <c r="Q48" i="9"/>
  <c r="R48" i="9"/>
  <c r="S48" i="9"/>
  <c r="T48" i="9"/>
  <c r="U48" i="9"/>
  <c r="V48" i="9"/>
  <c r="W48" i="9"/>
  <c r="N49" i="9"/>
  <c r="O49" i="9"/>
  <c r="P49" i="9"/>
  <c r="Q49" i="9"/>
  <c r="R49" i="9"/>
  <c r="S49" i="9"/>
  <c r="T49" i="9"/>
  <c r="U49" i="9"/>
  <c r="V49" i="9"/>
  <c r="W49" i="9"/>
  <c r="N50" i="9"/>
  <c r="O50" i="9"/>
  <c r="P50" i="9"/>
  <c r="Q50" i="9"/>
  <c r="R50" i="9"/>
  <c r="S50" i="9"/>
  <c r="T50" i="9"/>
  <c r="U50" i="9"/>
  <c r="V50" i="9"/>
  <c r="W50" i="9"/>
  <c r="AK4" i="6"/>
  <c r="M50" i="1"/>
  <c r="AN50" i="1" s="1"/>
  <c r="M49" i="1"/>
  <c r="AN49" i="1" s="1"/>
  <c r="M48" i="1"/>
  <c r="AN48" i="1" s="1"/>
  <c r="M47" i="1"/>
  <c r="AN47" i="1" s="1"/>
  <c r="M46" i="1"/>
  <c r="AN46" i="1" s="1"/>
  <c r="M45" i="1"/>
  <c r="AN45" i="1"/>
  <c r="M44" i="1"/>
  <c r="AN44" i="1" s="1"/>
  <c r="M43" i="1"/>
  <c r="AN43" i="1" s="1"/>
  <c r="M42" i="1"/>
  <c r="AN42" i="1" s="1"/>
  <c r="M41" i="1"/>
  <c r="AN41" i="1" s="1"/>
  <c r="M40" i="1"/>
  <c r="AN40" i="1" s="1"/>
  <c r="M39" i="1"/>
  <c r="AN39" i="1" s="1"/>
  <c r="M38" i="1"/>
  <c r="AN38" i="1" s="1"/>
  <c r="M37" i="1"/>
  <c r="AN37" i="1" s="1"/>
  <c r="M36" i="1"/>
  <c r="AN36" i="1" s="1"/>
  <c r="M35" i="1"/>
  <c r="AN35" i="1"/>
  <c r="M34" i="1"/>
  <c r="AN34" i="1" s="1"/>
  <c r="M33" i="1"/>
  <c r="AN33" i="1" s="1"/>
  <c r="M32" i="1"/>
  <c r="AN32" i="1" s="1"/>
  <c r="M31" i="1"/>
  <c r="AN31" i="1" s="1"/>
  <c r="M30" i="1"/>
  <c r="AN30" i="1" s="1"/>
  <c r="M29" i="1"/>
  <c r="AN29" i="1" s="1"/>
  <c r="AV29" i="1" s="1"/>
  <c r="AH29" i="1" s="1"/>
  <c r="M28" i="1"/>
  <c r="AN28" i="1" s="1"/>
  <c r="M27" i="1"/>
  <c r="AN27" i="1" s="1"/>
  <c r="M26" i="1"/>
  <c r="AN26" i="1" s="1"/>
  <c r="M25" i="1"/>
  <c r="AN25" i="1" s="1"/>
  <c r="M24" i="1"/>
  <c r="AN24" i="1" s="1"/>
  <c r="M23" i="1"/>
  <c r="AN23" i="1" s="1"/>
  <c r="M22" i="1"/>
  <c r="AN22" i="1" s="1"/>
  <c r="M21" i="1"/>
  <c r="AN21" i="1" s="1"/>
  <c r="M20" i="1"/>
  <c r="AN20" i="1" s="1"/>
  <c r="M19" i="1"/>
  <c r="AN19" i="1" s="1"/>
  <c r="M18" i="1"/>
  <c r="AN18" i="1" s="1"/>
  <c r="M17" i="1"/>
  <c r="AN17" i="1" s="1"/>
  <c r="M16" i="1"/>
  <c r="AN16" i="1" s="1"/>
  <c r="M15" i="1"/>
  <c r="AN15" i="1" s="1"/>
  <c r="M14" i="1"/>
  <c r="AN14" i="1" s="1"/>
  <c r="M13" i="1"/>
  <c r="AN13" i="1" s="1"/>
  <c r="M12" i="1"/>
  <c r="AN12" i="1" s="1"/>
  <c r="M11" i="1"/>
  <c r="AN11" i="1"/>
  <c r="M10" i="1"/>
  <c r="AN10" i="1" s="1"/>
  <c r="M9" i="1"/>
  <c r="AN9" i="1" s="1"/>
  <c r="M8" i="1"/>
  <c r="AN8" i="1" s="1"/>
  <c r="M7" i="1"/>
  <c r="AN7" i="1" s="1"/>
  <c r="M6" i="1"/>
  <c r="AN6" i="1" s="1"/>
  <c r="M5" i="1"/>
  <c r="AN5" i="1" s="1"/>
  <c r="M4" i="1"/>
  <c r="AN4" i="1" s="1"/>
  <c r="K50" i="1"/>
  <c r="AM50" i="1" s="1"/>
  <c r="K49" i="1"/>
  <c r="AM49" i="1"/>
  <c r="K48" i="1"/>
  <c r="AM48" i="1" s="1"/>
  <c r="K47" i="1"/>
  <c r="AM47" i="1"/>
  <c r="K46" i="1"/>
  <c r="AM46" i="1" s="1"/>
  <c r="K45" i="1"/>
  <c r="AM45" i="1"/>
  <c r="K44" i="1"/>
  <c r="AM44" i="1" s="1"/>
  <c r="K43" i="1"/>
  <c r="AM43" i="1"/>
  <c r="K42" i="1"/>
  <c r="AM42" i="1" s="1"/>
  <c r="K41" i="1"/>
  <c r="AM41" i="1" s="1"/>
  <c r="K40" i="1"/>
  <c r="AM40" i="1" s="1"/>
  <c r="K39" i="1"/>
  <c r="AM39" i="1" s="1"/>
  <c r="K38" i="1"/>
  <c r="AM38" i="1"/>
  <c r="K37" i="1"/>
  <c r="AM37" i="1" s="1"/>
  <c r="K36" i="1"/>
  <c r="AM36" i="1"/>
  <c r="K35" i="1"/>
  <c r="AM35" i="1" s="1"/>
  <c r="K34" i="1"/>
  <c r="AM34" i="1" s="1"/>
  <c r="K33" i="1"/>
  <c r="AM33" i="1"/>
  <c r="K32" i="1"/>
  <c r="AM32" i="1" s="1"/>
  <c r="K31" i="1"/>
  <c r="AM31" i="1"/>
  <c r="K30" i="1"/>
  <c r="AM30" i="1" s="1"/>
  <c r="K29" i="1"/>
  <c r="AM29" i="1"/>
  <c r="K28" i="1"/>
  <c r="AM28" i="1" s="1"/>
  <c r="K27" i="1"/>
  <c r="AM27" i="1"/>
  <c r="K26" i="1"/>
  <c r="AM26" i="1" s="1"/>
  <c r="K25" i="1"/>
  <c r="AM25" i="1"/>
  <c r="K24" i="1"/>
  <c r="AM24" i="1" s="1"/>
  <c r="K23" i="1"/>
  <c r="AM23" i="1"/>
  <c r="K22" i="1"/>
  <c r="AM22" i="1" s="1"/>
  <c r="K21" i="1"/>
  <c r="AM21" i="1" s="1"/>
  <c r="K20" i="1"/>
  <c r="AM20" i="1" s="1"/>
  <c r="K19" i="1"/>
  <c r="AM19" i="1" s="1"/>
  <c r="AV19" i="1" s="1"/>
  <c r="AH19" i="1" s="1"/>
  <c r="K18" i="1"/>
  <c r="AM18" i="1" s="1"/>
  <c r="K17" i="1"/>
  <c r="AM17" i="1"/>
  <c r="K16" i="1"/>
  <c r="AM16" i="1"/>
  <c r="K15" i="1"/>
  <c r="AM15" i="1" s="1"/>
  <c r="K14" i="1"/>
  <c r="AM14" i="1" s="1"/>
  <c r="K13" i="1"/>
  <c r="AM13" i="1"/>
  <c r="K12" i="1"/>
  <c r="AM12" i="1" s="1"/>
  <c r="K11" i="1"/>
  <c r="AM11" i="1"/>
  <c r="K10" i="1"/>
  <c r="AM10" i="1" s="1"/>
  <c r="K9" i="1"/>
  <c r="AM9" i="1" s="1"/>
  <c r="K8" i="1"/>
  <c r="AM8" i="1" s="1"/>
  <c r="K7" i="1"/>
  <c r="AM7" i="1"/>
  <c r="K6" i="1"/>
  <c r="AM6" i="1" s="1"/>
  <c r="K5" i="1"/>
  <c r="AM5" i="1"/>
  <c r="K4" i="1"/>
  <c r="AM4" i="1" s="1"/>
  <c r="I50" i="1"/>
  <c r="AL50" i="1" s="1"/>
  <c r="I49" i="1"/>
  <c r="AL49" i="1" s="1"/>
  <c r="I48" i="1"/>
  <c r="AL48" i="1" s="1"/>
  <c r="I47" i="1"/>
  <c r="AL47" i="1"/>
  <c r="I46" i="1"/>
  <c r="AL46" i="1" s="1"/>
  <c r="I45" i="1"/>
  <c r="AL45" i="1"/>
  <c r="I44" i="1"/>
  <c r="AL44" i="1" s="1"/>
  <c r="I43" i="1"/>
  <c r="AL43" i="1"/>
  <c r="I42" i="1"/>
  <c r="AL42" i="1" s="1"/>
  <c r="I41" i="1"/>
  <c r="AL41" i="1" s="1"/>
  <c r="I40" i="1"/>
  <c r="AL40" i="1" s="1"/>
  <c r="I39" i="1"/>
  <c r="AL39" i="1" s="1"/>
  <c r="I38" i="1"/>
  <c r="AL38" i="1" s="1"/>
  <c r="I37" i="1"/>
  <c r="AL37" i="1" s="1"/>
  <c r="I36" i="1"/>
  <c r="AL36" i="1"/>
  <c r="AV36" i="1" s="1"/>
  <c r="AH36" i="1" s="1"/>
  <c r="I35" i="1"/>
  <c r="AL35" i="1" s="1"/>
  <c r="I34" i="1"/>
  <c r="AL34" i="1"/>
  <c r="I33" i="1"/>
  <c r="AL33" i="1" s="1"/>
  <c r="I32" i="1"/>
  <c r="AL32" i="1" s="1"/>
  <c r="I31" i="1"/>
  <c r="AL31" i="1" s="1"/>
  <c r="I30" i="1"/>
  <c r="AL30" i="1" s="1"/>
  <c r="I29" i="1"/>
  <c r="AL29" i="1" s="1"/>
  <c r="I28" i="1"/>
  <c r="AL28" i="1"/>
  <c r="I27" i="1"/>
  <c r="AL27" i="1" s="1"/>
  <c r="I26" i="1"/>
  <c r="AL26" i="1"/>
  <c r="I25" i="1"/>
  <c r="AL25" i="1" s="1"/>
  <c r="I24" i="1"/>
  <c r="AL24" i="1" s="1"/>
  <c r="I23" i="1"/>
  <c r="AL23" i="1" s="1"/>
  <c r="I22" i="1"/>
  <c r="AL22" i="1" s="1"/>
  <c r="I21" i="1"/>
  <c r="AL21" i="1" s="1"/>
  <c r="I20" i="1"/>
  <c r="AL20" i="1"/>
  <c r="I19" i="1"/>
  <c r="AL19" i="1" s="1"/>
  <c r="I18" i="1"/>
  <c r="AL18" i="1"/>
  <c r="I17" i="1"/>
  <c r="AL17" i="1" s="1"/>
  <c r="I16" i="1"/>
  <c r="AL16" i="1" s="1"/>
  <c r="I15" i="1"/>
  <c r="AL15" i="1"/>
  <c r="I14" i="1"/>
  <c r="AL14" i="1" s="1"/>
  <c r="I13" i="1"/>
  <c r="AL13" i="1"/>
  <c r="I12" i="1"/>
  <c r="AL12" i="1" s="1"/>
  <c r="I11" i="1"/>
  <c r="AL11" i="1"/>
  <c r="I10" i="1"/>
  <c r="AL10" i="1" s="1"/>
  <c r="I9" i="1"/>
  <c r="AL9" i="1"/>
  <c r="AV9" i="1" s="1"/>
  <c r="AH9" i="1" s="1"/>
  <c r="I8" i="1"/>
  <c r="AL8" i="1" s="1"/>
  <c r="I7" i="1"/>
  <c r="AL7" i="1"/>
  <c r="I6" i="1"/>
  <c r="AL6" i="1" s="1"/>
  <c r="I5" i="1"/>
  <c r="AL5" i="1"/>
  <c r="I4" i="1"/>
  <c r="AL4" i="1" s="1"/>
  <c r="Y50" i="1"/>
  <c r="AR50" i="1" s="1"/>
  <c r="Y49" i="1"/>
  <c r="AR49" i="1" s="1"/>
  <c r="Y48" i="1"/>
  <c r="AR48" i="1" s="1"/>
  <c r="Y47" i="1"/>
  <c r="AR47" i="1" s="1"/>
  <c r="Y46" i="1"/>
  <c r="AR46" i="1"/>
  <c r="Y45" i="1"/>
  <c r="AR45" i="1" s="1"/>
  <c r="Y44" i="1"/>
  <c r="AR44" i="1" s="1"/>
  <c r="Y43" i="1"/>
  <c r="AR43" i="1" s="1"/>
  <c r="Y42" i="1"/>
  <c r="AR42" i="1" s="1"/>
  <c r="Y41" i="1"/>
  <c r="AR41" i="1" s="1"/>
  <c r="Y40" i="1"/>
  <c r="AR40" i="1" s="1"/>
  <c r="Y39" i="1"/>
  <c r="AR39" i="1" s="1"/>
  <c r="Y38" i="1"/>
  <c r="AR38" i="1" s="1"/>
  <c r="Y37" i="1"/>
  <c r="AR37" i="1" s="1"/>
  <c r="Y36" i="1"/>
  <c r="AR36" i="1"/>
  <c r="Y35" i="1"/>
  <c r="AR35" i="1" s="1"/>
  <c r="Y34" i="1"/>
  <c r="AR34" i="1" s="1"/>
  <c r="Y33" i="1"/>
  <c r="AR33" i="1" s="1"/>
  <c r="Y32" i="1"/>
  <c r="AR32" i="1" s="1"/>
  <c r="Y31" i="1"/>
  <c r="AR31" i="1" s="1"/>
  <c r="Y30" i="1"/>
  <c r="AR30" i="1"/>
  <c r="Y29" i="1"/>
  <c r="AR29" i="1" s="1"/>
  <c r="Y28" i="1"/>
  <c r="AR28" i="1" s="1"/>
  <c r="Y27" i="1"/>
  <c r="AR27" i="1" s="1"/>
  <c r="Y26" i="1"/>
  <c r="AR26" i="1" s="1"/>
  <c r="Y25" i="1"/>
  <c r="AR25" i="1" s="1"/>
  <c r="Y24" i="1"/>
  <c r="AR24" i="1" s="1"/>
  <c r="Y23" i="1"/>
  <c r="AR23" i="1" s="1"/>
  <c r="Y22" i="1"/>
  <c r="AR22" i="1" s="1"/>
  <c r="Y21" i="1"/>
  <c r="AR21" i="1" s="1"/>
  <c r="Y20" i="1"/>
  <c r="AR20" i="1"/>
  <c r="Y19" i="1"/>
  <c r="AR19" i="1" s="1"/>
  <c r="Y18" i="1"/>
  <c r="AR18" i="1" s="1"/>
  <c r="Y17" i="1"/>
  <c r="AR17" i="1" s="1"/>
  <c r="Y16" i="1"/>
  <c r="AR16" i="1" s="1"/>
  <c r="Y15" i="1"/>
  <c r="AR15" i="1" s="1"/>
  <c r="Y14" i="1"/>
  <c r="AR14" i="1"/>
  <c r="Y13" i="1"/>
  <c r="AR13" i="1" s="1"/>
  <c r="Y12" i="1"/>
  <c r="AR12" i="1" s="1"/>
  <c r="Y11" i="1"/>
  <c r="AR11" i="1" s="1"/>
  <c r="Y10" i="1"/>
  <c r="AR10" i="1" s="1"/>
  <c r="Y9" i="1"/>
  <c r="AR9" i="1" s="1"/>
  <c r="Y8" i="1"/>
  <c r="AR8" i="1" s="1"/>
  <c r="Y7" i="1"/>
  <c r="AR7" i="1" s="1"/>
  <c r="Y6" i="1"/>
  <c r="AR6" i="1" s="1"/>
  <c r="Y5" i="1"/>
  <c r="AR5" i="1" s="1"/>
  <c r="Q50" i="1"/>
  <c r="AO50" i="1" s="1"/>
  <c r="Q49" i="1"/>
  <c r="AO49" i="1" s="1"/>
  <c r="Q48" i="1"/>
  <c r="AO48" i="1" s="1"/>
  <c r="Q47" i="1"/>
  <c r="AO47" i="1" s="1"/>
  <c r="Q46" i="1"/>
  <c r="AO46" i="1" s="1"/>
  <c r="Q45" i="1"/>
  <c r="AO45" i="1" s="1"/>
  <c r="Q44" i="1"/>
  <c r="AO44" i="1" s="1"/>
  <c r="Q43" i="1"/>
  <c r="AO43" i="1" s="1"/>
  <c r="Q42" i="1"/>
  <c r="AO42" i="1"/>
  <c r="Q41" i="1"/>
  <c r="AO41" i="1" s="1"/>
  <c r="Q40" i="1"/>
  <c r="AO40" i="1"/>
  <c r="Q39" i="1"/>
  <c r="AO39" i="1" s="1"/>
  <c r="AV39" i="1" s="1"/>
  <c r="AH39" i="1" s="1"/>
  <c r="Q38" i="1"/>
  <c r="AO38" i="1" s="1"/>
  <c r="Q37" i="1"/>
  <c r="AO37" i="1" s="1"/>
  <c r="Q36" i="1"/>
  <c r="AO36" i="1" s="1"/>
  <c r="Q35" i="1"/>
  <c r="AO35" i="1" s="1"/>
  <c r="Q34" i="1"/>
  <c r="AO34" i="1" s="1"/>
  <c r="Q33" i="1"/>
  <c r="AO33" i="1" s="1"/>
  <c r="Q32" i="1"/>
  <c r="AO32" i="1" s="1"/>
  <c r="Q31" i="1"/>
  <c r="AO31" i="1" s="1"/>
  <c r="Q30" i="1"/>
  <c r="AO30" i="1" s="1"/>
  <c r="Q29" i="1"/>
  <c r="AO29" i="1" s="1"/>
  <c r="Q28" i="1"/>
  <c r="AO28" i="1" s="1"/>
  <c r="Q27" i="1"/>
  <c r="AO27" i="1" s="1"/>
  <c r="Q26" i="1"/>
  <c r="AO26" i="1"/>
  <c r="Q25" i="1"/>
  <c r="AO25" i="1" s="1"/>
  <c r="Q24" i="1"/>
  <c r="AO24" i="1"/>
  <c r="Q23" i="1"/>
  <c r="AO23" i="1" s="1"/>
  <c r="Q22" i="1"/>
  <c r="AO22" i="1" s="1"/>
  <c r="Q21" i="1"/>
  <c r="AO21" i="1" s="1"/>
  <c r="Q20" i="1"/>
  <c r="AO20" i="1" s="1"/>
  <c r="Q19" i="1"/>
  <c r="AO19" i="1" s="1"/>
  <c r="Q18" i="1"/>
  <c r="AO18" i="1" s="1"/>
  <c r="Q17" i="1"/>
  <c r="AO17" i="1" s="1"/>
  <c r="Q16" i="1"/>
  <c r="AO16" i="1" s="1"/>
  <c r="Q15" i="1"/>
  <c r="AO15" i="1" s="1"/>
  <c r="Q14" i="1"/>
  <c r="AO14" i="1"/>
  <c r="Q13" i="1"/>
  <c r="AO13" i="1" s="1"/>
  <c r="Q12" i="1"/>
  <c r="AO12" i="1" s="1"/>
  <c r="Q11" i="1"/>
  <c r="AO11" i="1" s="1"/>
  <c r="Q10" i="1"/>
  <c r="AO10" i="1" s="1"/>
  <c r="Q9" i="1"/>
  <c r="AO9" i="1" s="1"/>
  <c r="Q8" i="1"/>
  <c r="AO8" i="1"/>
  <c r="Q7" i="1"/>
  <c r="AO7" i="1" s="1"/>
  <c r="Q6" i="1"/>
  <c r="AO6" i="1"/>
  <c r="Q5" i="1"/>
  <c r="AO5" i="1" s="1"/>
  <c r="Y4" i="1"/>
  <c r="AR4" i="1" s="1"/>
  <c r="Q4" i="1"/>
  <c r="AO4" i="1" s="1"/>
  <c r="AA50" i="1"/>
  <c r="AS50" i="1"/>
  <c r="AA48" i="1"/>
  <c r="AS48" i="1" s="1"/>
  <c r="AA46" i="1"/>
  <c r="AS46" i="1" s="1"/>
  <c r="AA44" i="1"/>
  <c r="AS44" i="1" s="1"/>
  <c r="AA42" i="1"/>
  <c r="AS42" i="1" s="1"/>
  <c r="AA40" i="1"/>
  <c r="AS40" i="1" s="1"/>
  <c r="AA38" i="1"/>
  <c r="AS38" i="1"/>
  <c r="AA36" i="1"/>
  <c r="AS36" i="1" s="1"/>
  <c r="AA34" i="1"/>
  <c r="AS34" i="1"/>
  <c r="AA32" i="1"/>
  <c r="AS32" i="1" s="1"/>
  <c r="AA30" i="1"/>
  <c r="AS30" i="1" s="1"/>
  <c r="AA28" i="1"/>
  <c r="AS28" i="1" s="1"/>
  <c r="AA26" i="1"/>
  <c r="AS26" i="1"/>
  <c r="AA24" i="1"/>
  <c r="AS24" i="1" s="1"/>
  <c r="AA22" i="1"/>
  <c r="AS22" i="1"/>
  <c r="AA20" i="1"/>
  <c r="AS20" i="1" s="1"/>
  <c r="AA18" i="1"/>
  <c r="AS18" i="1" s="1"/>
  <c r="AA16" i="1"/>
  <c r="AS16" i="1" s="1"/>
  <c r="AA14" i="1"/>
  <c r="AS14" i="1" s="1"/>
  <c r="AA12" i="1"/>
  <c r="AS12" i="1" s="1"/>
  <c r="AA10" i="1"/>
  <c r="AS10" i="1" s="1"/>
  <c r="AA8" i="1"/>
  <c r="AS8" i="1" s="1"/>
  <c r="AA6" i="1"/>
  <c r="AS6" i="1" s="1"/>
  <c r="AA4" i="1"/>
  <c r="AS4" i="1" s="1"/>
  <c r="AC4" i="1"/>
  <c r="AT4" i="1" s="1"/>
  <c r="AA5" i="1"/>
  <c r="AS5" i="1" s="1"/>
  <c r="AC5" i="1"/>
  <c r="AT5" i="1" s="1"/>
  <c r="AC6" i="1"/>
  <c r="AT6" i="1"/>
  <c r="AA7" i="1"/>
  <c r="AS7" i="1" s="1"/>
  <c r="AC7" i="1"/>
  <c r="AT7" i="1" s="1"/>
  <c r="AC8" i="1"/>
  <c r="AT8" i="1" s="1"/>
  <c r="AA9" i="1"/>
  <c r="AS9" i="1" s="1"/>
  <c r="AC9" i="1"/>
  <c r="AT9" i="1" s="1"/>
  <c r="AC10" i="1"/>
  <c r="AT10" i="1"/>
  <c r="AA11" i="1"/>
  <c r="AS11" i="1" s="1"/>
  <c r="AC11" i="1"/>
  <c r="AT11" i="1"/>
  <c r="AC12" i="1"/>
  <c r="AT12" i="1" s="1"/>
  <c r="AA13" i="1"/>
  <c r="AS13" i="1" s="1"/>
  <c r="AC13" i="1"/>
  <c r="AT13" i="1" s="1"/>
  <c r="AC14" i="1"/>
  <c r="AT14" i="1"/>
  <c r="AA15" i="1"/>
  <c r="AS15" i="1" s="1"/>
  <c r="AC15" i="1"/>
  <c r="AT15" i="1"/>
  <c r="AC16" i="1"/>
  <c r="AT16" i="1" s="1"/>
  <c r="AA17" i="1"/>
  <c r="AS17" i="1" s="1"/>
  <c r="AC17" i="1"/>
  <c r="AT17" i="1" s="1"/>
  <c r="AC18" i="1"/>
  <c r="AT18" i="1" s="1"/>
  <c r="AA19" i="1"/>
  <c r="AS19" i="1" s="1"/>
  <c r="AC19" i="1"/>
  <c r="AT19" i="1"/>
  <c r="AC20" i="1"/>
  <c r="AT20" i="1" s="1"/>
  <c r="AA21" i="1"/>
  <c r="AS21" i="1" s="1"/>
  <c r="AC21" i="1"/>
  <c r="AT21" i="1" s="1"/>
  <c r="AC22" i="1"/>
  <c r="AT22" i="1" s="1"/>
  <c r="AA23" i="1"/>
  <c r="AS23" i="1" s="1"/>
  <c r="AC23" i="1"/>
  <c r="AT23" i="1" s="1"/>
  <c r="AC24" i="1"/>
  <c r="AT24" i="1" s="1"/>
  <c r="AA25" i="1"/>
  <c r="AS25" i="1" s="1"/>
  <c r="AC25" i="1"/>
  <c r="AT25" i="1" s="1"/>
  <c r="AC26" i="1"/>
  <c r="AT26" i="1"/>
  <c r="AA27" i="1"/>
  <c r="AS27" i="1" s="1"/>
  <c r="AC27" i="1"/>
  <c r="AT27" i="1"/>
  <c r="AC28" i="1"/>
  <c r="AT28" i="1" s="1"/>
  <c r="AA29" i="1"/>
  <c r="AS29" i="1" s="1"/>
  <c r="AC29" i="1"/>
  <c r="AT29" i="1" s="1"/>
  <c r="AC30" i="1"/>
  <c r="AT30" i="1"/>
  <c r="AA31" i="1"/>
  <c r="AS31" i="1" s="1"/>
  <c r="AC31" i="1"/>
  <c r="AT31" i="1"/>
  <c r="AC32" i="1"/>
  <c r="AT32" i="1" s="1"/>
  <c r="AA33" i="1"/>
  <c r="AS33" i="1" s="1"/>
  <c r="AC33" i="1"/>
  <c r="AT33" i="1" s="1"/>
  <c r="AC34" i="1"/>
  <c r="AT34" i="1" s="1"/>
  <c r="AA35" i="1"/>
  <c r="AS35" i="1" s="1"/>
  <c r="AC35" i="1"/>
  <c r="AT35" i="1" s="1"/>
  <c r="AC36" i="1"/>
  <c r="AT36" i="1" s="1"/>
  <c r="AA37" i="1"/>
  <c r="AS37" i="1"/>
  <c r="AC37" i="1"/>
  <c r="AT37" i="1" s="1"/>
  <c r="AC38" i="1"/>
  <c r="AT38" i="1" s="1"/>
  <c r="AA39" i="1"/>
  <c r="AS39" i="1" s="1"/>
  <c r="AC39" i="1"/>
  <c r="AT39" i="1" s="1"/>
  <c r="AC40" i="1"/>
  <c r="AT40" i="1" s="1"/>
  <c r="AA41" i="1"/>
  <c r="AS41" i="1"/>
  <c r="AC41" i="1"/>
  <c r="AT41" i="1" s="1"/>
  <c r="AC42" i="1"/>
  <c r="AT42" i="1" s="1"/>
  <c r="AA43" i="1"/>
  <c r="AS43" i="1" s="1"/>
  <c r="AC43" i="1"/>
  <c r="AT43" i="1" s="1"/>
  <c r="AC44" i="1"/>
  <c r="AT44" i="1" s="1"/>
  <c r="AA45" i="1"/>
  <c r="AS45" i="1" s="1"/>
  <c r="AC45" i="1"/>
  <c r="AT45" i="1" s="1"/>
  <c r="AC46" i="1"/>
  <c r="AT46" i="1" s="1"/>
  <c r="AA47" i="1"/>
  <c r="AS47" i="1" s="1"/>
  <c r="AC47" i="1"/>
  <c r="AT47" i="1"/>
  <c r="AC48" i="1"/>
  <c r="AT48" i="1" s="1"/>
  <c r="AA49" i="1"/>
  <c r="AS49" i="1" s="1"/>
  <c r="AC49" i="1"/>
  <c r="AT49" i="1" s="1"/>
  <c r="AC50" i="1"/>
  <c r="AT50" i="1" s="1"/>
  <c r="F4" i="1"/>
  <c r="AJ4" i="1" s="1"/>
  <c r="L4" i="9" s="1"/>
  <c r="F50" i="1"/>
  <c r="AI50" i="1" s="1"/>
  <c r="K50" i="9" s="1"/>
  <c r="F49" i="1"/>
  <c r="F48" i="1"/>
  <c r="F47" i="1"/>
  <c r="F47" i="9" s="1"/>
  <c r="F46" i="1"/>
  <c r="F45" i="1"/>
  <c r="F44" i="1"/>
  <c r="AI44" i="1" s="1"/>
  <c r="K44" i="9" s="1"/>
  <c r="F43" i="1"/>
  <c r="F43" i="9" s="1"/>
  <c r="F42" i="1"/>
  <c r="AI42" i="1" s="1"/>
  <c r="K42" i="9" s="1"/>
  <c r="F41" i="1"/>
  <c r="F41" i="9" s="1"/>
  <c r="F40" i="1"/>
  <c r="AJ40" i="1" s="1"/>
  <c r="L40" i="9" s="1"/>
  <c r="F39" i="1"/>
  <c r="F39" i="9" s="1"/>
  <c r="F38" i="1"/>
  <c r="F37" i="1"/>
  <c r="AI37" i="1" s="1"/>
  <c r="K37" i="9" s="1"/>
  <c r="F36" i="1"/>
  <c r="AJ36" i="1" s="1"/>
  <c r="L36" i="9" s="1"/>
  <c r="F35" i="1"/>
  <c r="F34" i="1"/>
  <c r="AI34" i="1"/>
  <c r="K34" i="9" s="1"/>
  <c r="F33" i="1"/>
  <c r="F33" i="9" s="1"/>
  <c r="F32" i="1"/>
  <c r="F31" i="1"/>
  <c r="F31" i="9" s="1"/>
  <c r="F30" i="1"/>
  <c r="AI30" i="1" s="1"/>
  <c r="K30" i="9" s="1"/>
  <c r="F29" i="1"/>
  <c r="AJ29" i="1" s="1"/>
  <c r="L29" i="9" s="1"/>
  <c r="F28" i="1"/>
  <c r="F27" i="1"/>
  <c r="F26" i="1"/>
  <c r="AI26" i="1" s="1"/>
  <c r="K26" i="9" s="1"/>
  <c r="F25" i="1"/>
  <c r="AI25" i="1" s="1"/>
  <c r="K25" i="9" s="1"/>
  <c r="F24" i="1"/>
  <c r="F23" i="1"/>
  <c r="F22" i="1"/>
  <c r="AI22" i="1" s="1"/>
  <c r="K22" i="9" s="1"/>
  <c r="F21" i="1"/>
  <c r="AJ21" i="1" s="1"/>
  <c r="L21" i="9" s="1"/>
  <c r="F20" i="1"/>
  <c r="F19" i="1"/>
  <c r="F18" i="1"/>
  <c r="AI18" i="1" s="1"/>
  <c r="K18" i="9" s="1"/>
  <c r="F17" i="1"/>
  <c r="F17" i="9" s="1"/>
  <c r="F16" i="1"/>
  <c r="F16" i="9" s="1"/>
  <c r="F15" i="1"/>
  <c r="F14" i="1"/>
  <c r="D14" i="6" s="1"/>
  <c r="F13" i="1"/>
  <c r="F13" i="9" s="1"/>
  <c r="F12" i="1"/>
  <c r="F11" i="1"/>
  <c r="F10" i="1"/>
  <c r="D10" i="6" s="1"/>
  <c r="F9" i="1"/>
  <c r="F9" i="9" s="1"/>
  <c r="F8" i="1"/>
  <c r="F7" i="1"/>
  <c r="F6" i="1"/>
  <c r="AI6" i="1" s="1"/>
  <c r="K6" i="9" s="1"/>
  <c r="F5" i="1"/>
  <c r="AJ5" i="1" s="1"/>
  <c r="L5" i="9" s="1"/>
  <c r="V4" i="6"/>
  <c r="L4" i="6"/>
  <c r="C4" i="6"/>
  <c r="C2" i="6"/>
  <c r="S50" i="1"/>
  <c r="AP50" i="1" s="1"/>
  <c r="S49" i="1"/>
  <c r="AP49" i="1" s="1"/>
  <c r="S48" i="1"/>
  <c r="AP48" i="1" s="1"/>
  <c r="S47" i="1"/>
  <c r="AP47" i="1"/>
  <c r="S46" i="1"/>
  <c r="AP46" i="1" s="1"/>
  <c r="S45" i="1"/>
  <c r="AP45" i="1"/>
  <c r="S44" i="1"/>
  <c r="AP44" i="1" s="1"/>
  <c r="S43" i="1"/>
  <c r="AP43" i="1" s="1"/>
  <c r="S42" i="1"/>
  <c r="AP42" i="1" s="1"/>
  <c r="S41" i="1"/>
  <c r="AP41" i="1" s="1"/>
  <c r="S40" i="1"/>
  <c r="AP40" i="1" s="1"/>
  <c r="S39" i="1"/>
  <c r="AP39" i="1"/>
  <c r="S38" i="1"/>
  <c r="AP38" i="1" s="1"/>
  <c r="S37" i="1"/>
  <c r="AP37" i="1"/>
  <c r="S36" i="1"/>
  <c r="AP36" i="1" s="1"/>
  <c r="S35" i="1"/>
  <c r="AP35" i="1" s="1"/>
  <c r="S34" i="1"/>
  <c r="AP34" i="1" s="1"/>
  <c r="S33" i="1"/>
  <c r="AP33" i="1" s="1"/>
  <c r="AV33" i="1" s="1"/>
  <c r="AH33" i="1" s="1"/>
  <c r="S32" i="1"/>
  <c r="AP32" i="1" s="1"/>
  <c r="S31" i="1"/>
  <c r="AP31" i="1"/>
  <c r="S30" i="1"/>
  <c r="AP30" i="1" s="1"/>
  <c r="S29" i="1"/>
  <c r="AP29" i="1"/>
  <c r="S28" i="1"/>
  <c r="AP28" i="1" s="1"/>
  <c r="S27" i="1"/>
  <c r="AP27" i="1" s="1"/>
  <c r="S26" i="1"/>
  <c r="AP26" i="1" s="1"/>
  <c r="S25" i="1"/>
  <c r="AP25" i="1" s="1"/>
  <c r="S24" i="1"/>
  <c r="AP24" i="1" s="1"/>
  <c r="S23" i="1"/>
  <c r="AP23" i="1"/>
  <c r="S22" i="1"/>
  <c r="AP22" i="1" s="1"/>
  <c r="S21" i="1"/>
  <c r="AP21" i="1"/>
  <c r="S20" i="1"/>
  <c r="AP20" i="1" s="1"/>
  <c r="S19" i="1"/>
  <c r="AP19" i="1" s="1"/>
  <c r="S18" i="1"/>
  <c r="AP18" i="1"/>
  <c r="S17" i="1"/>
  <c r="AP17" i="1"/>
  <c r="S16" i="1"/>
  <c r="AP16" i="1"/>
  <c r="S15" i="1"/>
  <c r="AP15" i="1"/>
  <c r="S14" i="1"/>
  <c r="AP14" i="1"/>
  <c r="S13" i="1"/>
  <c r="AP13" i="1" s="1"/>
  <c r="S12" i="1"/>
  <c r="AP12" i="1"/>
  <c r="S11" i="1"/>
  <c r="AP11" i="1" s="1"/>
  <c r="S10" i="1"/>
  <c r="AP10" i="1"/>
  <c r="S9" i="1"/>
  <c r="AP9" i="1" s="1"/>
  <c r="S8" i="1"/>
  <c r="AP8" i="1"/>
  <c r="S7" i="1"/>
  <c r="AP7" i="1" s="1"/>
  <c r="S6" i="1"/>
  <c r="AP6" i="1"/>
  <c r="S5" i="1"/>
  <c r="AP5" i="1" s="1"/>
  <c r="S4" i="1"/>
  <c r="AP4" i="1" s="1"/>
  <c r="U50" i="1"/>
  <c r="AQ50" i="1" s="1"/>
  <c r="AE50" i="1"/>
  <c r="AU50" i="1"/>
  <c r="AG50" i="1"/>
  <c r="U49" i="1"/>
  <c r="AQ49" i="1" s="1"/>
  <c r="AE49" i="1"/>
  <c r="AU49" i="1" s="1"/>
  <c r="AJ49" i="1"/>
  <c r="L49" i="9" s="1"/>
  <c r="AI49" i="1"/>
  <c r="K49" i="9" s="1"/>
  <c r="AG49" i="1"/>
  <c r="U48" i="1"/>
  <c r="AQ48" i="1"/>
  <c r="AE48" i="1"/>
  <c r="AU48" i="1" s="1"/>
  <c r="AG48" i="1"/>
  <c r="U47" i="1"/>
  <c r="AQ47" i="1" s="1"/>
  <c r="AE47" i="1"/>
  <c r="AU47" i="1"/>
  <c r="AI47" i="1"/>
  <c r="K47" i="9" s="1"/>
  <c r="AG47" i="1"/>
  <c r="U46" i="1"/>
  <c r="AQ46" i="1"/>
  <c r="AE46" i="1"/>
  <c r="AU46" i="1" s="1"/>
  <c r="AG46" i="1"/>
  <c r="U45" i="1"/>
  <c r="AQ45" i="1" s="1"/>
  <c r="AE45" i="1"/>
  <c r="AU45" i="1" s="1"/>
  <c r="AJ45" i="1"/>
  <c r="L45" i="9" s="1"/>
  <c r="AI45" i="1"/>
  <c r="K45" i="9" s="1"/>
  <c r="AG45" i="1"/>
  <c r="U44" i="1"/>
  <c r="AQ44" i="1" s="1"/>
  <c r="AE44" i="1"/>
  <c r="AU44" i="1"/>
  <c r="AG44" i="1"/>
  <c r="U43" i="1"/>
  <c r="AQ43" i="1"/>
  <c r="AE43" i="1"/>
  <c r="AU43" i="1" s="1"/>
  <c r="AG43" i="1"/>
  <c r="U42" i="1"/>
  <c r="AQ42" i="1"/>
  <c r="AE42" i="1"/>
  <c r="AU42" i="1" s="1"/>
  <c r="AG42" i="1"/>
  <c r="U41" i="1"/>
  <c r="AQ41" i="1" s="1"/>
  <c r="AE41" i="1"/>
  <c r="AU41" i="1" s="1"/>
  <c r="AJ41" i="1"/>
  <c r="L41" i="9" s="1"/>
  <c r="AG41" i="1"/>
  <c r="U40" i="1"/>
  <c r="AQ40" i="1" s="1"/>
  <c r="AE40" i="1"/>
  <c r="AU40" i="1"/>
  <c r="AG40" i="1"/>
  <c r="U39" i="1"/>
  <c r="AQ39" i="1"/>
  <c r="AE39" i="1"/>
  <c r="AU39" i="1" s="1"/>
  <c r="AG39" i="1"/>
  <c r="U38" i="1"/>
  <c r="AQ38" i="1" s="1"/>
  <c r="AE38" i="1"/>
  <c r="AU38" i="1" s="1"/>
  <c r="AG38" i="1"/>
  <c r="U37" i="1"/>
  <c r="AQ37" i="1" s="1"/>
  <c r="AE37" i="1"/>
  <c r="AU37" i="1"/>
  <c r="AJ37" i="1"/>
  <c r="L37" i="9" s="1"/>
  <c r="AG37" i="1"/>
  <c r="U36" i="1"/>
  <c r="AQ36" i="1"/>
  <c r="AE36" i="1"/>
  <c r="AU36" i="1" s="1"/>
  <c r="AG36" i="1"/>
  <c r="U35" i="1"/>
  <c r="AQ35" i="1" s="1"/>
  <c r="AE35" i="1"/>
  <c r="AU35" i="1"/>
  <c r="AG35" i="1"/>
  <c r="U34" i="1"/>
  <c r="AQ34" i="1" s="1"/>
  <c r="AE34" i="1"/>
  <c r="AU34" i="1"/>
  <c r="AG34" i="1"/>
  <c r="U33" i="1"/>
  <c r="AQ33" i="1"/>
  <c r="AE33" i="1"/>
  <c r="AU33" i="1" s="1"/>
  <c r="AG33" i="1"/>
  <c r="U32" i="1"/>
  <c r="AQ32" i="1" s="1"/>
  <c r="AE32" i="1"/>
  <c r="AU32" i="1"/>
  <c r="AJ32" i="1"/>
  <c r="L32" i="9" s="1"/>
  <c r="AG32" i="1"/>
  <c r="U31" i="1"/>
  <c r="AQ31" i="1"/>
  <c r="AE31" i="1"/>
  <c r="AU31" i="1" s="1"/>
  <c r="AI31" i="1"/>
  <c r="K31" i="9" s="1"/>
  <c r="AG31" i="1"/>
  <c r="U30" i="1"/>
  <c r="AQ30" i="1" s="1"/>
  <c r="AE30" i="1"/>
  <c r="AU30" i="1" s="1"/>
  <c r="AG30" i="1"/>
  <c r="U29" i="1"/>
  <c r="AQ29" i="1"/>
  <c r="AE29" i="1"/>
  <c r="AU29" i="1" s="1"/>
  <c r="AI29" i="1"/>
  <c r="K29" i="9" s="1"/>
  <c r="AG29" i="1"/>
  <c r="U28" i="1"/>
  <c r="AQ28" i="1" s="1"/>
  <c r="AE28" i="1"/>
  <c r="AU28" i="1"/>
  <c r="AJ28" i="1"/>
  <c r="L28" i="9" s="1"/>
  <c r="AG28" i="1"/>
  <c r="U27" i="1"/>
  <c r="AQ27" i="1"/>
  <c r="AE27" i="1"/>
  <c r="AU27" i="1" s="1"/>
  <c r="AJ27" i="1"/>
  <c r="L27" i="9" s="1"/>
  <c r="AI27" i="1"/>
  <c r="K27" i="9" s="1"/>
  <c r="AG27" i="1"/>
  <c r="U26" i="1"/>
  <c r="AQ26" i="1" s="1"/>
  <c r="AE26" i="1"/>
  <c r="AU26" i="1"/>
  <c r="AG26" i="1"/>
  <c r="U25" i="1"/>
  <c r="AQ25" i="1"/>
  <c r="AE25" i="1"/>
  <c r="AU25" i="1" s="1"/>
  <c r="AG25" i="1"/>
  <c r="U24" i="1"/>
  <c r="AQ24" i="1" s="1"/>
  <c r="AE24" i="1"/>
  <c r="AU24" i="1" s="1"/>
  <c r="AI24" i="1"/>
  <c r="K24" i="9" s="1"/>
  <c r="AG24" i="1"/>
  <c r="U23" i="1"/>
  <c r="AQ23" i="1" s="1"/>
  <c r="AE23" i="1"/>
  <c r="AU23" i="1" s="1"/>
  <c r="AJ23" i="1"/>
  <c r="L23" i="9" s="1"/>
  <c r="AI23" i="1"/>
  <c r="K23" i="9" s="1"/>
  <c r="AG23" i="1"/>
  <c r="U22" i="1"/>
  <c r="AQ22" i="1"/>
  <c r="AE22" i="1"/>
  <c r="AU22" i="1" s="1"/>
  <c r="AG22" i="1"/>
  <c r="U21" i="1"/>
  <c r="AQ21" i="1"/>
  <c r="AE21" i="1"/>
  <c r="AU21" i="1" s="1"/>
  <c r="AG21" i="1"/>
  <c r="U20" i="1"/>
  <c r="AQ20" i="1" s="1"/>
  <c r="AE20" i="1"/>
  <c r="AU20" i="1"/>
  <c r="AG20" i="1"/>
  <c r="U19" i="1"/>
  <c r="AQ19" i="1"/>
  <c r="AE19" i="1"/>
  <c r="AU19" i="1" s="1"/>
  <c r="AJ19" i="1"/>
  <c r="L19" i="9" s="1"/>
  <c r="AI19" i="1"/>
  <c r="K19" i="9" s="1"/>
  <c r="AG19" i="1"/>
  <c r="U18" i="1"/>
  <c r="AQ18" i="1" s="1"/>
  <c r="AE18" i="1"/>
  <c r="AU18" i="1"/>
  <c r="AG18" i="1"/>
  <c r="U17" i="1"/>
  <c r="AQ17" i="1" s="1"/>
  <c r="AE17" i="1"/>
  <c r="AU17" i="1" s="1"/>
  <c r="AJ17" i="1"/>
  <c r="L17" i="9" s="1"/>
  <c r="AG17" i="1"/>
  <c r="U16" i="1"/>
  <c r="AQ16" i="1"/>
  <c r="AE16" i="1"/>
  <c r="AU16" i="1" s="1"/>
  <c r="AI16" i="1"/>
  <c r="K16" i="9" s="1"/>
  <c r="AG16" i="1"/>
  <c r="U15" i="1"/>
  <c r="AQ15" i="1" s="1"/>
  <c r="AE15" i="1"/>
  <c r="AU15" i="1"/>
  <c r="AJ15" i="1"/>
  <c r="L15" i="9" s="1"/>
  <c r="AI15" i="1"/>
  <c r="K15" i="9" s="1"/>
  <c r="AG15" i="1"/>
  <c r="U14" i="1"/>
  <c r="AQ14" i="1" s="1"/>
  <c r="AE14" i="1"/>
  <c r="AU14" i="1" s="1"/>
  <c r="AG14" i="1"/>
  <c r="U13" i="1"/>
  <c r="AQ13" i="1" s="1"/>
  <c r="AE13" i="1"/>
  <c r="AU13" i="1"/>
  <c r="AJ13" i="1"/>
  <c r="L13" i="9" s="1"/>
  <c r="AG13" i="1"/>
  <c r="U12" i="1"/>
  <c r="AQ12" i="1"/>
  <c r="AE12" i="1"/>
  <c r="AU12" i="1" s="1"/>
  <c r="AI12" i="1"/>
  <c r="K12" i="9" s="1"/>
  <c r="AG12" i="1"/>
  <c r="U11" i="1"/>
  <c r="AQ11" i="1" s="1"/>
  <c r="AE11" i="1"/>
  <c r="AU11" i="1" s="1"/>
  <c r="AG11" i="1"/>
  <c r="U10" i="1"/>
  <c r="AQ10" i="1" s="1"/>
  <c r="AE10" i="1"/>
  <c r="AU10" i="1"/>
  <c r="AG10" i="1"/>
  <c r="U9" i="1"/>
  <c r="AQ9" i="1" s="1"/>
  <c r="AE9" i="1"/>
  <c r="AU9" i="1" s="1"/>
  <c r="AJ9" i="1"/>
  <c r="L9" i="9" s="1"/>
  <c r="AG9" i="1"/>
  <c r="U8" i="1"/>
  <c r="AQ8" i="1"/>
  <c r="AE8" i="1"/>
  <c r="AU8" i="1" s="1"/>
  <c r="AG8" i="1"/>
  <c r="U7" i="1"/>
  <c r="AQ7" i="1" s="1"/>
  <c r="AE7" i="1"/>
  <c r="AU7" i="1" s="1"/>
  <c r="AJ7" i="1"/>
  <c r="L7" i="9" s="1"/>
  <c r="AI7" i="1"/>
  <c r="K7" i="9" s="1"/>
  <c r="AG7" i="1"/>
  <c r="U6" i="1"/>
  <c r="AQ6" i="1"/>
  <c r="AE6" i="1"/>
  <c r="AU6" i="1" s="1"/>
  <c r="AG6" i="1"/>
  <c r="U5" i="1"/>
  <c r="AQ5" i="1"/>
  <c r="AE5" i="1"/>
  <c r="AU5" i="1" s="1"/>
  <c r="AI5" i="1"/>
  <c r="K5" i="9" s="1"/>
  <c r="AG5" i="1"/>
  <c r="AE4" i="1"/>
  <c r="AU4" i="1" s="1"/>
  <c r="U4" i="1"/>
  <c r="AQ4" i="1" s="1"/>
  <c r="AG4" i="1"/>
  <c r="AJ10" i="1"/>
  <c r="L10" i="9" s="1"/>
  <c r="AJ18" i="1"/>
  <c r="L18" i="9" s="1"/>
  <c r="AJ26" i="1"/>
  <c r="L26" i="9" s="1"/>
  <c r="AJ30" i="1"/>
  <c r="L30" i="9" s="1"/>
  <c r="AJ34" i="1"/>
  <c r="L34" i="9" s="1"/>
  <c r="AJ42" i="1"/>
  <c r="L42" i="9" s="1"/>
  <c r="AJ12" i="1"/>
  <c r="L12" i="9" s="1"/>
  <c r="AJ16" i="1"/>
  <c r="L16" i="9" s="1"/>
  <c r="AJ24" i="1"/>
  <c r="L24" i="9" s="1"/>
  <c r="AI28" i="1"/>
  <c r="K28" i="9" s="1"/>
  <c r="AI32" i="1"/>
  <c r="K32" i="9" s="1"/>
  <c r="AJ48" i="1"/>
  <c r="L48" i="9" s="1"/>
  <c r="AJ39" i="1"/>
  <c r="L39" i="9" s="1"/>
  <c r="AI11" i="1"/>
  <c r="K11" i="9" s="1"/>
  <c r="AI20" i="1"/>
  <c r="K20" i="9" s="1"/>
  <c r="AJ11" i="1"/>
  <c r="L11" i="9" s="1"/>
  <c r="AI39" i="1"/>
  <c r="K39" i="9" s="1"/>
  <c r="AJ20" i="1"/>
  <c r="L20" i="9" s="1"/>
  <c r="AI35" i="1"/>
  <c r="K35" i="9" s="1"/>
  <c r="AJ35" i="1"/>
  <c r="L35" i="9" s="1"/>
  <c r="AJ38" i="1"/>
  <c r="L38" i="9" s="1"/>
  <c r="AI38" i="1"/>
  <c r="K38" i="9" s="1"/>
  <c r="AJ8" i="1"/>
  <c r="L8" i="9" s="1"/>
  <c r="AI8" i="1"/>
  <c r="K8" i="9" s="1"/>
  <c r="AI46" i="1"/>
  <c r="K46" i="9" s="1"/>
  <c r="AJ46" i="1"/>
  <c r="L46" i="9" s="1"/>
  <c r="AJ31" i="1"/>
  <c r="L31" i="9" s="1"/>
  <c r="AJ47" i="1"/>
  <c r="L47" i="9" s="1"/>
  <c r="N12" i="6" l="1"/>
  <c r="N25" i="6"/>
  <c r="R12" i="6"/>
  <c r="AB42" i="6"/>
  <c r="B28" i="10"/>
  <c r="AS6" i="6"/>
  <c r="AB6" i="9" s="1"/>
  <c r="Y11" i="6"/>
  <c r="AD17" i="6"/>
  <c r="Y25" i="6"/>
  <c r="I26" i="6"/>
  <c r="AD28" i="6"/>
  <c r="AS31" i="6"/>
  <c r="AB31" i="9" s="1"/>
  <c r="I32" i="6"/>
  <c r="AH35" i="6"/>
  <c r="I38" i="6"/>
  <c r="N42" i="6"/>
  <c r="AD42" i="6"/>
  <c r="Y49" i="6"/>
  <c r="AI25" i="6"/>
  <c r="Y33" i="6"/>
  <c r="B12" i="10"/>
  <c r="O9" i="6"/>
  <c r="M11" i="6"/>
  <c r="AN11" i="6"/>
  <c r="X19" i="6"/>
  <c r="AB26" i="6"/>
  <c r="AD36" i="6"/>
  <c r="AB38" i="6"/>
  <c r="O42" i="6"/>
  <c r="AS47" i="6"/>
  <c r="AB47" i="9" s="1"/>
  <c r="I48" i="6"/>
  <c r="AV10" i="1"/>
  <c r="AH10" i="1" s="1"/>
  <c r="AV48" i="1"/>
  <c r="AH48" i="1" s="1"/>
  <c r="AV42" i="1"/>
  <c r="AH42" i="1" s="1"/>
  <c r="AV50" i="1"/>
  <c r="AH50" i="1" s="1"/>
  <c r="J50" i="9" s="1"/>
  <c r="AV45" i="1"/>
  <c r="AH45" i="1" s="1"/>
  <c r="AV11" i="1"/>
  <c r="AH11" i="1" s="1"/>
  <c r="AV26" i="1"/>
  <c r="AH26" i="1" s="1"/>
  <c r="AK26" i="1" s="1"/>
  <c r="M26" i="9" s="1"/>
  <c r="AV44" i="1"/>
  <c r="AH44" i="1" s="1"/>
  <c r="AK44" i="1" s="1"/>
  <c r="M44" i="9" s="1"/>
  <c r="AV13" i="1"/>
  <c r="AH13" i="1" s="1"/>
  <c r="AV37" i="1"/>
  <c r="AH37" i="1" s="1"/>
  <c r="AD7" i="6"/>
  <c r="AC29" i="6"/>
  <c r="J29" i="6"/>
  <c r="I34" i="6"/>
  <c r="O34" i="6"/>
  <c r="AJ43" i="1"/>
  <c r="L43" i="9" s="1"/>
  <c r="AI43" i="1"/>
  <c r="K43" i="9" s="1"/>
  <c r="AV18" i="1"/>
  <c r="AH18" i="1" s="1"/>
  <c r="AK18" i="1" s="1"/>
  <c r="M18" i="9" s="1"/>
  <c r="AI21" i="1"/>
  <c r="K21" i="9" s="1"/>
  <c r="AV24" i="1"/>
  <c r="AH24" i="1" s="1"/>
  <c r="AI33" i="1"/>
  <c r="K33" i="9" s="1"/>
  <c r="AI36" i="1"/>
  <c r="K36" i="9" s="1"/>
  <c r="AV46" i="1"/>
  <c r="AH46" i="1" s="1"/>
  <c r="AK46" i="1" s="1"/>
  <c r="M46" i="9" s="1"/>
  <c r="AV49" i="1"/>
  <c r="AH49" i="1" s="1"/>
  <c r="AV6" i="1"/>
  <c r="AH6" i="1" s="1"/>
  <c r="O7" i="6"/>
  <c r="R15" i="6"/>
  <c r="I15" i="6"/>
  <c r="AN15" i="6"/>
  <c r="AI15" i="6"/>
  <c r="Y15" i="6"/>
  <c r="M15" i="6"/>
  <c r="N15" i="6"/>
  <c r="AG15" i="6"/>
  <c r="AM16" i="6"/>
  <c r="N16" i="6"/>
  <c r="AD20" i="6"/>
  <c r="I20" i="6"/>
  <c r="AB22" i="6"/>
  <c r="N22" i="6"/>
  <c r="I22" i="6"/>
  <c r="O22" i="6"/>
  <c r="AS36" i="6"/>
  <c r="AB36" i="9" s="1"/>
  <c r="N41" i="6"/>
  <c r="AI41" i="6"/>
  <c r="D47" i="6"/>
  <c r="AI14" i="1"/>
  <c r="K14" i="9" s="1"/>
  <c r="AI40" i="1"/>
  <c r="K40" i="9" s="1"/>
  <c r="AJ50" i="1"/>
  <c r="L50" i="9" s="1"/>
  <c r="AJ33" i="1"/>
  <c r="L33" i="9" s="1"/>
  <c r="D19" i="6"/>
  <c r="F19" i="9"/>
  <c r="B16" i="10"/>
  <c r="S7" i="6"/>
  <c r="AS8" i="6"/>
  <c r="AB8" i="9" s="1"/>
  <c r="W9" i="6"/>
  <c r="AN13" i="6"/>
  <c r="AD13" i="6"/>
  <c r="M13" i="6"/>
  <c r="R16" i="6"/>
  <c r="X20" i="6"/>
  <c r="AI22" i="6"/>
  <c r="D31" i="6"/>
  <c r="T37" i="6"/>
  <c r="AS43" i="6"/>
  <c r="AB43" i="9" s="1"/>
  <c r="AS49" i="6"/>
  <c r="AB49" i="9" s="1"/>
  <c r="F25" i="9"/>
  <c r="D25" i="6"/>
  <c r="AV5" i="1"/>
  <c r="AH5" i="1" s="1"/>
  <c r="AV15" i="1"/>
  <c r="AH15" i="1" s="1"/>
  <c r="J15" i="9" s="1"/>
  <c r="AV47" i="1"/>
  <c r="AH47" i="1" s="1"/>
  <c r="AK47" i="1" s="1"/>
  <c r="M47" i="9" s="1"/>
  <c r="AN7" i="6"/>
  <c r="AI9" i="1"/>
  <c r="K9" i="9" s="1"/>
  <c r="AV12" i="1"/>
  <c r="AH12" i="1" s="1"/>
  <c r="AI13" i="1"/>
  <c r="K13" i="9" s="1"/>
  <c r="AI17" i="1"/>
  <c r="K17" i="9" s="1"/>
  <c r="AJ25" i="1"/>
  <c r="L25" i="9" s="1"/>
  <c r="F12" i="9"/>
  <c r="D12" i="6"/>
  <c r="F35" i="9"/>
  <c r="D35" i="6"/>
  <c r="AV28" i="1"/>
  <c r="AH28" i="1" s="1"/>
  <c r="AS7" i="6"/>
  <c r="AB7" i="9" s="1"/>
  <c r="AN9" i="6"/>
  <c r="AM9" i="6"/>
  <c r="M9" i="6"/>
  <c r="Y9" i="6"/>
  <c r="AB15" i="6"/>
  <c r="D16" i="6"/>
  <c r="W22" i="6"/>
  <c r="AS27" i="6"/>
  <c r="AB27" i="9" s="1"/>
  <c r="AS32" i="6"/>
  <c r="AB32" i="9" s="1"/>
  <c r="AS33" i="6"/>
  <c r="AB33" i="9" s="1"/>
  <c r="Y41" i="6"/>
  <c r="AD44" i="6"/>
  <c r="AC45" i="6"/>
  <c r="J45" i="6"/>
  <c r="O50" i="6"/>
  <c r="I50" i="6"/>
  <c r="AS50" i="6"/>
  <c r="AB50" i="9" s="1"/>
  <c r="N11" i="6"/>
  <c r="AB11" i="6"/>
  <c r="M17" i="6"/>
  <c r="AS18" i="6"/>
  <c r="AB18" i="9" s="1"/>
  <c r="AH19" i="6"/>
  <c r="AS20" i="6"/>
  <c r="AB20" i="9" s="1"/>
  <c r="AB27" i="6"/>
  <c r="N33" i="6"/>
  <c r="AI33" i="6"/>
  <c r="AS35" i="6"/>
  <c r="AB35" i="9" s="1"/>
  <c r="W38" i="6"/>
  <c r="W42" i="6"/>
  <c r="AH43" i="6"/>
  <c r="AS46" i="6"/>
  <c r="AB46" i="9" s="1"/>
  <c r="AS10" i="6"/>
  <c r="AB10" i="9" s="1"/>
  <c r="AG11" i="6"/>
  <c r="W17" i="6"/>
  <c r="N19" i="6"/>
  <c r="W26" i="6"/>
  <c r="AH27" i="6"/>
  <c r="AS30" i="6"/>
  <c r="AB30" i="9" s="1"/>
  <c r="AB43" i="6"/>
  <c r="N49" i="6"/>
  <c r="AI49" i="6"/>
  <c r="J9" i="9"/>
  <c r="AK9" i="1"/>
  <c r="M9" i="9" s="1"/>
  <c r="J5" i="9"/>
  <c r="AK5" i="1"/>
  <c r="M5" i="9" s="1"/>
  <c r="AK15" i="1"/>
  <c r="M15" i="9" s="1"/>
  <c r="J29" i="9"/>
  <c r="AK29" i="1"/>
  <c r="M29" i="9" s="1"/>
  <c r="AV32" i="1"/>
  <c r="AH32" i="1" s="1"/>
  <c r="J39" i="9"/>
  <c r="AK39" i="1"/>
  <c r="M39" i="9" s="1"/>
  <c r="J26" i="9"/>
  <c r="J45" i="9"/>
  <c r="AK45" i="1"/>
  <c r="M45" i="9" s="1"/>
  <c r="J11" i="9"/>
  <c r="AK11" i="1"/>
  <c r="M11" i="9" s="1"/>
  <c r="J12" i="9"/>
  <c r="AK12" i="1"/>
  <c r="M12" i="9" s="1"/>
  <c r="J28" i="9"/>
  <c r="AK28" i="1"/>
  <c r="M28" i="9" s="1"/>
  <c r="J13" i="9"/>
  <c r="AK13" i="1"/>
  <c r="M13" i="9" s="1"/>
  <c r="J10" i="9"/>
  <c r="AK10" i="1"/>
  <c r="M10" i="9" s="1"/>
  <c r="J48" i="9"/>
  <c r="AK48" i="1"/>
  <c r="M48" i="9" s="1"/>
  <c r="J36" i="9"/>
  <c r="AK36" i="1"/>
  <c r="M36" i="9" s="1"/>
  <c r="J49" i="9"/>
  <c r="AK49" i="1"/>
  <c r="M49" i="9" s="1"/>
  <c r="J19" i="9"/>
  <c r="AK19" i="1"/>
  <c r="M19" i="9" s="1"/>
  <c r="J18" i="9"/>
  <c r="J6" i="9"/>
  <c r="AK6" i="1"/>
  <c r="M6" i="9" s="1"/>
  <c r="AV27" i="1"/>
  <c r="AH27" i="1" s="1"/>
  <c r="AV30" i="1"/>
  <c r="AH30" i="1" s="1"/>
  <c r="AV35" i="1"/>
  <c r="AH35" i="1" s="1"/>
  <c r="AV38" i="1"/>
  <c r="AH38" i="1" s="1"/>
  <c r="AV21" i="1"/>
  <c r="AH21" i="1" s="1"/>
  <c r="AV31" i="1"/>
  <c r="AH31" i="1" s="1"/>
  <c r="J33" i="9"/>
  <c r="AK33" i="1"/>
  <c r="M33" i="9" s="1"/>
  <c r="J46" i="9"/>
  <c r="AV14" i="1"/>
  <c r="AH14" i="1" s="1"/>
  <c r="AV23" i="1"/>
  <c r="AH23" i="1" s="1"/>
  <c r="J44" i="9"/>
  <c r="AV7" i="1"/>
  <c r="AH7" i="1" s="1"/>
  <c r="J37" i="9"/>
  <c r="AK37" i="1"/>
  <c r="M37" i="9" s="1"/>
  <c r="AV41" i="1"/>
  <c r="AH41" i="1" s="1"/>
  <c r="J47" i="9"/>
  <c r="AV40" i="1"/>
  <c r="AH40" i="1" s="1"/>
  <c r="AJ353" i="10"/>
  <c r="AI353" i="10"/>
  <c r="AJ345" i="10"/>
  <c r="AI345" i="10"/>
  <c r="AL30" i="6"/>
  <c r="AM30" i="6"/>
  <c r="AG30" i="6"/>
  <c r="S30" i="6"/>
  <c r="M30" i="6"/>
  <c r="B30" i="10"/>
  <c r="Y30" i="6"/>
  <c r="R30" i="6"/>
  <c r="AB30" i="6"/>
  <c r="N30" i="6"/>
  <c r="AI30" i="6"/>
  <c r="W30" i="6"/>
  <c r="J30" i="6"/>
  <c r="AD30" i="6"/>
  <c r="AN30" i="6"/>
  <c r="AL46" i="6"/>
  <c r="AM46" i="6"/>
  <c r="AG46" i="6"/>
  <c r="S46" i="6"/>
  <c r="M46" i="6"/>
  <c r="Y46" i="6"/>
  <c r="R46" i="6"/>
  <c r="AB46" i="6"/>
  <c r="N46" i="6"/>
  <c r="AI46" i="6"/>
  <c r="W46" i="6"/>
  <c r="AD46" i="6"/>
  <c r="AN46" i="6"/>
  <c r="AI17" i="10"/>
  <c r="AM45" i="6"/>
  <c r="AI45" i="6"/>
  <c r="Y45" i="6"/>
  <c r="N45" i="6"/>
  <c r="AL45" i="6"/>
  <c r="AH45" i="6"/>
  <c r="T45" i="6"/>
  <c r="I45" i="6"/>
  <c r="F18" i="9"/>
  <c r="D18" i="6"/>
  <c r="F37" i="9"/>
  <c r="D37" i="6"/>
  <c r="F44" i="9"/>
  <c r="D44" i="6"/>
  <c r="AV34" i="1"/>
  <c r="AH34" i="1" s="1"/>
  <c r="O30" i="6"/>
  <c r="AL34" i="6"/>
  <c r="AM34" i="6"/>
  <c r="AG34" i="6"/>
  <c r="S34" i="6"/>
  <c r="M34" i="6"/>
  <c r="Y34" i="6"/>
  <c r="R34" i="6"/>
  <c r="AB34" i="6"/>
  <c r="N34" i="6"/>
  <c r="AI34" i="6"/>
  <c r="W34" i="6"/>
  <c r="J34" i="6"/>
  <c r="AD34" i="6"/>
  <c r="AN34" i="6"/>
  <c r="D41" i="6"/>
  <c r="O46" i="6"/>
  <c r="AL50" i="6"/>
  <c r="AM50" i="6"/>
  <c r="AG50" i="6"/>
  <c r="S50" i="6"/>
  <c r="M50" i="6"/>
  <c r="Y50" i="6"/>
  <c r="R50" i="6"/>
  <c r="AB50" i="6"/>
  <c r="N50" i="6"/>
  <c r="AI50" i="6"/>
  <c r="W50" i="6"/>
  <c r="J50" i="6"/>
  <c r="AD50" i="6"/>
  <c r="AN50" i="6"/>
  <c r="F10" i="9"/>
  <c r="F14" i="9"/>
  <c r="AV22" i="1"/>
  <c r="AH22" i="1" s="1"/>
  <c r="AV43" i="1"/>
  <c r="AH43" i="1" s="1"/>
  <c r="AJ37" i="10"/>
  <c r="AI37" i="10"/>
  <c r="AJ13" i="10"/>
  <c r="AI13" i="10"/>
  <c r="AI9" i="10"/>
  <c r="AJ9" i="10"/>
  <c r="J46" i="6"/>
  <c r="AV17" i="1"/>
  <c r="AH17" i="1" s="1"/>
  <c r="AI5" i="10"/>
  <c r="AM29" i="6"/>
  <c r="AI29" i="6"/>
  <c r="Y29" i="6"/>
  <c r="N29" i="6"/>
  <c r="AL29" i="6"/>
  <c r="AH29" i="6"/>
  <c r="B29" i="10"/>
  <c r="T29" i="6"/>
  <c r="I29" i="6"/>
  <c r="F6" i="9"/>
  <c r="D6" i="6"/>
  <c r="F22" i="9"/>
  <c r="D22" i="6"/>
  <c r="F26" i="9"/>
  <c r="D26" i="6"/>
  <c r="F30" i="9"/>
  <c r="D30" i="6"/>
  <c r="F48" i="9"/>
  <c r="D48" i="6"/>
  <c r="AJ14" i="1"/>
  <c r="L14" i="9" s="1"/>
  <c r="AJ44" i="1"/>
  <c r="L44" i="9" s="1"/>
  <c r="AJ22" i="1"/>
  <c r="L22" i="9" s="1"/>
  <c r="AI10" i="1"/>
  <c r="K10" i="9" s="1"/>
  <c r="AJ6" i="1"/>
  <c r="L6" i="9" s="1"/>
  <c r="AI41" i="1"/>
  <c r="K41" i="9" s="1"/>
  <c r="AI48" i="1"/>
  <c r="K48" i="9" s="1"/>
  <c r="F7" i="9"/>
  <c r="D7" i="6"/>
  <c r="F11" i="9"/>
  <c r="D11" i="6"/>
  <c r="F15" i="9"/>
  <c r="D15" i="6"/>
  <c r="F23" i="9"/>
  <c r="D23" i="6"/>
  <c r="F27" i="9"/>
  <c r="D27" i="6"/>
  <c r="F34" i="9"/>
  <c r="D34" i="6"/>
  <c r="F38" i="9"/>
  <c r="D38" i="6"/>
  <c r="F45" i="9"/>
  <c r="D45" i="6"/>
  <c r="F49" i="9"/>
  <c r="D49" i="6"/>
  <c r="AV16" i="1"/>
  <c r="AH16" i="1" s="1"/>
  <c r="AV20" i="1"/>
  <c r="AH20" i="1" s="1"/>
  <c r="AV8" i="1"/>
  <c r="AH8" i="1" s="1"/>
  <c r="AI33" i="10"/>
  <c r="AL7" i="6"/>
  <c r="AM7" i="6"/>
  <c r="AG7" i="6"/>
  <c r="Y7" i="6"/>
  <c r="R7" i="6"/>
  <c r="M7" i="6"/>
  <c r="W7" i="6"/>
  <c r="AB7" i="6"/>
  <c r="N7" i="6"/>
  <c r="AI7" i="6"/>
  <c r="J7" i="6"/>
  <c r="AI24" i="6"/>
  <c r="AB24" i="6"/>
  <c r="O24" i="6"/>
  <c r="AM24" i="6"/>
  <c r="AG24" i="6"/>
  <c r="X24" i="6"/>
  <c r="B24" i="10"/>
  <c r="AD24" i="6"/>
  <c r="I24" i="6"/>
  <c r="T24" i="6"/>
  <c r="AI28" i="6"/>
  <c r="AB28" i="6"/>
  <c r="T28" i="6"/>
  <c r="AM28" i="6"/>
  <c r="AG28" i="6"/>
  <c r="Y28" i="6"/>
  <c r="O28" i="6"/>
  <c r="X28" i="6"/>
  <c r="I30" i="6"/>
  <c r="AI40" i="6"/>
  <c r="AB40" i="6"/>
  <c r="O40" i="6"/>
  <c r="AM40" i="6"/>
  <c r="AG40" i="6"/>
  <c r="X40" i="6"/>
  <c r="AD40" i="6"/>
  <c r="I40" i="6"/>
  <c r="T40" i="6"/>
  <c r="AI44" i="6"/>
  <c r="AB44" i="6"/>
  <c r="T44" i="6"/>
  <c r="AM44" i="6"/>
  <c r="AG44" i="6"/>
  <c r="Y44" i="6"/>
  <c r="O44" i="6"/>
  <c r="X44" i="6"/>
  <c r="I46" i="6"/>
  <c r="F8" i="9"/>
  <c r="D8" i="6"/>
  <c r="F20" i="9"/>
  <c r="D20" i="6"/>
  <c r="F24" i="9"/>
  <c r="D24" i="6"/>
  <c r="F28" i="9"/>
  <c r="D28" i="6"/>
  <c r="F32" i="9"/>
  <c r="D32" i="6"/>
  <c r="F42" i="9"/>
  <c r="D42" i="6"/>
  <c r="F46" i="9"/>
  <c r="D46" i="6"/>
  <c r="AV25" i="1"/>
  <c r="AH25" i="1" s="1"/>
  <c r="AJ772" i="10"/>
  <c r="AI772" i="10"/>
  <c r="AI740" i="10"/>
  <c r="AJ740" i="10"/>
  <c r="AJ712" i="10"/>
  <c r="AI712" i="10"/>
  <c r="AJ688" i="10"/>
  <c r="AI688" i="10"/>
  <c r="AJ668" i="10"/>
  <c r="AI668" i="10"/>
  <c r="AJ648" i="10"/>
  <c r="AI648" i="10"/>
  <c r="AJ564" i="10"/>
  <c r="AI564" i="10"/>
  <c r="AJ492" i="10"/>
  <c r="AI492" i="10"/>
  <c r="AI460" i="10"/>
  <c r="AJ460" i="10"/>
  <c r="AJ452" i="10"/>
  <c r="AI452" i="10"/>
  <c r="AI428" i="10"/>
  <c r="AJ428" i="10"/>
  <c r="AI420" i="10"/>
  <c r="AJ420" i="10"/>
  <c r="AJ408" i="10"/>
  <c r="AI408" i="10"/>
  <c r="AJ396" i="10"/>
  <c r="AI396" i="10"/>
  <c r="AJ372" i="10"/>
  <c r="AI372" i="10"/>
  <c r="AJ324" i="10"/>
  <c r="AI324" i="10"/>
  <c r="AJ308" i="10"/>
  <c r="AI308" i="10"/>
  <c r="AJ284" i="10"/>
  <c r="AI284" i="10"/>
  <c r="AJ276" i="10"/>
  <c r="AI276" i="10"/>
  <c r="AJ264" i="10"/>
  <c r="AI264" i="10"/>
  <c r="AJ252" i="10"/>
  <c r="AI252" i="10"/>
  <c r="AJ212" i="10"/>
  <c r="AI212" i="10"/>
  <c r="AJ208" i="10"/>
  <c r="AI208" i="10"/>
  <c r="AJ200" i="10"/>
  <c r="AI200" i="10"/>
  <c r="AJ196" i="10"/>
  <c r="AI196" i="10"/>
  <c r="AJ188" i="10"/>
  <c r="AI188" i="10"/>
  <c r="AJ184" i="10"/>
  <c r="AI184" i="10"/>
  <c r="AJ176" i="10"/>
  <c r="AI176" i="10"/>
  <c r="AB5" i="6"/>
  <c r="AM8" i="6"/>
  <c r="N8" i="6"/>
  <c r="AM21" i="6"/>
  <c r="AI21" i="6"/>
  <c r="Y21" i="6"/>
  <c r="N21" i="6"/>
  <c r="AL21" i="6"/>
  <c r="AH21" i="6"/>
  <c r="J21" i="6"/>
  <c r="AS24" i="6"/>
  <c r="AB24" i="9" s="1"/>
  <c r="AS28" i="6"/>
  <c r="AB28" i="9" s="1"/>
  <c r="AI32" i="6"/>
  <c r="AB32" i="6"/>
  <c r="O32" i="6"/>
  <c r="AM32" i="6"/>
  <c r="AG32" i="6"/>
  <c r="X32" i="6"/>
  <c r="AM37" i="6"/>
  <c r="AI37" i="6"/>
  <c r="Y37" i="6"/>
  <c r="N37" i="6"/>
  <c r="AL37" i="6"/>
  <c r="AH37" i="6"/>
  <c r="J37" i="6"/>
  <c r="AS40" i="6"/>
  <c r="AB40" i="9" s="1"/>
  <c r="AS44" i="6"/>
  <c r="AB44" i="9" s="1"/>
  <c r="AI48" i="6"/>
  <c r="AB48" i="6"/>
  <c r="O48" i="6"/>
  <c r="AM48" i="6"/>
  <c r="AG48" i="6"/>
  <c r="X48" i="6"/>
  <c r="F5" i="9"/>
  <c r="D5" i="6"/>
  <c r="F21" i="9"/>
  <c r="D21" i="6"/>
  <c r="F29" i="9"/>
  <c r="D29" i="6"/>
  <c r="F36" i="9"/>
  <c r="D36" i="6"/>
  <c r="F40" i="9"/>
  <c r="D40" i="6"/>
  <c r="F50" i="9"/>
  <c r="D50" i="6"/>
  <c r="AI728" i="10"/>
  <c r="R8" i="6"/>
  <c r="D9" i="6"/>
  <c r="AL11" i="6"/>
  <c r="W11" i="6"/>
  <c r="AD11" i="6"/>
  <c r="O11" i="6"/>
  <c r="J11" i="6"/>
  <c r="B11" i="10"/>
  <c r="S11" i="6"/>
  <c r="D13" i="6"/>
  <c r="AS13" i="6"/>
  <c r="AB13" i="9" s="1"/>
  <c r="AL15" i="6"/>
  <c r="W15" i="6"/>
  <c r="B15" i="10"/>
  <c r="AD15" i="6"/>
  <c r="O15" i="6"/>
  <c r="J15" i="6"/>
  <c r="S15" i="6"/>
  <c r="D17" i="6"/>
  <c r="AS17" i="6"/>
  <c r="AB17" i="9" s="1"/>
  <c r="AN19" i="6"/>
  <c r="W19" i="6"/>
  <c r="AC19" i="6"/>
  <c r="O19" i="6"/>
  <c r="J19" i="6"/>
  <c r="S19" i="6"/>
  <c r="AI20" i="6"/>
  <c r="AB20" i="6"/>
  <c r="T20" i="6"/>
  <c r="B20" i="10"/>
  <c r="AM20" i="6"/>
  <c r="AG20" i="6"/>
  <c r="Y20" i="6"/>
  <c r="O20" i="6"/>
  <c r="AC21" i="6"/>
  <c r="AL22" i="6"/>
  <c r="AM22" i="6"/>
  <c r="AG22" i="6"/>
  <c r="S22" i="6"/>
  <c r="M22" i="6"/>
  <c r="Y22" i="6"/>
  <c r="R22" i="6"/>
  <c r="J22" i="6"/>
  <c r="AS22" i="6"/>
  <c r="AB22" i="9" s="1"/>
  <c r="AN22" i="6"/>
  <c r="AS23" i="6"/>
  <c r="AB23" i="9" s="1"/>
  <c r="AL26" i="6"/>
  <c r="AM26" i="6"/>
  <c r="AG26" i="6"/>
  <c r="S26" i="6"/>
  <c r="M26" i="6"/>
  <c r="Y26" i="6"/>
  <c r="R26" i="6"/>
  <c r="J26" i="6"/>
  <c r="AS26" i="6"/>
  <c r="AB26" i="9" s="1"/>
  <c r="AN26" i="6"/>
  <c r="T32" i="6"/>
  <c r="D33" i="6"/>
  <c r="AI36" i="6"/>
  <c r="AB36" i="6"/>
  <c r="T36" i="6"/>
  <c r="AM36" i="6"/>
  <c r="AG36" i="6"/>
  <c r="Y36" i="6"/>
  <c r="O36" i="6"/>
  <c r="AC37" i="6"/>
  <c r="AL38" i="6"/>
  <c r="AM38" i="6"/>
  <c r="AG38" i="6"/>
  <c r="S38" i="6"/>
  <c r="M38" i="6"/>
  <c r="Y38" i="6"/>
  <c r="R38" i="6"/>
  <c r="J38" i="6"/>
  <c r="AS38" i="6"/>
  <c r="AB38" i="9" s="1"/>
  <c r="AN38" i="6"/>
  <c r="D39" i="6"/>
  <c r="AS39" i="6"/>
  <c r="AB39" i="9" s="1"/>
  <c r="AL42" i="6"/>
  <c r="AM42" i="6"/>
  <c r="AG42" i="6"/>
  <c r="S42" i="6"/>
  <c r="M42" i="6"/>
  <c r="Y42" i="6"/>
  <c r="R42" i="6"/>
  <c r="J42" i="6"/>
  <c r="AS42" i="6"/>
  <c r="AB42" i="9" s="1"/>
  <c r="AN42" i="6"/>
  <c r="D43" i="6"/>
  <c r="T48" i="6"/>
  <c r="AV584" i="10"/>
  <c r="AH584" i="10" s="1"/>
  <c r="AK584" i="10" s="1"/>
  <c r="AV974" i="10"/>
  <c r="AH974" i="10" s="1"/>
  <c r="AK974" i="10" s="1"/>
  <c r="I9" i="6"/>
  <c r="S9" i="6"/>
  <c r="AB9" i="6"/>
  <c r="AI9" i="6"/>
  <c r="AS11" i="6"/>
  <c r="AB11" i="9" s="1"/>
  <c r="J12" i="6"/>
  <c r="AS12" i="6"/>
  <c r="AB12" i="9" s="1"/>
  <c r="AN12" i="6"/>
  <c r="O13" i="6"/>
  <c r="Y13" i="6"/>
  <c r="AG13" i="6"/>
  <c r="AM13" i="6"/>
  <c r="AS15" i="6"/>
  <c r="AB15" i="9" s="1"/>
  <c r="J16" i="6"/>
  <c r="AS16" i="6"/>
  <c r="AB16" i="9" s="1"/>
  <c r="AN16" i="6"/>
  <c r="O17" i="6"/>
  <c r="Y17" i="6"/>
  <c r="AG17" i="6"/>
  <c r="AM17" i="6"/>
  <c r="AS19" i="6"/>
  <c r="AB19" i="9" s="1"/>
  <c r="AS21" i="6"/>
  <c r="AB21" i="9" s="1"/>
  <c r="AC25" i="6"/>
  <c r="AN27" i="6"/>
  <c r="AS29" i="6"/>
  <c r="AB29" i="9" s="1"/>
  <c r="AC33" i="6"/>
  <c r="AN35" i="6"/>
  <c r="AS37" i="6"/>
  <c r="AB37" i="9" s="1"/>
  <c r="AC41" i="6"/>
  <c r="AN43" i="6"/>
  <c r="AS45" i="6"/>
  <c r="AB45" i="9" s="1"/>
  <c r="AC49" i="6"/>
  <c r="AS9" i="6"/>
  <c r="AB9" i="9" s="1"/>
  <c r="I13" i="6"/>
  <c r="S13" i="6"/>
  <c r="AB13" i="6"/>
  <c r="AI13" i="6"/>
  <c r="I17" i="6"/>
  <c r="S17" i="6"/>
  <c r="AB17" i="6"/>
  <c r="AI17" i="6"/>
  <c r="I25" i="6"/>
  <c r="T25" i="6"/>
  <c r="I33" i="6"/>
  <c r="T33" i="6"/>
  <c r="I41" i="6"/>
  <c r="T41" i="6"/>
  <c r="I49" i="6"/>
  <c r="T49" i="6"/>
  <c r="F4" i="9"/>
  <c r="AS5" i="6"/>
  <c r="AB5" i="9" s="1"/>
  <c r="X49" i="9"/>
  <c r="X48" i="9"/>
  <c r="AI4" i="1"/>
  <c r="K4" i="9" s="1"/>
  <c r="K19" i="6"/>
  <c r="AR19" i="6" s="1"/>
  <c r="AA19" i="9" s="1"/>
  <c r="K16" i="6"/>
  <c r="AR16" i="6" s="1"/>
  <c r="K7" i="6"/>
  <c r="AR7" i="6" s="1"/>
  <c r="K50" i="6"/>
  <c r="AR50" i="6" s="1"/>
  <c r="W5" i="6"/>
  <c r="H6" i="6"/>
  <c r="T6" i="6"/>
  <c r="AC6" i="6"/>
  <c r="AL6" i="6"/>
  <c r="H10" i="6"/>
  <c r="T10" i="6"/>
  <c r="AC10" i="6"/>
  <c r="AL10" i="6"/>
  <c r="H14" i="6"/>
  <c r="T14" i="6"/>
  <c r="AC14" i="6"/>
  <c r="AM23" i="6"/>
  <c r="AI23" i="6"/>
  <c r="AD23" i="6"/>
  <c r="Y23" i="6"/>
  <c r="M23" i="6"/>
  <c r="I23" i="6"/>
  <c r="S23" i="6"/>
  <c r="AM31" i="6"/>
  <c r="AI31" i="6"/>
  <c r="AD31" i="6"/>
  <c r="Y31" i="6"/>
  <c r="M31" i="6"/>
  <c r="I31" i="6"/>
  <c r="S31" i="6"/>
  <c r="H39" i="6"/>
  <c r="X39" i="6"/>
  <c r="AM47" i="6"/>
  <c r="AI47" i="6"/>
  <c r="AD47" i="6"/>
  <c r="Y47" i="6"/>
  <c r="M47" i="6"/>
  <c r="I47" i="6"/>
  <c r="S47" i="6"/>
  <c r="B10" i="10"/>
  <c r="H5" i="6"/>
  <c r="T5" i="6"/>
  <c r="X5" i="6"/>
  <c r="AC5" i="6"/>
  <c r="AH5" i="6"/>
  <c r="AL5" i="6"/>
  <c r="I6" i="6"/>
  <c r="M6" i="6"/>
  <c r="Y6" i="6"/>
  <c r="AD6" i="6"/>
  <c r="AI6" i="6"/>
  <c r="AM6" i="6"/>
  <c r="O8" i="6"/>
  <c r="S8" i="6"/>
  <c r="W8" i="6"/>
  <c r="AB8" i="6"/>
  <c r="AG8" i="6"/>
  <c r="H9" i="6"/>
  <c r="T9" i="6"/>
  <c r="X9" i="6"/>
  <c r="AC9" i="6"/>
  <c r="AH9" i="6"/>
  <c r="AL9" i="6"/>
  <c r="I10" i="6"/>
  <c r="M10" i="6"/>
  <c r="Y10" i="6"/>
  <c r="AD10" i="6"/>
  <c r="AI10" i="6"/>
  <c r="AM10" i="6"/>
  <c r="O12" i="6"/>
  <c r="S12" i="6"/>
  <c r="W12" i="6"/>
  <c r="AB12" i="6"/>
  <c r="AG12" i="6"/>
  <c r="H13" i="6"/>
  <c r="T13" i="6"/>
  <c r="X13" i="6"/>
  <c r="AC13" i="6"/>
  <c r="AH13" i="6"/>
  <c r="AL13" i="6"/>
  <c r="I14" i="6"/>
  <c r="M14" i="6"/>
  <c r="Y14" i="6"/>
  <c r="AD14" i="6"/>
  <c r="AI14" i="6"/>
  <c r="AM14" i="6"/>
  <c r="O16" i="6"/>
  <c r="S16" i="6"/>
  <c r="W16" i="6"/>
  <c r="AB16" i="6"/>
  <c r="AG16" i="6"/>
  <c r="H17" i="6"/>
  <c r="T17" i="6"/>
  <c r="X17" i="6"/>
  <c r="AC17" i="6"/>
  <c r="AH17" i="6"/>
  <c r="AL17" i="6"/>
  <c r="I18" i="6"/>
  <c r="M18" i="6"/>
  <c r="Y18" i="6"/>
  <c r="AD18" i="6"/>
  <c r="AI18" i="6"/>
  <c r="AM18" i="6"/>
  <c r="J23" i="6"/>
  <c r="O23" i="6"/>
  <c r="T23" i="6"/>
  <c r="AG23" i="6"/>
  <c r="AL23" i="6"/>
  <c r="AN24" i="6"/>
  <c r="R24" i="6"/>
  <c r="N24" i="6"/>
  <c r="J24" i="6"/>
  <c r="H24" i="6"/>
  <c r="M24" i="6"/>
  <c r="S24" i="6"/>
  <c r="W24" i="6"/>
  <c r="AC24" i="6"/>
  <c r="AH24" i="6"/>
  <c r="AL24" i="6"/>
  <c r="AG25" i="6"/>
  <c r="AB25" i="6"/>
  <c r="W25" i="6"/>
  <c r="S25" i="6"/>
  <c r="O25" i="6"/>
  <c r="H25" i="6"/>
  <c r="M25" i="6"/>
  <c r="R25" i="6"/>
  <c r="X25" i="6"/>
  <c r="AD25" i="6"/>
  <c r="AN25" i="6"/>
  <c r="R27" i="6"/>
  <c r="W27" i="6"/>
  <c r="K29" i="6"/>
  <c r="AR29" i="6" s="1"/>
  <c r="AA29" i="9" s="1"/>
  <c r="J31" i="6"/>
  <c r="O31" i="6"/>
  <c r="T31" i="6"/>
  <c r="AG31" i="6"/>
  <c r="AL31" i="6"/>
  <c r="AN32" i="6"/>
  <c r="R32" i="6"/>
  <c r="N32" i="6"/>
  <c r="J32" i="6"/>
  <c r="K32" i="6" s="1"/>
  <c r="AR32" i="6" s="1"/>
  <c r="H32" i="6"/>
  <c r="M32" i="6"/>
  <c r="S32" i="6"/>
  <c r="W32" i="6"/>
  <c r="AC32" i="6"/>
  <c r="AH32" i="6"/>
  <c r="AL32" i="6"/>
  <c r="AG33" i="6"/>
  <c r="AB33" i="6"/>
  <c r="W33" i="6"/>
  <c r="S33" i="6"/>
  <c r="O33" i="6"/>
  <c r="H33" i="6"/>
  <c r="M33" i="6"/>
  <c r="R33" i="6"/>
  <c r="X33" i="6"/>
  <c r="AD33" i="6"/>
  <c r="AN33" i="6"/>
  <c r="R35" i="6"/>
  <c r="W35" i="6"/>
  <c r="J39" i="6"/>
  <c r="O39" i="6"/>
  <c r="T39" i="6"/>
  <c r="AG39" i="6"/>
  <c r="AN40" i="6"/>
  <c r="R40" i="6"/>
  <c r="N40" i="6"/>
  <c r="J40" i="6"/>
  <c r="H40" i="6"/>
  <c r="M40" i="6"/>
  <c r="S40" i="6"/>
  <c r="W40" i="6"/>
  <c r="AC40" i="6"/>
  <c r="AH40" i="6"/>
  <c r="AL40" i="6"/>
  <c r="AG41" i="6"/>
  <c r="AB41" i="6"/>
  <c r="W41" i="6"/>
  <c r="S41" i="6"/>
  <c r="O41" i="6"/>
  <c r="H41" i="6"/>
  <c r="M41" i="6"/>
  <c r="R41" i="6"/>
  <c r="X41" i="6"/>
  <c r="AD41" i="6"/>
  <c r="AN41" i="6"/>
  <c r="R43" i="6"/>
  <c r="W43" i="6"/>
  <c r="J47" i="6"/>
  <c r="K47" i="6" s="1"/>
  <c r="AR47" i="6" s="1"/>
  <c r="O47" i="6"/>
  <c r="T47" i="6"/>
  <c r="AG47" i="6"/>
  <c r="AL47" i="6"/>
  <c r="AN48" i="6"/>
  <c r="R48" i="6"/>
  <c r="N48" i="6"/>
  <c r="J48" i="6"/>
  <c r="K48" i="6" s="1"/>
  <c r="AR48" i="6" s="1"/>
  <c r="H48" i="6"/>
  <c r="M48" i="6"/>
  <c r="S48" i="6"/>
  <c r="W48" i="6"/>
  <c r="AC48" i="6"/>
  <c r="AH48" i="6"/>
  <c r="AL48" i="6"/>
  <c r="AG49" i="6"/>
  <c r="AB49" i="6"/>
  <c r="W49" i="6"/>
  <c r="S49" i="6"/>
  <c r="O49" i="6"/>
  <c r="H49" i="6"/>
  <c r="M49" i="6"/>
  <c r="R49" i="6"/>
  <c r="X49" i="6"/>
  <c r="AD49" i="6"/>
  <c r="AN49" i="6"/>
  <c r="O5" i="6"/>
  <c r="AG5" i="6"/>
  <c r="X14" i="6"/>
  <c r="AL14" i="6"/>
  <c r="T18" i="6"/>
  <c r="AH18" i="6"/>
  <c r="H23" i="6"/>
  <c r="H31" i="6"/>
  <c r="AM39" i="6"/>
  <c r="AI39" i="6"/>
  <c r="AD39" i="6"/>
  <c r="Y39" i="6"/>
  <c r="M39" i="6"/>
  <c r="I39" i="6"/>
  <c r="S39" i="6"/>
  <c r="N47" i="6"/>
  <c r="B6" i="10"/>
  <c r="I5" i="6"/>
  <c r="M5" i="6"/>
  <c r="Q5" i="6"/>
  <c r="U5" i="6" s="1"/>
  <c r="AP5" i="6" s="1"/>
  <c r="Y5" i="9" s="1"/>
  <c r="Y5" i="6"/>
  <c r="AD5" i="6"/>
  <c r="AI5" i="6"/>
  <c r="AM5" i="6"/>
  <c r="J6" i="6"/>
  <c r="N6" i="6"/>
  <c r="R6" i="6"/>
  <c r="AN6" i="6"/>
  <c r="H8" i="6"/>
  <c r="T8" i="6"/>
  <c r="X8" i="6"/>
  <c r="AC8" i="6"/>
  <c r="AH8" i="6"/>
  <c r="AL8" i="6"/>
  <c r="J10" i="6"/>
  <c r="K10" i="6" s="1"/>
  <c r="AR10" i="6" s="1"/>
  <c r="N10" i="6"/>
  <c r="R10" i="6"/>
  <c r="AN10" i="6"/>
  <c r="H12" i="6"/>
  <c r="T12" i="6"/>
  <c r="X12" i="6"/>
  <c r="AC12" i="6"/>
  <c r="AH12" i="6"/>
  <c r="AL12" i="6"/>
  <c r="J14" i="6"/>
  <c r="N14" i="6"/>
  <c r="R14" i="6"/>
  <c r="AN14" i="6"/>
  <c r="H16" i="6"/>
  <c r="T16" i="6"/>
  <c r="X16" i="6"/>
  <c r="AC16" i="6"/>
  <c r="AH16" i="6"/>
  <c r="AL16" i="6"/>
  <c r="J18" i="6"/>
  <c r="K18" i="6" s="1"/>
  <c r="AR18" i="6" s="1"/>
  <c r="N18" i="6"/>
  <c r="R18" i="6"/>
  <c r="AN18" i="6"/>
  <c r="AB23" i="6"/>
  <c r="AH23" i="6"/>
  <c r="AN23" i="6"/>
  <c r="AM27" i="6"/>
  <c r="AI27" i="6"/>
  <c r="AD27" i="6"/>
  <c r="Y27" i="6"/>
  <c r="M27" i="6"/>
  <c r="I27" i="6"/>
  <c r="H27" i="6"/>
  <c r="N27" i="6"/>
  <c r="S27" i="6"/>
  <c r="X27" i="6"/>
  <c r="AB31" i="6"/>
  <c r="AH31" i="6"/>
  <c r="AN31" i="6"/>
  <c r="AM35" i="6"/>
  <c r="AI35" i="6"/>
  <c r="AD35" i="6"/>
  <c r="Y35" i="6"/>
  <c r="M35" i="6"/>
  <c r="I35" i="6"/>
  <c r="H35" i="6"/>
  <c r="N35" i="6"/>
  <c r="S35" i="6"/>
  <c r="X35" i="6"/>
  <c r="AB39" i="6"/>
  <c r="AH39" i="6"/>
  <c r="AN39" i="6"/>
  <c r="AM43" i="6"/>
  <c r="AI43" i="6"/>
  <c r="AD43" i="6"/>
  <c r="Y43" i="6"/>
  <c r="M43" i="6"/>
  <c r="I43" i="6"/>
  <c r="H43" i="6"/>
  <c r="N43" i="6"/>
  <c r="S43" i="6"/>
  <c r="X43" i="6"/>
  <c r="AB47" i="6"/>
  <c r="AH47" i="6"/>
  <c r="AN47" i="6"/>
  <c r="S5" i="6"/>
  <c r="X6" i="6"/>
  <c r="AH6" i="6"/>
  <c r="X10" i="6"/>
  <c r="AH10" i="6"/>
  <c r="AH14" i="6"/>
  <c r="H18" i="6"/>
  <c r="X18" i="6"/>
  <c r="AC18" i="6"/>
  <c r="AL18" i="6"/>
  <c r="N23" i="6"/>
  <c r="X23" i="6"/>
  <c r="N31" i="6"/>
  <c r="X31" i="6"/>
  <c r="N39" i="6"/>
  <c r="H47" i="6"/>
  <c r="X47" i="6"/>
  <c r="B8" i="10"/>
  <c r="B13" i="10"/>
  <c r="B18" i="10"/>
  <c r="B23" i="10"/>
  <c r="B27" i="10"/>
  <c r="J5" i="6"/>
  <c r="K5" i="6" s="1"/>
  <c r="AR5" i="6" s="1"/>
  <c r="AA5" i="9" s="1"/>
  <c r="N5" i="6"/>
  <c r="R5" i="6"/>
  <c r="O6" i="6"/>
  <c r="S6" i="6"/>
  <c r="W6" i="6"/>
  <c r="AB6" i="6"/>
  <c r="H7" i="6"/>
  <c r="T7" i="6"/>
  <c r="X7" i="6"/>
  <c r="AC7" i="6"/>
  <c r="AH7" i="6"/>
  <c r="I8" i="6"/>
  <c r="K8" i="6" s="1"/>
  <c r="AR8" i="6" s="1"/>
  <c r="AA8" i="9" s="1"/>
  <c r="M8" i="6"/>
  <c r="Y8" i="6"/>
  <c r="AD8" i="6"/>
  <c r="AI8" i="6"/>
  <c r="J9" i="6"/>
  <c r="N9" i="6"/>
  <c r="R9" i="6"/>
  <c r="O10" i="6"/>
  <c r="S10" i="6"/>
  <c r="W10" i="6"/>
  <c r="AB10" i="6"/>
  <c r="H11" i="6"/>
  <c r="K11" i="6" s="1"/>
  <c r="AR11" i="6" s="1"/>
  <c r="AA11" i="9" s="1"/>
  <c r="T11" i="6"/>
  <c r="X11" i="6"/>
  <c r="AC11" i="6"/>
  <c r="AH11" i="6"/>
  <c r="I12" i="6"/>
  <c r="K12" i="6" s="1"/>
  <c r="AR12" i="6" s="1"/>
  <c r="AA12" i="9" s="1"/>
  <c r="M12" i="6"/>
  <c r="Y12" i="6"/>
  <c r="AD12" i="6"/>
  <c r="AI12" i="6"/>
  <c r="J13" i="6"/>
  <c r="N13" i="6"/>
  <c r="R13" i="6"/>
  <c r="O14" i="6"/>
  <c r="S14" i="6"/>
  <c r="W14" i="6"/>
  <c r="AB14" i="6"/>
  <c r="H15" i="6"/>
  <c r="K15" i="6" s="1"/>
  <c r="AR15" i="6" s="1"/>
  <c r="AA15" i="9" s="1"/>
  <c r="T15" i="6"/>
  <c r="X15" i="6"/>
  <c r="AC15" i="6"/>
  <c r="AH15" i="6"/>
  <c r="I16" i="6"/>
  <c r="M16" i="6"/>
  <c r="Y16" i="6"/>
  <c r="AD16" i="6"/>
  <c r="AI16" i="6"/>
  <c r="J17" i="6"/>
  <c r="K17" i="6" s="1"/>
  <c r="AR17" i="6" s="1"/>
  <c r="N17" i="6"/>
  <c r="R17" i="6"/>
  <c r="O18" i="6"/>
  <c r="S18" i="6"/>
  <c r="W18" i="6"/>
  <c r="AB18" i="6"/>
  <c r="AM19" i="6"/>
  <c r="AI19" i="6"/>
  <c r="AD19" i="6"/>
  <c r="Y19" i="6"/>
  <c r="H19" i="6"/>
  <c r="T19" i="6"/>
  <c r="AG19" i="6"/>
  <c r="AL19" i="6"/>
  <c r="AN20" i="6"/>
  <c r="R20" i="6"/>
  <c r="N20" i="6"/>
  <c r="J20" i="6"/>
  <c r="K20" i="6" s="1"/>
  <c r="AR20" i="6" s="1"/>
  <c r="H20" i="6"/>
  <c r="M20" i="6"/>
  <c r="S20" i="6"/>
  <c r="W20" i="6"/>
  <c r="AC20" i="6"/>
  <c r="AH20" i="6"/>
  <c r="AL20" i="6"/>
  <c r="AG21" i="6"/>
  <c r="AB21" i="6"/>
  <c r="W21" i="6"/>
  <c r="S21" i="6"/>
  <c r="O21" i="6"/>
  <c r="H21" i="6"/>
  <c r="K21" i="6" s="1"/>
  <c r="AR21" i="6" s="1"/>
  <c r="AA21" i="9" s="1"/>
  <c r="M21" i="6"/>
  <c r="R21" i="6"/>
  <c r="X21" i="6"/>
  <c r="AD21" i="6"/>
  <c r="AN21" i="6"/>
  <c r="R23" i="6"/>
  <c r="W23" i="6"/>
  <c r="AC23" i="6"/>
  <c r="Y24" i="6"/>
  <c r="J25" i="6"/>
  <c r="AH25" i="6"/>
  <c r="AL25" i="6"/>
  <c r="J27" i="6"/>
  <c r="K27" i="6" s="1"/>
  <c r="AR27" i="6" s="1"/>
  <c r="O27" i="6"/>
  <c r="T27" i="6"/>
  <c r="AG27" i="6"/>
  <c r="AL27" i="6"/>
  <c r="AN28" i="6"/>
  <c r="R28" i="6"/>
  <c r="N28" i="6"/>
  <c r="J28" i="6"/>
  <c r="K28" i="6" s="1"/>
  <c r="AR28" i="6" s="1"/>
  <c r="AA28" i="9" s="1"/>
  <c r="H28" i="6"/>
  <c r="M28" i="6"/>
  <c r="S28" i="6"/>
  <c r="W28" i="6"/>
  <c r="AC28" i="6"/>
  <c r="AH28" i="6"/>
  <c r="AL28" i="6"/>
  <c r="AG29" i="6"/>
  <c r="AB29" i="6"/>
  <c r="W29" i="6"/>
  <c r="S29" i="6"/>
  <c r="O29" i="6"/>
  <c r="H29" i="6"/>
  <c r="M29" i="6"/>
  <c r="R29" i="6"/>
  <c r="X29" i="6"/>
  <c r="AD29" i="6"/>
  <c r="AN29" i="6"/>
  <c r="R31" i="6"/>
  <c r="W31" i="6"/>
  <c r="AC31" i="6"/>
  <c r="Y32" i="6"/>
  <c r="J33" i="6"/>
  <c r="K33" i="6" s="1"/>
  <c r="AR33" i="6" s="1"/>
  <c r="AH33" i="6"/>
  <c r="AL33" i="6"/>
  <c r="J35" i="6"/>
  <c r="K35" i="6" s="1"/>
  <c r="AR35" i="6" s="1"/>
  <c r="O35" i="6"/>
  <c r="T35" i="6"/>
  <c r="AG35" i="6"/>
  <c r="AL35" i="6"/>
  <c r="AN36" i="6"/>
  <c r="R36" i="6"/>
  <c r="N36" i="6"/>
  <c r="J36" i="6"/>
  <c r="H36" i="6"/>
  <c r="M36" i="6"/>
  <c r="S36" i="6"/>
  <c r="W36" i="6"/>
  <c r="AC36" i="6"/>
  <c r="AH36" i="6"/>
  <c r="AL36" i="6"/>
  <c r="AG37" i="6"/>
  <c r="AB37" i="6"/>
  <c r="W37" i="6"/>
  <c r="S37" i="6"/>
  <c r="O37" i="6"/>
  <c r="H37" i="6"/>
  <c r="K37" i="6" s="1"/>
  <c r="AR37" i="6" s="1"/>
  <c r="AA37" i="9" s="1"/>
  <c r="M37" i="6"/>
  <c r="R37" i="6"/>
  <c r="X37" i="6"/>
  <c r="AD37" i="6"/>
  <c r="AN37" i="6"/>
  <c r="R39" i="6"/>
  <c r="W39" i="6"/>
  <c r="AC39" i="6"/>
  <c r="Y40" i="6"/>
  <c r="J41" i="6"/>
  <c r="K41" i="6" s="1"/>
  <c r="AR41" i="6" s="1"/>
  <c r="AH41" i="6"/>
  <c r="AL41" i="6"/>
  <c r="J43" i="6"/>
  <c r="O43" i="6"/>
  <c r="T43" i="6"/>
  <c r="AG43" i="6"/>
  <c r="AL43" i="6"/>
  <c r="AN44" i="6"/>
  <c r="R44" i="6"/>
  <c r="N44" i="6"/>
  <c r="J44" i="6"/>
  <c r="H44" i="6"/>
  <c r="M44" i="6"/>
  <c r="S44" i="6"/>
  <c r="W44" i="6"/>
  <c r="AC44" i="6"/>
  <c r="AH44" i="6"/>
  <c r="AL44" i="6"/>
  <c r="AG45" i="6"/>
  <c r="AB45" i="6"/>
  <c r="W45" i="6"/>
  <c r="S45" i="6"/>
  <c r="O45" i="6"/>
  <c r="H45" i="6"/>
  <c r="K45" i="6" s="1"/>
  <c r="AR45" i="6" s="1"/>
  <c r="AA45" i="9" s="1"/>
  <c r="M45" i="6"/>
  <c r="R45" i="6"/>
  <c r="X45" i="6"/>
  <c r="AD45" i="6"/>
  <c r="AN45" i="6"/>
  <c r="R47" i="6"/>
  <c r="W47" i="6"/>
  <c r="AC47" i="6"/>
  <c r="Y48" i="6"/>
  <c r="J49" i="6"/>
  <c r="AH49" i="6"/>
  <c r="AL49" i="6"/>
  <c r="H22" i="6"/>
  <c r="K22" i="6" s="1"/>
  <c r="AR22" i="6" s="1"/>
  <c r="AA22" i="9" s="1"/>
  <c r="T22" i="6"/>
  <c r="X22" i="6"/>
  <c r="AC22" i="6"/>
  <c r="AH22" i="6"/>
  <c r="H26" i="6"/>
  <c r="K26" i="6" s="1"/>
  <c r="AR26" i="6" s="1"/>
  <c r="AA26" i="9" s="1"/>
  <c r="T26" i="6"/>
  <c r="X26" i="6"/>
  <c r="AC26" i="6"/>
  <c r="AH26" i="6"/>
  <c r="H30" i="6"/>
  <c r="K30" i="6" s="1"/>
  <c r="AR30" i="6" s="1"/>
  <c r="T30" i="6"/>
  <c r="X30" i="6"/>
  <c r="AC30" i="6"/>
  <c r="AH30" i="6"/>
  <c r="H34" i="6"/>
  <c r="K34" i="6" s="1"/>
  <c r="AR34" i="6" s="1"/>
  <c r="AA34" i="9" s="1"/>
  <c r="T34" i="6"/>
  <c r="X34" i="6"/>
  <c r="AC34" i="6"/>
  <c r="AH34" i="6"/>
  <c r="H38" i="6"/>
  <c r="K38" i="6" s="1"/>
  <c r="AR38" i="6" s="1"/>
  <c r="T38" i="6"/>
  <c r="X38" i="6"/>
  <c r="AC38" i="6"/>
  <c r="AH38" i="6"/>
  <c r="H42" i="6"/>
  <c r="K42" i="6" s="1"/>
  <c r="AR42" i="6" s="1"/>
  <c r="AA42" i="9" s="1"/>
  <c r="T42" i="6"/>
  <c r="X42" i="6"/>
  <c r="AC42" i="6"/>
  <c r="AH42" i="6"/>
  <c r="H46" i="6"/>
  <c r="K46" i="6" s="1"/>
  <c r="AR46" i="6" s="1"/>
  <c r="T46" i="6"/>
  <c r="X46" i="6"/>
  <c r="AC46" i="6"/>
  <c r="AH46" i="6"/>
  <c r="H50" i="6"/>
  <c r="T50" i="6"/>
  <c r="X50" i="6"/>
  <c r="AC50" i="6"/>
  <c r="AH50" i="6"/>
  <c r="B7" i="10"/>
  <c r="B5" i="10"/>
  <c r="AI858" i="10"/>
  <c r="AJ858" i="10"/>
  <c r="AI582" i="10"/>
  <c r="AJ582" i="10"/>
  <c r="AJ162" i="10"/>
  <c r="AI162" i="10"/>
  <c r="AJ142" i="10"/>
  <c r="AI142" i="10"/>
  <c r="AJ134" i="10"/>
  <c r="AI134" i="10"/>
  <c r="AJ118" i="10"/>
  <c r="AI118" i="10"/>
  <c r="AJ110" i="10"/>
  <c r="AI110" i="10"/>
  <c r="AJ102" i="10"/>
  <c r="AI102" i="10"/>
  <c r="AJ90" i="10"/>
  <c r="AI90" i="10"/>
  <c r="AJ46" i="10"/>
  <c r="AI46" i="10"/>
  <c r="AJ38" i="10"/>
  <c r="AI38" i="10"/>
  <c r="AJ22" i="10"/>
  <c r="AI22" i="10"/>
  <c r="AI10" i="10"/>
  <c r="AJ34" i="10"/>
  <c r="AJ106" i="10"/>
  <c r="AI138" i="10"/>
  <c r="AJ166" i="10"/>
  <c r="AV182" i="10"/>
  <c r="AH182" i="10" s="1"/>
  <c r="AK182" i="10" s="1"/>
  <c r="AJ470" i="10"/>
  <c r="AI18" i="10"/>
  <c r="AI42" i="10"/>
  <c r="AI62" i="10"/>
  <c r="AI94" i="10"/>
  <c r="AI126" i="10"/>
  <c r="AI146" i="10"/>
  <c r="AI150" i="10"/>
  <c r="AI154" i="10"/>
  <c r="AI158" i="10"/>
  <c r="AV256" i="10"/>
  <c r="AH256" i="10" s="1"/>
  <c r="AK256" i="10" s="1"/>
  <c r="AV324" i="10"/>
  <c r="AH324" i="10" s="1"/>
  <c r="AK324" i="10" s="1"/>
  <c r="AV332" i="10"/>
  <c r="AH332" i="10" s="1"/>
  <c r="AK332" i="10" s="1"/>
  <c r="AJ502" i="10"/>
  <c r="AV472" i="10"/>
  <c r="AH472" i="10" s="1"/>
  <c r="AK472" i="10" s="1"/>
  <c r="AJ870" i="10"/>
  <c r="AI870" i="10"/>
  <c r="AI486" i="10"/>
  <c r="AJ486" i="10"/>
  <c r="AJ354" i="10"/>
  <c r="AI354" i="10"/>
  <c r="AJ350" i="10"/>
  <c r="AI350" i="10"/>
  <c r="AJ130" i="10"/>
  <c r="AI130" i="10"/>
  <c r="AJ122" i="10"/>
  <c r="AI122" i="10"/>
  <c r="AJ98" i="10"/>
  <c r="AI98" i="10"/>
  <c r="AJ58" i="10"/>
  <c r="AI58" i="10"/>
  <c r="AI82" i="10"/>
  <c r="AV724" i="10"/>
  <c r="AH724" i="10" s="1"/>
  <c r="AK724" i="10" s="1"/>
  <c r="AI6" i="10"/>
  <c r="AI14" i="10"/>
  <c r="AI74" i="10"/>
  <c r="AI78" i="10"/>
  <c r="AI86" i="10"/>
  <c r="AI114" i="10"/>
  <c r="AV356" i="10"/>
  <c r="AH356" i="10" s="1"/>
  <c r="AK356" i="10" s="1"/>
  <c r="AV168" i="10"/>
  <c r="AH168" i="10" s="1"/>
  <c r="AK168" i="10" s="1"/>
  <c r="AV276" i="10"/>
  <c r="AH276" i="10" s="1"/>
  <c r="AK276" i="10" s="1"/>
  <c r="AV284" i="10"/>
  <c r="AH284" i="10" s="1"/>
  <c r="AK284" i="10" s="1"/>
  <c r="AV300" i="10"/>
  <c r="AH300" i="10" s="1"/>
  <c r="AK300" i="10" s="1"/>
  <c r="AV308" i="10"/>
  <c r="AH308" i="10" s="1"/>
  <c r="AK308" i="10" s="1"/>
  <c r="AV580" i="10"/>
  <c r="AH580" i="10" s="1"/>
  <c r="AK580" i="10" s="1"/>
  <c r="AV640" i="10"/>
  <c r="AH640" i="10" s="1"/>
  <c r="AK640" i="10" s="1"/>
  <c r="AV346" i="10"/>
  <c r="AH346" i="10" s="1"/>
  <c r="AK346" i="10" s="1"/>
  <c r="AV480" i="10"/>
  <c r="AH480" i="10" s="1"/>
  <c r="AK480" i="10" s="1"/>
  <c r="AV592" i="10"/>
  <c r="AH592" i="10" s="1"/>
  <c r="AK592" i="10" s="1"/>
  <c r="AV366" i="10"/>
  <c r="AH366" i="10" s="1"/>
  <c r="AK366" i="10" s="1"/>
  <c r="AV392" i="10"/>
  <c r="AH392" i="10" s="1"/>
  <c r="AK392" i="10" s="1"/>
  <c r="AV500" i="10"/>
  <c r="AH500" i="10" s="1"/>
  <c r="AK500" i="10" s="1"/>
  <c r="AV782" i="10"/>
  <c r="AH782" i="10" s="1"/>
  <c r="AK782" i="10" s="1"/>
  <c r="AV732" i="10"/>
  <c r="AH732" i="10" s="1"/>
  <c r="AK732" i="10" s="1"/>
  <c r="AV772" i="10"/>
  <c r="AH772" i="10" s="1"/>
  <c r="AK772" i="10" s="1"/>
  <c r="AV822" i="10"/>
  <c r="AH822" i="10" s="1"/>
  <c r="AK822" i="10" s="1"/>
  <c r="AV692" i="10"/>
  <c r="AH692" i="10" s="1"/>
  <c r="AK692" i="10" s="1"/>
  <c r="AV932" i="10"/>
  <c r="AH932" i="10" s="1"/>
  <c r="AK932" i="10" s="1"/>
  <c r="AV71" i="10"/>
  <c r="AH71" i="10" s="1"/>
  <c r="AK71" i="10" s="1"/>
  <c r="AV87" i="10"/>
  <c r="AH87" i="10" s="1"/>
  <c r="AK87" i="10" s="1"/>
  <c r="AV103" i="10"/>
  <c r="AH103" i="10" s="1"/>
  <c r="AK103" i="10" s="1"/>
  <c r="AV119" i="10"/>
  <c r="AH119" i="10" s="1"/>
  <c r="AK119" i="10" s="1"/>
  <c r="AV135" i="10"/>
  <c r="AH135" i="10" s="1"/>
  <c r="AK135" i="10" s="1"/>
  <c r="AV186" i="10"/>
  <c r="AH186" i="10" s="1"/>
  <c r="AK186" i="10" s="1"/>
  <c r="AV798" i="10"/>
  <c r="AH798" i="10" s="1"/>
  <c r="AK798" i="10" s="1"/>
  <c r="AI179" i="10"/>
  <c r="Q179" i="10"/>
  <c r="AO179" i="10" s="1"/>
  <c r="AI191" i="10"/>
  <c r="Q191" i="10"/>
  <c r="AO191" i="10" s="1"/>
  <c r="AV191" i="10" s="1"/>
  <c r="AH191" i="10" s="1"/>
  <c r="AK191" i="10" s="1"/>
  <c r="AI211" i="10"/>
  <c r="Q211" i="10"/>
  <c r="AO211" i="10" s="1"/>
  <c r="Y219" i="10"/>
  <c r="AR219" i="10" s="1"/>
  <c r="AI219" i="10"/>
  <c r="AI223" i="10"/>
  <c r="Q223" i="10"/>
  <c r="AO223" i="10" s="1"/>
  <c r="Y223" i="10"/>
  <c r="AR223" i="10" s="1"/>
  <c r="AV223" i="10" s="1"/>
  <c r="AH223" i="10" s="1"/>
  <c r="AK223" i="10" s="1"/>
  <c r="Y243" i="10"/>
  <c r="AR243" i="10" s="1"/>
  <c r="AI243" i="10"/>
  <c r="Q243" i="10"/>
  <c r="AO243" i="10" s="1"/>
  <c r="AI247" i="10"/>
  <c r="Q247" i="10"/>
  <c r="AO247" i="10" s="1"/>
  <c r="AJ247" i="10"/>
  <c r="Y251" i="10"/>
  <c r="AR251" i="10" s="1"/>
  <c r="AJ251" i="10"/>
  <c r="Q251" i="10"/>
  <c r="AO251" i="10" s="1"/>
  <c r="AV251" i="10" s="1"/>
  <c r="AH251" i="10" s="1"/>
  <c r="AK251" i="10" s="1"/>
  <c r="Y255" i="10"/>
  <c r="AR255" i="10" s="1"/>
  <c r="AI255" i="10"/>
  <c r="Q255" i="10"/>
  <c r="AO255" i="10" s="1"/>
  <c r="AV255" i="10" s="1"/>
  <c r="AH255" i="10" s="1"/>
  <c r="AK255" i="10" s="1"/>
  <c r="AJ255" i="10"/>
  <c r="AJ259" i="10"/>
  <c r="Y259" i="10"/>
  <c r="AR259" i="10" s="1"/>
  <c r="Y263" i="10"/>
  <c r="AR263" i="10" s="1"/>
  <c r="AV263" i="10" s="1"/>
  <c r="AH263" i="10" s="1"/>
  <c r="AK263" i="10" s="1"/>
  <c r="AJ263" i="10"/>
  <c r="Q263" i="10"/>
  <c r="AO263" i="10" s="1"/>
  <c r="Y265" i="10"/>
  <c r="AR265" i="10" s="1"/>
  <c r="Q265" i="10"/>
  <c r="AO265" i="10" s="1"/>
  <c r="AV265" i="10" s="1"/>
  <c r="AH265" i="10" s="1"/>
  <c r="AK265" i="10" s="1"/>
  <c r="AJ267" i="10"/>
  <c r="AI267" i="10"/>
  <c r="Q267" i="10"/>
  <c r="AO267" i="10" s="1"/>
  <c r="AI271" i="10"/>
  <c r="Q271" i="10"/>
  <c r="AO271" i="10" s="1"/>
  <c r="AV271" i="10" s="1"/>
  <c r="AH271" i="10" s="1"/>
  <c r="AK271" i="10" s="1"/>
  <c r="AJ271" i="10"/>
  <c r="Y271" i="10"/>
  <c r="AR271" i="10" s="1"/>
  <c r="Q273" i="10"/>
  <c r="AO273" i="10" s="1"/>
  <c r="Y273" i="10"/>
  <c r="AR273" i="10" s="1"/>
  <c r="AI275" i="10"/>
  <c r="Q275" i="10"/>
  <c r="AO275" i="10" s="1"/>
  <c r="AJ275" i="10"/>
  <c r="AI279" i="10"/>
  <c r="Q279" i="10"/>
  <c r="AO279" i="10" s="1"/>
  <c r="AJ279" i="10"/>
  <c r="Y279" i="10"/>
  <c r="AR279" i="10" s="1"/>
  <c r="AV279" i="10" s="1"/>
  <c r="AH279" i="10" s="1"/>
  <c r="AK279" i="10" s="1"/>
  <c r="Q281" i="10"/>
  <c r="AO281" i="10" s="1"/>
  <c r="Y281" i="10"/>
  <c r="AR281" i="10" s="1"/>
  <c r="AI283" i="10"/>
  <c r="Q283" i="10"/>
  <c r="AO283" i="10" s="1"/>
  <c r="AJ283" i="10"/>
  <c r="AI287" i="10"/>
  <c r="Q287" i="10"/>
  <c r="AO287" i="10" s="1"/>
  <c r="AJ287" i="10"/>
  <c r="Y287" i="10"/>
  <c r="AR287" i="10" s="1"/>
  <c r="AV287" i="10" s="1"/>
  <c r="AH287" i="10" s="1"/>
  <c r="AK287" i="10" s="1"/>
  <c r="Q289" i="10"/>
  <c r="AO289" i="10" s="1"/>
  <c r="Y289" i="10"/>
  <c r="AR289" i="10" s="1"/>
  <c r="AI291" i="10"/>
  <c r="Q291" i="10"/>
  <c r="AO291" i="10" s="1"/>
  <c r="AV291" i="10" s="1"/>
  <c r="AH291" i="10" s="1"/>
  <c r="AK291" i="10" s="1"/>
  <c r="AJ291" i="10"/>
  <c r="AI295" i="10"/>
  <c r="Q295" i="10"/>
  <c r="AO295" i="10" s="1"/>
  <c r="AV295" i="10" s="1"/>
  <c r="AH295" i="10" s="1"/>
  <c r="AK295" i="10" s="1"/>
  <c r="AJ295" i="10"/>
  <c r="Y295" i="10"/>
  <c r="AR295" i="10" s="1"/>
  <c r="Q297" i="10"/>
  <c r="AO297" i="10" s="1"/>
  <c r="Y297" i="10"/>
  <c r="AR297" i="10" s="1"/>
  <c r="AV297" i="10" s="1"/>
  <c r="AH297" i="10" s="1"/>
  <c r="AK297" i="10" s="1"/>
  <c r="AI299" i="10"/>
  <c r="Q299" i="10"/>
  <c r="AO299" i="10" s="1"/>
  <c r="AJ299" i="10"/>
  <c r="AI303" i="10"/>
  <c r="Q303" i="10"/>
  <c r="AO303" i="10" s="1"/>
  <c r="AV303" i="10" s="1"/>
  <c r="AH303" i="10" s="1"/>
  <c r="AK303" i="10" s="1"/>
  <c r="AJ303" i="10"/>
  <c r="Y303" i="10"/>
  <c r="AR303" i="10" s="1"/>
  <c r="Q305" i="10"/>
  <c r="AO305" i="10" s="1"/>
  <c r="Y305" i="10"/>
  <c r="AR305" i="10" s="1"/>
  <c r="AV305" i="10" s="1"/>
  <c r="AH305" i="10" s="1"/>
  <c r="AK305" i="10" s="1"/>
  <c r="AI307" i="10"/>
  <c r="Q307" i="10"/>
  <c r="AO307" i="10" s="1"/>
  <c r="AJ307" i="10"/>
  <c r="AI311" i="10"/>
  <c r="Q311" i="10"/>
  <c r="AO311" i="10" s="1"/>
  <c r="AJ311" i="10"/>
  <c r="Y311" i="10"/>
  <c r="AR311" i="10" s="1"/>
  <c r="AV311" i="10" s="1"/>
  <c r="AH311" i="10" s="1"/>
  <c r="AK311" i="10" s="1"/>
  <c r="Q313" i="10"/>
  <c r="AO313" i="10" s="1"/>
  <c r="Y313" i="10"/>
  <c r="AR313" i="10" s="1"/>
  <c r="AI315" i="10"/>
  <c r="Q315" i="10"/>
  <c r="AO315" i="10" s="1"/>
  <c r="AJ315" i="10"/>
  <c r="AI319" i="10"/>
  <c r="Q319" i="10"/>
  <c r="AO319" i="10" s="1"/>
  <c r="AJ319" i="10"/>
  <c r="Y319" i="10"/>
  <c r="AR319" i="10" s="1"/>
  <c r="Q321" i="10"/>
  <c r="AO321" i="10" s="1"/>
  <c r="Y321" i="10"/>
  <c r="AR321" i="10" s="1"/>
  <c r="AI323" i="10"/>
  <c r="Q323" i="10"/>
  <c r="AO323" i="10" s="1"/>
  <c r="AV323" i="10" s="1"/>
  <c r="AH323" i="10" s="1"/>
  <c r="AK323" i="10" s="1"/>
  <c r="AJ323" i="10"/>
  <c r="AI327" i="10"/>
  <c r="Q327" i="10"/>
  <c r="AO327" i="10" s="1"/>
  <c r="AV327" i="10" s="1"/>
  <c r="AH327" i="10" s="1"/>
  <c r="AK327" i="10" s="1"/>
  <c r="AJ327" i="10"/>
  <c r="Y327" i="10"/>
  <c r="AR327" i="10" s="1"/>
  <c r="Q329" i="10"/>
  <c r="AO329" i="10" s="1"/>
  <c r="Y329" i="10"/>
  <c r="AR329" i="10" s="1"/>
  <c r="AV329" i="10" s="1"/>
  <c r="AH329" i="10" s="1"/>
  <c r="AK329" i="10" s="1"/>
  <c r="AI331" i="10"/>
  <c r="Q331" i="10"/>
  <c r="AO331" i="10" s="1"/>
  <c r="AJ331" i="10"/>
  <c r="Q335" i="10"/>
  <c r="AO335" i="10" s="1"/>
  <c r="AJ335" i="10"/>
  <c r="AI337" i="10"/>
  <c r="Q337" i="10"/>
  <c r="AO337" i="10" s="1"/>
  <c r="AJ337" i="10"/>
  <c r="AI339" i="10"/>
  <c r="Q339" i="10"/>
  <c r="AO339" i="10" s="1"/>
  <c r="AJ339" i="10"/>
  <c r="Y347" i="10"/>
  <c r="AR347" i="10" s="1"/>
  <c r="Q347" i="10"/>
  <c r="AO347" i="10" s="1"/>
  <c r="AV347" i="10" s="1"/>
  <c r="AH347" i="10" s="1"/>
  <c r="AK347" i="10" s="1"/>
  <c r="AI349" i="10"/>
  <c r="Q349" i="10"/>
  <c r="AO349" i="10" s="1"/>
  <c r="AJ349" i="10"/>
  <c r="Q351" i="10"/>
  <c r="AO351" i="10" s="1"/>
  <c r="AJ351" i="10"/>
  <c r="AI355" i="10"/>
  <c r="Q355" i="10"/>
  <c r="AO355" i="10" s="1"/>
  <c r="AJ355" i="10"/>
  <c r="Y357" i="10"/>
  <c r="AR357" i="10" s="1"/>
  <c r="AI357" i="10"/>
  <c r="Q357" i="10"/>
  <c r="AO357" i="10" s="1"/>
  <c r="AV357" i="10" s="1"/>
  <c r="AH357" i="10" s="1"/>
  <c r="AK357" i="10" s="1"/>
  <c r="AJ357" i="10"/>
  <c r="Y363" i="10"/>
  <c r="AR363" i="10" s="1"/>
  <c r="Q363" i="10"/>
  <c r="AO363" i="10" s="1"/>
  <c r="AJ365" i="10"/>
  <c r="AI365" i="10"/>
  <c r="Q365" i="10"/>
  <c r="AO365" i="10" s="1"/>
  <c r="Y369" i="10"/>
  <c r="AR369" i="10" s="1"/>
  <c r="AI369" i="10"/>
  <c r="Y371" i="10"/>
  <c r="AR371" i="10" s="1"/>
  <c r="AV371" i="10" s="1"/>
  <c r="AH371" i="10" s="1"/>
  <c r="AK371" i="10" s="1"/>
  <c r="Q371" i="10"/>
  <c r="AO371" i="10" s="1"/>
  <c r="AJ371" i="10"/>
  <c r="Y373" i="10"/>
  <c r="AR373" i="10" s="1"/>
  <c r="AI373" i="10"/>
  <c r="Q375" i="10"/>
  <c r="AO375" i="10" s="1"/>
  <c r="Y375" i="10"/>
  <c r="AR375" i="10" s="1"/>
  <c r="AI377" i="10"/>
  <c r="Q377" i="10"/>
  <c r="AO377" i="10" s="1"/>
  <c r="AV377" i="10" s="1"/>
  <c r="AH377" i="10" s="1"/>
  <c r="AK377" i="10" s="1"/>
  <c r="AJ377" i="10"/>
  <c r="Y381" i="10"/>
  <c r="AR381" i="10" s="1"/>
  <c r="AI381" i="10"/>
  <c r="Q381" i="10"/>
  <c r="AO381" i="10" s="1"/>
  <c r="AV381" i="10" s="1"/>
  <c r="AH381" i="10" s="1"/>
  <c r="AK381" i="10" s="1"/>
  <c r="AI383" i="10"/>
  <c r="Q383" i="10"/>
  <c r="AO383" i="10" s="1"/>
  <c r="AJ383" i="10"/>
  <c r="AI385" i="10"/>
  <c r="Q385" i="10"/>
  <c r="AO385" i="10" s="1"/>
  <c r="AJ385" i="10"/>
  <c r="Y387" i="10"/>
  <c r="AR387" i="10" s="1"/>
  <c r="Q387" i="10"/>
  <c r="AO387" i="10" s="1"/>
  <c r="AJ387" i="10"/>
  <c r="AI393" i="10"/>
  <c r="Q393" i="10"/>
  <c r="AO393" i="10" s="1"/>
  <c r="AV393" i="10" s="1"/>
  <c r="AH393" i="10" s="1"/>
  <c r="AK393" i="10" s="1"/>
  <c r="AJ393" i="10"/>
  <c r="Y393" i="10"/>
  <c r="AR393" i="10" s="1"/>
  <c r="Q395" i="10"/>
  <c r="AO395" i="10" s="1"/>
  <c r="AJ395" i="10"/>
  <c r="Y397" i="10"/>
  <c r="AR397" i="10" s="1"/>
  <c r="AI397" i="10"/>
  <c r="Q397" i="10"/>
  <c r="AO397" i="10" s="1"/>
  <c r="AJ397" i="10"/>
  <c r="AI399" i="10"/>
  <c r="Q399" i="10"/>
  <c r="AO399" i="10" s="1"/>
  <c r="AJ399" i="10"/>
  <c r="Y399" i="10"/>
  <c r="AR399" i="10" s="1"/>
  <c r="AI401" i="10"/>
  <c r="Q401" i="10"/>
  <c r="AO401" i="10" s="1"/>
  <c r="AJ401" i="10"/>
  <c r="Y403" i="10"/>
  <c r="AR403" i="10" s="1"/>
  <c r="Q403" i="10"/>
  <c r="AO403" i="10" s="1"/>
  <c r="AJ403" i="10"/>
  <c r="Y405" i="10"/>
  <c r="AR405" i="10" s="1"/>
  <c r="AI405" i="10"/>
  <c r="Q407" i="10"/>
  <c r="AO407" i="10" s="1"/>
  <c r="AV407" i="10" s="1"/>
  <c r="AH407" i="10" s="1"/>
  <c r="AK407" i="10" s="1"/>
  <c r="Y407" i="10"/>
  <c r="AR407" i="10" s="1"/>
  <c r="AI409" i="10"/>
  <c r="Q409" i="10"/>
  <c r="AO409" i="10" s="1"/>
  <c r="AJ409" i="10"/>
  <c r="Y413" i="10"/>
  <c r="AR413" i="10" s="1"/>
  <c r="AI413" i="10"/>
  <c r="Q413" i="10"/>
  <c r="AO413" i="10" s="1"/>
  <c r="AV413" i="10" s="1"/>
  <c r="AH413" i="10" s="1"/>
  <c r="AK413" i="10" s="1"/>
  <c r="AI415" i="10"/>
  <c r="Q415" i="10"/>
  <c r="AO415" i="10" s="1"/>
  <c r="AJ415" i="10"/>
  <c r="AI417" i="10"/>
  <c r="Q417" i="10"/>
  <c r="AO417" i="10" s="1"/>
  <c r="AV417" i="10" s="1"/>
  <c r="AH417" i="10" s="1"/>
  <c r="AK417" i="10" s="1"/>
  <c r="AJ417" i="10"/>
  <c r="Y419" i="10"/>
  <c r="AR419" i="10" s="1"/>
  <c r="Q419" i="10"/>
  <c r="AO419" i="10" s="1"/>
  <c r="AV419" i="10" s="1"/>
  <c r="AH419" i="10" s="1"/>
  <c r="AK419" i="10" s="1"/>
  <c r="AJ419" i="10"/>
  <c r="AI425" i="10"/>
  <c r="Q425" i="10"/>
  <c r="AO425" i="10" s="1"/>
  <c r="AJ425" i="10"/>
  <c r="Y429" i="10"/>
  <c r="AR429" i="10" s="1"/>
  <c r="AV429" i="10" s="1"/>
  <c r="AH429" i="10" s="1"/>
  <c r="AK429" i="10" s="1"/>
  <c r="AI429" i="10"/>
  <c r="Q429" i="10"/>
  <c r="AO429" i="10" s="1"/>
  <c r="AI431" i="10"/>
  <c r="Q431" i="10"/>
  <c r="AO431" i="10" s="1"/>
  <c r="AV431" i="10" s="1"/>
  <c r="AH431" i="10" s="1"/>
  <c r="AK431" i="10" s="1"/>
  <c r="AJ431" i="10"/>
  <c r="AI433" i="10"/>
  <c r="Q433" i="10"/>
  <c r="AO433" i="10" s="1"/>
  <c r="AV433" i="10" s="1"/>
  <c r="AH433" i="10" s="1"/>
  <c r="AK433" i="10" s="1"/>
  <c r="AJ433" i="10"/>
  <c r="Y435" i="10"/>
  <c r="AR435" i="10" s="1"/>
  <c r="Q435" i="10"/>
  <c r="AO435" i="10" s="1"/>
  <c r="AJ435" i="10"/>
  <c r="Y437" i="10"/>
  <c r="AR437" i="10" s="1"/>
  <c r="AV437" i="10" s="1"/>
  <c r="AH437" i="10" s="1"/>
  <c r="AK437" i="10" s="1"/>
  <c r="AJ437" i="10"/>
  <c r="Q437" i="10"/>
  <c r="AO437" i="10" s="1"/>
  <c r="AI441" i="10"/>
  <c r="Q441" i="10"/>
  <c r="AO441" i="10" s="1"/>
  <c r="AJ441" i="10"/>
  <c r="Y445" i="10"/>
  <c r="AR445" i="10" s="1"/>
  <c r="AI445" i="10"/>
  <c r="Q445" i="10"/>
  <c r="AO445" i="10" s="1"/>
  <c r="AV445" i="10" s="1"/>
  <c r="AH445" i="10" s="1"/>
  <c r="AK445" i="10" s="1"/>
  <c r="AJ445" i="10"/>
  <c r="AI447" i="10"/>
  <c r="Q447" i="10"/>
  <c r="AO447" i="10" s="1"/>
  <c r="AV447" i="10" s="1"/>
  <c r="AH447" i="10" s="1"/>
  <c r="AK447" i="10" s="1"/>
  <c r="AJ447" i="10"/>
  <c r="Y447" i="10"/>
  <c r="AR447" i="10" s="1"/>
  <c r="AI449" i="10"/>
  <c r="Q449" i="10"/>
  <c r="AO449" i="10" s="1"/>
  <c r="AJ449" i="10"/>
  <c r="Y451" i="10"/>
  <c r="AR451" i="10" s="1"/>
  <c r="Q451" i="10"/>
  <c r="AO451" i="10" s="1"/>
  <c r="AJ451" i="10"/>
  <c r="Y453" i="10"/>
  <c r="AR453" i="10" s="1"/>
  <c r="AV453" i="10" s="1"/>
  <c r="AH453" i="10" s="1"/>
  <c r="AK453" i="10" s="1"/>
  <c r="AJ453" i="10"/>
  <c r="Q453" i="10"/>
  <c r="AO453" i="10" s="1"/>
  <c r="AI457" i="10"/>
  <c r="Q457" i="10"/>
  <c r="AO457" i="10" s="1"/>
  <c r="AJ457" i="10"/>
  <c r="Y461" i="10"/>
  <c r="AR461" i="10" s="1"/>
  <c r="AI461" i="10"/>
  <c r="Q461" i="10"/>
  <c r="AO461" i="10" s="1"/>
  <c r="AV461" i="10" s="1"/>
  <c r="AH461" i="10" s="1"/>
  <c r="AK461" i="10" s="1"/>
  <c r="AI463" i="10"/>
  <c r="Q463" i="10"/>
  <c r="AO463" i="10" s="1"/>
  <c r="AJ463" i="10"/>
  <c r="Y465" i="10"/>
  <c r="AR465" i="10" s="1"/>
  <c r="AV465" i="10" s="1"/>
  <c r="AH465" i="10" s="1"/>
  <c r="AK465" i="10" s="1"/>
  <c r="Q465" i="10"/>
  <c r="AO465" i="10" s="1"/>
  <c r="AJ467" i="10"/>
  <c r="Y467" i="10"/>
  <c r="AR467" i="10" s="1"/>
  <c r="AI471" i="10"/>
  <c r="Q471" i="10"/>
  <c r="AO471" i="10" s="1"/>
  <c r="AJ471" i="10"/>
  <c r="Y475" i="10"/>
  <c r="AR475" i="10" s="1"/>
  <c r="AI475" i="10"/>
  <c r="AJ479" i="10"/>
  <c r="Y479" i="10"/>
  <c r="AR479" i="10" s="1"/>
  <c r="Q497" i="10"/>
  <c r="AO497" i="10" s="1"/>
  <c r="Y497" i="10"/>
  <c r="AR497" i="10" s="1"/>
  <c r="AJ499" i="10"/>
  <c r="Y499" i="10"/>
  <c r="AR499" i="10" s="1"/>
  <c r="AI503" i="10"/>
  <c r="Q503" i="10"/>
  <c r="AO503" i="10" s="1"/>
  <c r="AV503" i="10" s="1"/>
  <c r="AH503" i="10" s="1"/>
  <c r="AK503" i="10" s="1"/>
  <c r="AJ503" i="10"/>
  <c r="Y515" i="10"/>
  <c r="AR515" i="10" s="1"/>
  <c r="AI515" i="10"/>
  <c r="Y519" i="10"/>
  <c r="AR519" i="10" s="1"/>
  <c r="AV519" i="10" s="1"/>
  <c r="AH519" i="10" s="1"/>
  <c r="AK519" i="10" s="1"/>
  <c r="AI519" i="10"/>
  <c r="Q519" i="10"/>
  <c r="AO519" i="10" s="1"/>
  <c r="Y523" i="10"/>
  <c r="AR523" i="10" s="1"/>
  <c r="AI523" i="10"/>
  <c r="Q523" i="10"/>
  <c r="AO523" i="10" s="1"/>
  <c r="Y525" i="10"/>
  <c r="AR525" i="10" s="1"/>
  <c r="Q525" i="10"/>
  <c r="AO525" i="10" s="1"/>
  <c r="AI527" i="10"/>
  <c r="Q527" i="10"/>
  <c r="AO527" i="10" s="1"/>
  <c r="AJ527" i="10"/>
  <c r="Y529" i="10"/>
  <c r="AR529" i="10" s="1"/>
  <c r="Q529" i="10"/>
  <c r="AO529" i="10" s="1"/>
  <c r="AI531" i="10"/>
  <c r="Q531" i="10"/>
  <c r="AO531" i="10" s="1"/>
  <c r="AJ531" i="10"/>
  <c r="AI535" i="10"/>
  <c r="Q535" i="10"/>
  <c r="AO535" i="10" s="1"/>
  <c r="AJ535" i="10"/>
  <c r="Y535" i="10"/>
  <c r="AR535" i="10" s="1"/>
  <c r="AV535" i="10" s="1"/>
  <c r="AH535" i="10" s="1"/>
  <c r="AK535" i="10" s="1"/>
  <c r="Q537" i="10"/>
  <c r="AO537" i="10" s="1"/>
  <c r="AV537" i="10" s="1"/>
  <c r="AH537" i="10" s="1"/>
  <c r="AK537" i="10" s="1"/>
  <c r="Y537" i="10"/>
  <c r="AR537" i="10" s="1"/>
  <c r="AJ539" i="10"/>
  <c r="Y539" i="10"/>
  <c r="AR539" i="10" s="1"/>
  <c r="AV539" i="10" s="1"/>
  <c r="AH539" i="10" s="1"/>
  <c r="AK539" i="10" s="1"/>
  <c r="AI539" i="10"/>
  <c r="Y543" i="10"/>
  <c r="AR543" i="10" s="1"/>
  <c r="AI543" i="10"/>
  <c r="AJ543" i="10"/>
  <c r="Q543" i="10"/>
  <c r="AO543" i="10" s="1"/>
  <c r="AV543" i="10" s="1"/>
  <c r="AH543" i="10" s="1"/>
  <c r="AK543" i="10" s="1"/>
  <c r="Y547" i="10"/>
  <c r="AR547" i="10" s="1"/>
  <c r="AJ547" i="10"/>
  <c r="Q547" i="10"/>
  <c r="AO547" i="10" s="1"/>
  <c r="AV547" i="10" s="1"/>
  <c r="AH547" i="10" s="1"/>
  <c r="AK547" i="10" s="1"/>
  <c r="Y549" i="10"/>
  <c r="AR549" i="10" s="1"/>
  <c r="AV549" i="10" s="1"/>
  <c r="AH549" i="10" s="1"/>
  <c r="AK549" i="10" s="1"/>
  <c r="Q549" i="10"/>
  <c r="AO549" i="10" s="1"/>
  <c r="Y551" i="10"/>
  <c r="AR551" i="10" s="1"/>
  <c r="AI551" i="10"/>
  <c r="Q551" i="10"/>
  <c r="AO551" i="10" s="1"/>
  <c r="AV551" i="10" s="1"/>
  <c r="AH551" i="10" s="1"/>
  <c r="AK551" i="10" s="1"/>
  <c r="AJ551" i="10"/>
  <c r="Y555" i="10"/>
  <c r="AR555" i="10" s="1"/>
  <c r="AI555" i="10"/>
  <c r="Q555" i="10"/>
  <c r="AO555" i="10" s="1"/>
  <c r="AV555" i="10" s="1"/>
  <c r="AH555" i="10" s="1"/>
  <c r="AK555" i="10" s="1"/>
  <c r="AJ555" i="10"/>
  <c r="Y557" i="10"/>
  <c r="AR557" i="10" s="1"/>
  <c r="Q557" i="10"/>
  <c r="AO557" i="10" s="1"/>
  <c r="AI559" i="10"/>
  <c r="Q559" i="10"/>
  <c r="AO559" i="10" s="1"/>
  <c r="AJ559" i="10"/>
  <c r="Y561" i="10"/>
  <c r="AR561" i="10" s="1"/>
  <c r="Q561" i="10"/>
  <c r="AO561" i="10" s="1"/>
  <c r="AI563" i="10"/>
  <c r="Q563" i="10"/>
  <c r="AO563" i="10" s="1"/>
  <c r="AJ563" i="10"/>
  <c r="AJ567" i="10"/>
  <c r="Y567" i="10"/>
  <c r="AR567" i="10" s="1"/>
  <c r="Q567" i="10"/>
  <c r="AO567" i="10" s="1"/>
  <c r="Y571" i="10"/>
  <c r="AR571" i="10" s="1"/>
  <c r="AI571" i="10"/>
  <c r="Y573" i="10"/>
  <c r="AR573" i="10" s="1"/>
  <c r="Q573" i="10"/>
  <c r="AO573" i="10" s="1"/>
  <c r="Y575" i="10"/>
  <c r="AR575" i="10" s="1"/>
  <c r="AI575" i="10"/>
  <c r="Q575" i="10"/>
  <c r="AO575" i="10" s="1"/>
  <c r="Y577" i="10"/>
  <c r="AR577" i="10" s="1"/>
  <c r="Q577" i="10"/>
  <c r="AO577" i="10" s="1"/>
  <c r="AV577" i="10" s="1"/>
  <c r="AH577" i="10" s="1"/>
  <c r="AK577" i="10" s="1"/>
  <c r="Y579" i="10"/>
  <c r="AR579" i="10" s="1"/>
  <c r="AV579" i="10" s="1"/>
  <c r="AH579" i="10" s="1"/>
  <c r="AK579" i="10" s="1"/>
  <c r="AJ579" i="10"/>
  <c r="Q579" i="10"/>
  <c r="AO579" i="10" s="1"/>
  <c r="Q581" i="10"/>
  <c r="AO581" i="10" s="1"/>
  <c r="Y581" i="10"/>
  <c r="AR581" i="10" s="1"/>
  <c r="AV581" i="10" s="1"/>
  <c r="AH581" i="10" s="1"/>
  <c r="AK581" i="10" s="1"/>
  <c r="AI583" i="10"/>
  <c r="Q583" i="10"/>
  <c r="AO583" i="10" s="1"/>
  <c r="AJ583" i="10"/>
  <c r="Y583" i="10"/>
  <c r="AR583" i="10" s="1"/>
  <c r="AV583" i="10" s="1"/>
  <c r="AH583" i="10" s="1"/>
  <c r="AK583" i="10" s="1"/>
  <c r="Q589" i="10"/>
  <c r="AO589" i="10" s="1"/>
  <c r="Y589" i="10"/>
  <c r="AR589" i="10" s="1"/>
  <c r="AI591" i="10"/>
  <c r="Q591" i="10"/>
  <c r="AO591" i="10" s="1"/>
  <c r="AV591" i="10" s="1"/>
  <c r="AH591" i="10" s="1"/>
  <c r="AK591" i="10" s="1"/>
  <c r="AJ591" i="10"/>
  <c r="Y591" i="10"/>
  <c r="AR591" i="10" s="1"/>
  <c r="Y593" i="10"/>
  <c r="AR593" i="10" s="1"/>
  <c r="Q593" i="10"/>
  <c r="AO593" i="10" s="1"/>
  <c r="Y595" i="10"/>
  <c r="AR595" i="10" s="1"/>
  <c r="AI595" i="10"/>
  <c r="AJ595" i="10"/>
  <c r="AI599" i="10"/>
  <c r="Q599" i="10"/>
  <c r="AO599" i="10" s="1"/>
  <c r="AJ599" i="10"/>
  <c r="Y599" i="10"/>
  <c r="AR599" i="10" s="1"/>
  <c r="AV599" i="10" s="1"/>
  <c r="AH599" i="10" s="1"/>
  <c r="AK599" i="10" s="1"/>
  <c r="Y603" i="10"/>
  <c r="AR603" i="10" s="1"/>
  <c r="AI603" i="10"/>
  <c r="AJ603" i="10"/>
  <c r="Q603" i="10"/>
  <c r="AO603" i="10" s="1"/>
  <c r="Y605" i="10"/>
  <c r="AR605" i="10" s="1"/>
  <c r="AV605" i="10" s="1"/>
  <c r="AH605" i="10" s="1"/>
  <c r="AK605" i="10" s="1"/>
  <c r="Q605" i="10"/>
  <c r="AO605" i="10" s="1"/>
  <c r="Y607" i="10"/>
  <c r="AR607" i="10" s="1"/>
  <c r="AI607" i="10"/>
  <c r="Q607" i="10"/>
  <c r="AO607" i="10" s="1"/>
  <c r="AV607" i="10" s="1"/>
  <c r="AH607" i="10" s="1"/>
  <c r="AK607" i="10" s="1"/>
  <c r="AJ607" i="10"/>
  <c r="Y609" i="10"/>
  <c r="AR609" i="10" s="1"/>
  <c r="Q609" i="10"/>
  <c r="AO609" i="10" s="1"/>
  <c r="AV609" i="10" s="1"/>
  <c r="AH609" i="10" s="1"/>
  <c r="AK609" i="10" s="1"/>
  <c r="AI611" i="10"/>
  <c r="Q611" i="10"/>
  <c r="AO611" i="10" s="1"/>
  <c r="AJ611" i="10"/>
  <c r="Y611" i="10"/>
  <c r="AR611" i="10" s="1"/>
  <c r="AV611" i="10" s="1"/>
  <c r="AH611" i="10" s="1"/>
  <c r="AK611" i="10" s="1"/>
  <c r="Q613" i="10"/>
  <c r="AO613" i="10" s="1"/>
  <c r="AV613" i="10" s="1"/>
  <c r="AH613" i="10" s="1"/>
  <c r="AK613" i="10" s="1"/>
  <c r="Y613" i="10"/>
  <c r="AR613" i="10" s="1"/>
  <c r="AJ615" i="10"/>
  <c r="AI615" i="10"/>
  <c r="Q615" i="10"/>
  <c r="AO615" i="10" s="1"/>
  <c r="AV615" i="10" s="1"/>
  <c r="AH615" i="10" s="1"/>
  <c r="AK615" i="10" s="1"/>
  <c r="Q617" i="10"/>
  <c r="AO617" i="10" s="1"/>
  <c r="Y617" i="10"/>
  <c r="AR617" i="10" s="1"/>
  <c r="Y619" i="10"/>
  <c r="AR619" i="10" s="1"/>
  <c r="AI619" i="10"/>
  <c r="Y621" i="10"/>
  <c r="AR621" i="10" s="1"/>
  <c r="Q621" i="10"/>
  <c r="AO621" i="10" s="1"/>
  <c r="Y623" i="10"/>
  <c r="AR623" i="10" s="1"/>
  <c r="AI623" i="10"/>
  <c r="Q623" i="10"/>
  <c r="AO623" i="10" s="1"/>
  <c r="Y625" i="10"/>
  <c r="AR625" i="10" s="1"/>
  <c r="Q625" i="10"/>
  <c r="AO625" i="10" s="1"/>
  <c r="AI627" i="10"/>
  <c r="Q627" i="10"/>
  <c r="AO627" i="10" s="1"/>
  <c r="AJ627" i="10"/>
  <c r="Y627" i="10"/>
  <c r="AR627" i="10" s="1"/>
  <c r="AV627" i="10" s="1"/>
  <c r="AH627" i="10" s="1"/>
  <c r="AK627" i="10" s="1"/>
  <c r="Y629" i="10"/>
  <c r="AR629" i="10" s="1"/>
  <c r="AV629" i="10" s="1"/>
  <c r="AH629" i="10" s="1"/>
  <c r="AK629" i="10" s="1"/>
  <c r="Q629" i="10"/>
  <c r="AO629" i="10" s="1"/>
  <c r="AI631" i="10"/>
  <c r="Q631" i="10"/>
  <c r="AO631" i="10" s="1"/>
  <c r="AV631" i="10" s="1"/>
  <c r="AH631" i="10" s="1"/>
  <c r="AK631" i="10" s="1"/>
  <c r="AJ631" i="10"/>
  <c r="Y631" i="10"/>
  <c r="AR631" i="10" s="1"/>
  <c r="Q633" i="10"/>
  <c r="AO633" i="10" s="1"/>
  <c r="Y633" i="10"/>
  <c r="AR633" i="10" s="1"/>
  <c r="AV633" i="10" s="1"/>
  <c r="AH633" i="10" s="1"/>
  <c r="AK633" i="10" s="1"/>
  <c r="Q637" i="10"/>
  <c r="AO637" i="10" s="1"/>
  <c r="AV637" i="10" s="1"/>
  <c r="AH637" i="10" s="1"/>
  <c r="AK637" i="10" s="1"/>
  <c r="Y637" i="10"/>
  <c r="AR637" i="10" s="1"/>
  <c r="Y641" i="10"/>
  <c r="AR641" i="10" s="1"/>
  <c r="Q641" i="10"/>
  <c r="AO641" i="10" s="1"/>
  <c r="Y643" i="10"/>
  <c r="AR643" i="10" s="1"/>
  <c r="AI643" i="10"/>
  <c r="Y645" i="10"/>
  <c r="AR645" i="10" s="1"/>
  <c r="Q645" i="10"/>
  <c r="AO645" i="10" s="1"/>
  <c r="AV645" i="10" s="1"/>
  <c r="AH645" i="10" s="1"/>
  <c r="AK645" i="10" s="1"/>
  <c r="Y647" i="10"/>
  <c r="AR647" i="10" s="1"/>
  <c r="AI647" i="10"/>
  <c r="Y649" i="10"/>
  <c r="AR649" i="10" s="1"/>
  <c r="Q649" i="10"/>
  <c r="AO649" i="10" s="1"/>
  <c r="AV649" i="10" s="1"/>
  <c r="AH649" i="10" s="1"/>
  <c r="AK649" i="10" s="1"/>
  <c r="Y651" i="10"/>
  <c r="AR651" i="10" s="1"/>
  <c r="AV651" i="10" s="1"/>
  <c r="AH651" i="10" s="1"/>
  <c r="AK651" i="10" s="1"/>
  <c r="AI651" i="10"/>
  <c r="Q651" i="10"/>
  <c r="AO651" i="10" s="1"/>
  <c r="Y653" i="10"/>
  <c r="AR653" i="10" s="1"/>
  <c r="Q653" i="10"/>
  <c r="AO653" i="10" s="1"/>
  <c r="Y655" i="10"/>
  <c r="AR655" i="10" s="1"/>
  <c r="AI655" i="10"/>
  <c r="Q655" i="10"/>
  <c r="AO655" i="10" s="1"/>
  <c r="AV655" i="10" s="1"/>
  <c r="AH655" i="10" s="1"/>
  <c r="AK655" i="10" s="1"/>
  <c r="Y657" i="10"/>
  <c r="AR657" i="10" s="1"/>
  <c r="Q657" i="10"/>
  <c r="AO657" i="10" s="1"/>
  <c r="AI659" i="10"/>
  <c r="Q659" i="10"/>
  <c r="AO659" i="10" s="1"/>
  <c r="AJ659" i="10"/>
  <c r="Y659" i="10"/>
  <c r="AR659" i="10" s="1"/>
  <c r="Y661" i="10"/>
  <c r="AR661" i="10" s="1"/>
  <c r="Q661" i="10"/>
  <c r="AO661" i="10" s="1"/>
  <c r="AV661" i="10" s="1"/>
  <c r="AH661" i="10" s="1"/>
  <c r="AK661" i="10" s="1"/>
  <c r="AI663" i="10"/>
  <c r="Q663" i="10"/>
  <c r="AO663" i="10" s="1"/>
  <c r="AJ663" i="10"/>
  <c r="Y663" i="10"/>
  <c r="AR663" i="10" s="1"/>
  <c r="AV663" i="10" s="1"/>
  <c r="AH663" i="10" s="1"/>
  <c r="AK663" i="10" s="1"/>
  <c r="Q665" i="10"/>
  <c r="AO665" i="10" s="1"/>
  <c r="AV665" i="10" s="1"/>
  <c r="AH665" i="10" s="1"/>
  <c r="AK665" i="10" s="1"/>
  <c r="Y665" i="10"/>
  <c r="AR665" i="10" s="1"/>
  <c r="Q669" i="10"/>
  <c r="AO669" i="10" s="1"/>
  <c r="Y669" i="10"/>
  <c r="AR669" i="10" s="1"/>
  <c r="AV669" i="10" s="1"/>
  <c r="AH669" i="10" s="1"/>
  <c r="AK669" i="10" s="1"/>
  <c r="Y673" i="10"/>
  <c r="AR673" i="10" s="1"/>
  <c r="Q673" i="10"/>
  <c r="AO673" i="10" s="1"/>
  <c r="Y675" i="10"/>
  <c r="AR675" i="10" s="1"/>
  <c r="AI675" i="10"/>
  <c r="Y677" i="10"/>
  <c r="AR677" i="10" s="1"/>
  <c r="AV677" i="10" s="1"/>
  <c r="AH677" i="10" s="1"/>
  <c r="AK677" i="10" s="1"/>
  <c r="Q677" i="10"/>
  <c r="AO677" i="10" s="1"/>
  <c r="Y679" i="10"/>
  <c r="AR679" i="10" s="1"/>
  <c r="AI679" i="10"/>
  <c r="Q679" i="10"/>
  <c r="AO679" i="10" s="1"/>
  <c r="AV679" i="10" s="1"/>
  <c r="AH679" i="10" s="1"/>
  <c r="AK679" i="10" s="1"/>
  <c r="Y683" i="10"/>
  <c r="AR683" i="10" s="1"/>
  <c r="AI683" i="10"/>
  <c r="Q683" i="10"/>
  <c r="AO683" i="10" s="1"/>
  <c r="AJ683" i="10"/>
  <c r="Y685" i="10"/>
  <c r="AR685" i="10" s="1"/>
  <c r="Q685" i="10"/>
  <c r="AO685" i="10" s="1"/>
  <c r="AI687" i="10"/>
  <c r="Q687" i="10"/>
  <c r="AO687" i="10" s="1"/>
  <c r="AV687" i="10" s="1"/>
  <c r="AH687" i="10" s="1"/>
  <c r="AK687" i="10" s="1"/>
  <c r="AJ687" i="10"/>
  <c r="Y687" i="10"/>
  <c r="AR687" i="10" s="1"/>
  <c r="Q689" i="10"/>
  <c r="AO689" i="10" s="1"/>
  <c r="Y689" i="10"/>
  <c r="AR689" i="10" s="1"/>
  <c r="AJ691" i="10"/>
  <c r="Y691" i="10"/>
  <c r="AR691" i="10" s="1"/>
  <c r="AI691" i="10"/>
  <c r="Q691" i="10"/>
  <c r="AO691" i="10" s="1"/>
  <c r="AV691" i="10" s="1"/>
  <c r="AH691" i="10" s="1"/>
  <c r="AK691" i="10" s="1"/>
  <c r="Q693" i="10"/>
  <c r="AO693" i="10" s="1"/>
  <c r="Y693" i="10"/>
  <c r="AR693" i="10" s="1"/>
  <c r="Y695" i="10"/>
  <c r="AR695" i="10" s="1"/>
  <c r="AV695" i="10" s="1"/>
  <c r="AH695" i="10" s="1"/>
  <c r="AK695" i="10" s="1"/>
  <c r="AI695" i="10"/>
  <c r="AJ695" i="10"/>
  <c r="Y697" i="10"/>
  <c r="AR697" i="10" s="1"/>
  <c r="Q697" i="10"/>
  <c r="AO697" i="10" s="1"/>
  <c r="AV697" i="10" s="1"/>
  <c r="AH697" i="10" s="1"/>
  <c r="AK697" i="10" s="1"/>
  <c r="AI699" i="10"/>
  <c r="Q699" i="10"/>
  <c r="AO699" i="10" s="1"/>
  <c r="Y699" i="10"/>
  <c r="AR699" i="10" s="1"/>
  <c r="AJ699" i="10"/>
  <c r="Y701" i="10"/>
  <c r="AR701" i="10" s="1"/>
  <c r="AV701" i="10" s="1"/>
  <c r="AH701" i="10" s="1"/>
  <c r="AK701" i="10" s="1"/>
  <c r="Q701" i="10"/>
  <c r="AO701" i="10" s="1"/>
  <c r="AI703" i="10"/>
  <c r="Q703" i="10"/>
  <c r="AO703" i="10" s="1"/>
  <c r="AV703" i="10" s="1"/>
  <c r="AH703" i="10" s="1"/>
  <c r="AK703" i="10" s="1"/>
  <c r="AJ703" i="10"/>
  <c r="Y705" i="10"/>
  <c r="AR705" i="10" s="1"/>
  <c r="Q705" i="10"/>
  <c r="AO705" i="10" s="1"/>
  <c r="AI705" i="10"/>
  <c r="AJ705" i="10"/>
  <c r="Y707" i="10"/>
  <c r="AR707" i="10" s="1"/>
  <c r="Q707" i="10"/>
  <c r="AO707" i="10" s="1"/>
  <c r="Y709" i="10"/>
  <c r="AR709" i="10" s="1"/>
  <c r="AV709" i="10" s="1"/>
  <c r="AH709" i="10" s="1"/>
  <c r="AK709" i="10" s="1"/>
  <c r="AJ709" i="10"/>
  <c r="Q709" i="10"/>
  <c r="AO709" i="10" s="1"/>
  <c r="AI709" i="10"/>
  <c r="AI711" i="10"/>
  <c r="Q711" i="10"/>
  <c r="AO711" i="10" s="1"/>
  <c r="AV711" i="10" s="1"/>
  <c r="AH711" i="10" s="1"/>
  <c r="AK711" i="10" s="1"/>
  <c r="AJ711" i="10"/>
  <c r="Y711" i="10"/>
  <c r="AR711" i="10" s="1"/>
  <c r="AJ713" i="10"/>
  <c r="Q713" i="10"/>
  <c r="AO713" i="10" s="1"/>
  <c r="AV713" i="10" s="1"/>
  <c r="AH713" i="10" s="1"/>
  <c r="AK713" i="10" s="1"/>
  <c r="AI713" i="10"/>
  <c r="Y713" i="10"/>
  <c r="AR713" i="10" s="1"/>
  <c r="Y715" i="10"/>
  <c r="AR715" i="10" s="1"/>
  <c r="Q715" i="10"/>
  <c r="AO715" i="10" s="1"/>
  <c r="Y717" i="10"/>
  <c r="AR717" i="10" s="1"/>
  <c r="AJ717" i="10"/>
  <c r="Q717" i="10"/>
  <c r="AO717" i="10" s="1"/>
  <c r="AI717" i="10"/>
  <c r="AI719" i="10"/>
  <c r="Q719" i="10"/>
  <c r="AO719" i="10" s="1"/>
  <c r="AJ719" i="10"/>
  <c r="Y719" i="10"/>
  <c r="AR719" i="10" s="1"/>
  <c r="Y721" i="10"/>
  <c r="AR721" i="10" s="1"/>
  <c r="AJ721" i="10"/>
  <c r="Y723" i="10"/>
  <c r="AR723" i="10" s="1"/>
  <c r="Q723" i="10"/>
  <c r="AO723" i="10" s="1"/>
  <c r="AV723" i="10" s="1"/>
  <c r="AH723" i="10" s="1"/>
  <c r="AK723" i="10" s="1"/>
  <c r="AJ725" i="10"/>
  <c r="Q725" i="10"/>
  <c r="AO725" i="10" s="1"/>
  <c r="AI725" i="10"/>
  <c r="Y725" i="10"/>
  <c r="AR725" i="10" s="1"/>
  <c r="AV725" i="10" s="1"/>
  <c r="AH725" i="10" s="1"/>
  <c r="AK725" i="10" s="1"/>
  <c r="Y727" i="10"/>
  <c r="AR727" i="10" s="1"/>
  <c r="AI727" i="10"/>
  <c r="Q727" i="10"/>
  <c r="AO727" i="10" s="1"/>
  <c r="AV727" i="10" s="1"/>
  <c r="AH727" i="10" s="1"/>
  <c r="AK727" i="10" s="1"/>
  <c r="AJ727" i="10"/>
  <c r="AJ729" i="10"/>
  <c r="Q729" i="10"/>
  <c r="AO729" i="10" s="1"/>
  <c r="AI729" i="10"/>
  <c r="Y729" i="10"/>
  <c r="AR729" i="10" s="1"/>
  <c r="AV729" i="10" s="1"/>
  <c r="AH729" i="10" s="1"/>
  <c r="AK729" i="10" s="1"/>
  <c r="Y733" i="10"/>
  <c r="AR733" i="10" s="1"/>
  <c r="AJ733" i="10"/>
  <c r="Q733" i="10"/>
  <c r="AO733" i="10" s="1"/>
  <c r="AV733" i="10" s="1"/>
  <c r="AH733" i="10" s="1"/>
  <c r="AK733" i="10" s="1"/>
  <c r="AI733" i="10"/>
  <c r="Y735" i="10"/>
  <c r="AR735" i="10" s="1"/>
  <c r="AI735" i="10"/>
  <c r="Q735" i="10"/>
  <c r="AO735" i="10" s="1"/>
  <c r="AV735" i="10" s="1"/>
  <c r="AH735" i="10" s="1"/>
  <c r="AK735" i="10" s="1"/>
  <c r="AJ735" i="10"/>
  <c r="Y737" i="10"/>
  <c r="AR737" i="10" s="1"/>
  <c r="Q737" i="10"/>
  <c r="AO737" i="10" s="1"/>
  <c r="AI737" i="10"/>
  <c r="Y739" i="10"/>
  <c r="AR739" i="10" s="1"/>
  <c r="AV739" i="10" s="1"/>
  <c r="AH739" i="10" s="1"/>
  <c r="AK739" i="10" s="1"/>
  <c r="Q739" i="10"/>
  <c r="AO739" i="10" s="1"/>
  <c r="AJ741" i="10"/>
  <c r="Q741" i="10"/>
  <c r="AO741" i="10" s="1"/>
  <c r="AI741" i="10"/>
  <c r="Y743" i="10"/>
  <c r="AR743" i="10" s="1"/>
  <c r="AI743" i="10"/>
  <c r="Q743" i="10"/>
  <c r="AO743" i="10" s="1"/>
  <c r="AV743" i="10" s="1"/>
  <c r="AH743" i="10" s="1"/>
  <c r="AK743" i="10" s="1"/>
  <c r="AJ743" i="10"/>
  <c r="Y745" i="10"/>
  <c r="AR745" i="10" s="1"/>
  <c r="Q745" i="10"/>
  <c r="AO745" i="10" s="1"/>
  <c r="AI745" i="10"/>
  <c r="Q747" i="10"/>
  <c r="AO747" i="10" s="1"/>
  <c r="AV747" i="10" s="1"/>
  <c r="AH747" i="10" s="1"/>
  <c r="AK747" i="10" s="1"/>
  <c r="Y747" i="10"/>
  <c r="AR747" i="10" s="1"/>
  <c r="Y749" i="10"/>
  <c r="AR749" i="10" s="1"/>
  <c r="AJ749" i="10"/>
  <c r="Q749" i="10"/>
  <c r="AO749" i="10" s="1"/>
  <c r="AV749" i="10" s="1"/>
  <c r="AH749" i="10" s="1"/>
  <c r="AK749" i="10" s="1"/>
  <c r="AI749" i="10"/>
  <c r="Q751" i="10"/>
  <c r="AO751" i="10" s="1"/>
  <c r="Y751" i="10"/>
  <c r="AR751" i="10" s="1"/>
  <c r="AV751" i="10" s="1"/>
  <c r="AH751" i="10" s="1"/>
  <c r="AK751" i="10" s="1"/>
  <c r="Y753" i="10"/>
  <c r="AR753" i="10" s="1"/>
  <c r="AV753" i="10" s="1"/>
  <c r="AH753" i="10" s="1"/>
  <c r="AK753" i="10" s="1"/>
  <c r="AJ753" i="10"/>
  <c r="Q753" i="10"/>
  <c r="AO753" i="10" s="1"/>
  <c r="AI753" i="10"/>
  <c r="Q755" i="10"/>
  <c r="AO755" i="10" s="1"/>
  <c r="AV755" i="10" s="1"/>
  <c r="AH755" i="10" s="1"/>
  <c r="AK755" i="10" s="1"/>
  <c r="Y755" i="10"/>
  <c r="AR755" i="10" s="1"/>
  <c r="AJ757" i="10"/>
  <c r="Q757" i="10"/>
  <c r="AO757" i="10" s="1"/>
  <c r="AV757" i="10" s="1"/>
  <c r="AH757" i="10" s="1"/>
  <c r="AK757" i="10" s="1"/>
  <c r="AI757" i="10"/>
  <c r="Y757" i="10"/>
  <c r="AR757" i="10" s="1"/>
  <c r="Y759" i="10"/>
  <c r="AR759" i="10" s="1"/>
  <c r="Q759" i="10"/>
  <c r="AO759" i="10" s="1"/>
  <c r="AV759" i="10" s="1"/>
  <c r="AH759" i="10" s="1"/>
  <c r="AK759" i="10" s="1"/>
  <c r="AJ761" i="10"/>
  <c r="Q761" i="10"/>
  <c r="AO761" i="10" s="1"/>
  <c r="AI761" i="10"/>
  <c r="Y761" i="10"/>
  <c r="AR761" i="10" s="1"/>
  <c r="AV761" i="10" s="1"/>
  <c r="AH761" i="10" s="1"/>
  <c r="AK761" i="10" s="1"/>
  <c r="Q763" i="10"/>
  <c r="AO763" i="10" s="1"/>
  <c r="AV763" i="10" s="1"/>
  <c r="AH763" i="10" s="1"/>
  <c r="AK763" i="10" s="1"/>
  <c r="Y763" i="10"/>
  <c r="AR763" i="10" s="1"/>
  <c r="AJ765" i="10"/>
  <c r="Q765" i="10"/>
  <c r="AO765" i="10" s="1"/>
  <c r="AI765" i="10"/>
  <c r="Y769" i="10"/>
  <c r="AR769" i="10" s="1"/>
  <c r="AJ769" i="10"/>
  <c r="Q769" i="10"/>
  <c r="AO769" i="10" s="1"/>
  <c r="AV769" i="10" s="1"/>
  <c r="AH769" i="10" s="1"/>
  <c r="AK769" i="10" s="1"/>
  <c r="AI769" i="10"/>
  <c r="Y771" i="10"/>
  <c r="AR771" i="10" s="1"/>
  <c r="Q771" i="10"/>
  <c r="AO771" i="10" s="1"/>
  <c r="AJ773" i="10"/>
  <c r="Q773" i="10"/>
  <c r="AO773" i="10" s="1"/>
  <c r="AV773" i="10" s="1"/>
  <c r="AH773" i="10" s="1"/>
  <c r="AK773" i="10" s="1"/>
  <c r="AI773" i="10"/>
  <c r="Y773" i="10"/>
  <c r="AR773" i="10" s="1"/>
  <c r="Y775" i="10"/>
  <c r="AR775" i="10" s="1"/>
  <c r="Q775" i="10"/>
  <c r="AO775" i="10" s="1"/>
  <c r="AV775" i="10" s="1"/>
  <c r="AH775" i="10" s="1"/>
  <c r="AK775" i="10" s="1"/>
  <c r="Y777" i="10"/>
  <c r="AR777" i="10" s="1"/>
  <c r="Q777" i="10"/>
  <c r="AO777" i="10" s="1"/>
  <c r="AI777" i="10"/>
  <c r="AJ777" i="10"/>
  <c r="Q779" i="10"/>
  <c r="AO779" i="10" s="1"/>
  <c r="Y779" i="10"/>
  <c r="AR779" i="10" s="1"/>
  <c r="AJ781" i="10"/>
  <c r="Q781" i="10"/>
  <c r="AO781" i="10" s="1"/>
  <c r="AV781" i="10" s="1"/>
  <c r="AH781" i="10" s="1"/>
  <c r="AK781" i="10" s="1"/>
  <c r="AI781" i="10"/>
  <c r="Y781" i="10"/>
  <c r="AR781" i="10" s="1"/>
  <c r="Q783" i="10"/>
  <c r="AO783" i="10" s="1"/>
  <c r="Y783" i="10"/>
  <c r="AR783" i="10" s="1"/>
  <c r="AJ785" i="10"/>
  <c r="Q785" i="10"/>
  <c r="AO785" i="10" s="1"/>
  <c r="AI785" i="10"/>
  <c r="Y785" i="10"/>
  <c r="AR785" i="10" s="1"/>
  <c r="AV785" i="10" s="1"/>
  <c r="AH785" i="10" s="1"/>
  <c r="AK785" i="10" s="1"/>
  <c r="Y787" i="10"/>
  <c r="AR787" i="10" s="1"/>
  <c r="Q787" i="10"/>
  <c r="AO787" i="10" s="1"/>
  <c r="Y789" i="10"/>
  <c r="AR789" i="10" s="1"/>
  <c r="AV789" i="10" s="1"/>
  <c r="AH789" i="10" s="1"/>
  <c r="AK789" i="10" s="1"/>
  <c r="AJ789" i="10"/>
  <c r="Q789" i="10"/>
  <c r="AO789" i="10" s="1"/>
  <c r="AI789" i="10"/>
  <c r="Y791" i="10"/>
  <c r="AR791" i="10" s="1"/>
  <c r="Q791" i="10"/>
  <c r="AO791" i="10" s="1"/>
  <c r="Y793" i="10"/>
  <c r="AR793" i="10" s="1"/>
  <c r="AJ793" i="10"/>
  <c r="Q793" i="10"/>
  <c r="AO793" i="10" s="1"/>
  <c r="AV793" i="10" s="1"/>
  <c r="AH793" i="10" s="1"/>
  <c r="AK793" i="10" s="1"/>
  <c r="AI793" i="10"/>
  <c r="Y797" i="10"/>
  <c r="AR797" i="10" s="1"/>
  <c r="Q797" i="10"/>
  <c r="AO797" i="10" s="1"/>
  <c r="AI797" i="10"/>
  <c r="Y799" i="10"/>
  <c r="AR799" i="10" s="1"/>
  <c r="AV799" i="10" s="1"/>
  <c r="AH799" i="10" s="1"/>
  <c r="AK799" i="10" s="1"/>
  <c r="Q799" i="10"/>
  <c r="AO799" i="10" s="1"/>
  <c r="AJ801" i="10"/>
  <c r="Q801" i="10"/>
  <c r="AO801" i="10" s="1"/>
  <c r="AV801" i="10" s="1"/>
  <c r="AH801" i="10" s="1"/>
  <c r="AK801" i="10" s="1"/>
  <c r="AI801" i="10"/>
  <c r="Y801" i="10"/>
  <c r="AR801" i="10" s="1"/>
  <c r="Q803" i="10"/>
  <c r="AO803" i="10" s="1"/>
  <c r="Y803" i="10"/>
  <c r="AR803" i="10" s="1"/>
  <c r="AV803" i="10" s="1"/>
  <c r="AH803" i="10" s="1"/>
  <c r="AK803" i="10" s="1"/>
  <c r="Y805" i="10"/>
  <c r="AR805" i="10" s="1"/>
  <c r="Q805" i="10"/>
  <c r="AO805" i="10" s="1"/>
  <c r="AI805" i="10"/>
  <c r="AJ805" i="10"/>
  <c r="Q807" i="10"/>
  <c r="AO807" i="10" s="1"/>
  <c r="AV807" i="10" s="1"/>
  <c r="AH807" i="10" s="1"/>
  <c r="AK807" i="10" s="1"/>
  <c r="Y807" i="10"/>
  <c r="AR807" i="10" s="1"/>
  <c r="AJ809" i="10"/>
  <c r="Q809" i="10"/>
  <c r="AO809" i="10" s="1"/>
  <c r="AV809" i="10" s="1"/>
  <c r="AH809" i="10" s="1"/>
  <c r="AK809" i="10" s="1"/>
  <c r="AI809" i="10"/>
  <c r="Y809" i="10"/>
  <c r="AR809" i="10" s="1"/>
  <c r="Y811" i="10"/>
  <c r="AR811" i="10" s="1"/>
  <c r="Q811" i="10"/>
  <c r="AO811" i="10" s="1"/>
  <c r="AV811" i="10" s="1"/>
  <c r="AH811" i="10" s="1"/>
  <c r="AK811" i="10" s="1"/>
  <c r="Y813" i="10"/>
  <c r="AR813" i="10" s="1"/>
  <c r="AV813" i="10" s="1"/>
  <c r="AH813" i="10" s="1"/>
  <c r="AK813" i="10" s="1"/>
  <c r="AJ813" i="10"/>
  <c r="Q813" i="10"/>
  <c r="AO813" i="10" s="1"/>
  <c r="AI813" i="10"/>
  <c r="Y815" i="10"/>
  <c r="AR815" i="10" s="1"/>
  <c r="AV815" i="10" s="1"/>
  <c r="AH815" i="10" s="1"/>
  <c r="AK815" i="10" s="1"/>
  <c r="Q815" i="10"/>
  <c r="AO815" i="10" s="1"/>
  <c r="Y817" i="10"/>
  <c r="AR817" i="10" s="1"/>
  <c r="Q817" i="10"/>
  <c r="AO817" i="10" s="1"/>
  <c r="AI817" i="10"/>
  <c r="Y819" i="10"/>
  <c r="AR819" i="10" s="1"/>
  <c r="Q819" i="10"/>
  <c r="AO819" i="10" s="1"/>
  <c r="Y821" i="10"/>
  <c r="AR821" i="10" s="1"/>
  <c r="AV821" i="10" s="1"/>
  <c r="AH821" i="10" s="1"/>
  <c r="AK821" i="10" s="1"/>
  <c r="AJ821" i="10"/>
  <c r="Q821" i="10"/>
  <c r="AO821" i="10" s="1"/>
  <c r="AI821" i="10"/>
  <c r="Y823" i="10"/>
  <c r="AR823" i="10" s="1"/>
  <c r="Q823" i="10"/>
  <c r="AO823" i="10" s="1"/>
  <c r="AV823" i="10" s="1"/>
  <c r="AH823" i="10" s="1"/>
  <c r="AK823" i="10" s="1"/>
  <c r="Y825" i="10"/>
  <c r="AR825" i="10" s="1"/>
  <c r="AJ825" i="10"/>
  <c r="Q825" i="10"/>
  <c r="AO825" i="10" s="1"/>
  <c r="AV825" i="10" s="1"/>
  <c r="AH825" i="10" s="1"/>
  <c r="AK825" i="10" s="1"/>
  <c r="AI825" i="10"/>
  <c r="Y827" i="10"/>
  <c r="AR827" i="10" s="1"/>
  <c r="Q827" i="10"/>
  <c r="AO827" i="10" s="1"/>
  <c r="AI827" i="10"/>
  <c r="Q829" i="10"/>
  <c r="AO829" i="10" s="1"/>
  <c r="AV829" i="10" s="1"/>
  <c r="AH829" i="10" s="1"/>
  <c r="AK829" i="10" s="1"/>
  <c r="AJ829" i="10"/>
  <c r="Y829" i="10"/>
  <c r="AR829" i="10" s="1"/>
  <c r="AJ831" i="10"/>
  <c r="Q831" i="10"/>
  <c r="AO831" i="10" s="1"/>
  <c r="AV831" i="10" s="1"/>
  <c r="AH831" i="10" s="1"/>
  <c r="AK831" i="10" s="1"/>
  <c r="AI831" i="10"/>
  <c r="Y831" i="10"/>
  <c r="AR831" i="10" s="1"/>
  <c r="Y833" i="10"/>
  <c r="AR833" i="10" s="1"/>
  <c r="Q833" i="10"/>
  <c r="AO833" i="10" s="1"/>
  <c r="AJ835" i="10"/>
  <c r="Q835" i="10"/>
  <c r="AO835" i="10" s="1"/>
  <c r="AI835" i="10"/>
  <c r="Y835" i="10"/>
  <c r="AR835" i="10" s="1"/>
  <c r="AV835" i="10" s="1"/>
  <c r="AH835" i="10" s="1"/>
  <c r="AK835" i="10" s="1"/>
  <c r="Y837" i="10"/>
  <c r="AR837" i="10" s="1"/>
  <c r="Q837" i="10"/>
  <c r="AO837" i="10" s="1"/>
  <c r="Y839" i="10"/>
  <c r="AR839" i="10" s="1"/>
  <c r="Q839" i="10"/>
  <c r="AO839" i="10" s="1"/>
  <c r="AI839" i="10"/>
  <c r="AJ839" i="10"/>
  <c r="Q841" i="10"/>
  <c r="AO841" i="10" s="1"/>
  <c r="AV841" i="10" s="1"/>
  <c r="AH841" i="10" s="1"/>
  <c r="AK841" i="10" s="1"/>
  <c r="AJ841" i="10"/>
  <c r="Y841" i="10"/>
  <c r="AR841" i="10" s="1"/>
  <c r="Y843" i="10"/>
  <c r="AR843" i="10" s="1"/>
  <c r="AJ843" i="10"/>
  <c r="Q843" i="10"/>
  <c r="AO843" i="10" s="1"/>
  <c r="AV843" i="10" s="1"/>
  <c r="AH843" i="10" s="1"/>
  <c r="AK843" i="10" s="1"/>
  <c r="AI843" i="10"/>
  <c r="Y845" i="10"/>
  <c r="AR845" i="10" s="1"/>
  <c r="Q845" i="10"/>
  <c r="AO845" i="10" s="1"/>
  <c r="AV845" i="10" s="1"/>
  <c r="AH845" i="10" s="1"/>
  <c r="AK845" i="10" s="1"/>
  <c r="AJ845" i="10"/>
  <c r="AJ847" i="10"/>
  <c r="Q847" i="10"/>
  <c r="AO847" i="10" s="1"/>
  <c r="AI847" i="10"/>
  <c r="Y847" i="10"/>
  <c r="AR847" i="10" s="1"/>
  <c r="AV847" i="10" s="1"/>
  <c r="AH847" i="10" s="1"/>
  <c r="AK847" i="10" s="1"/>
  <c r="Y849" i="10"/>
  <c r="AR849" i="10" s="1"/>
  <c r="Q849" i="10"/>
  <c r="AO849" i="10" s="1"/>
  <c r="AJ849" i="10"/>
  <c r="Y851" i="10"/>
  <c r="AR851" i="10" s="1"/>
  <c r="AV851" i="10" s="1"/>
  <c r="AH851" i="10" s="1"/>
  <c r="AK851" i="10" s="1"/>
  <c r="AJ851" i="10"/>
  <c r="Q851" i="10"/>
  <c r="AO851" i="10" s="1"/>
  <c r="AI851" i="10"/>
  <c r="Q853" i="10"/>
  <c r="AO853" i="10" s="1"/>
  <c r="AJ853" i="10"/>
  <c r="AJ855" i="10"/>
  <c r="Q855" i="10"/>
  <c r="AO855" i="10" s="1"/>
  <c r="AI855" i="10"/>
  <c r="Y855" i="10"/>
  <c r="AR855" i="10" s="1"/>
  <c r="Y857" i="10"/>
  <c r="AR857" i="10" s="1"/>
  <c r="Q857" i="10"/>
  <c r="AO857" i="10" s="1"/>
  <c r="AV857" i="10" s="1"/>
  <c r="AH857" i="10" s="1"/>
  <c r="AK857" i="10" s="1"/>
  <c r="AJ857" i="10"/>
  <c r="AJ859" i="10"/>
  <c r="Q859" i="10"/>
  <c r="AO859" i="10" s="1"/>
  <c r="AI859" i="10"/>
  <c r="Y859" i="10"/>
  <c r="AR859" i="10" s="1"/>
  <c r="AV859" i="10" s="1"/>
  <c r="AH859" i="10" s="1"/>
  <c r="AK859" i="10" s="1"/>
  <c r="Y861" i="10"/>
  <c r="AR861" i="10" s="1"/>
  <c r="Q861" i="10"/>
  <c r="AO861" i="10" s="1"/>
  <c r="AJ861" i="10"/>
  <c r="Y863" i="10"/>
  <c r="AR863" i="10" s="1"/>
  <c r="AV863" i="10" s="1"/>
  <c r="AH863" i="10" s="1"/>
  <c r="AK863" i="10" s="1"/>
  <c r="AJ863" i="10"/>
  <c r="Q863" i="10"/>
  <c r="AO863" i="10" s="1"/>
  <c r="AI863" i="10"/>
  <c r="Y865" i="10"/>
  <c r="AR865" i="10" s="1"/>
  <c r="AV865" i="10" s="1"/>
  <c r="AH865" i="10" s="1"/>
  <c r="AK865" i="10" s="1"/>
  <c r="Q865" i="10"/>
  <c r="AO865" i="10" s="1"/>
  <c r="AJ865" i="10"/>
  <c r="Y867" i="10"/>
  <c r="AR867" i="10" s="1"/>
  <c r="AV867" i="10" s="1"/>
  <c r="AH867" i="10" s="1"/>
  <c r="AK867" i="10" s="1"/>
  <c r="AJ867" i="10"/>
  <c r="Q867" i="10"/>
  <c r="AO867" i="10" s="1"/>
  <c r="AI867" i="10"/>
  <c r="Q869" i="10"/>
  <c r="AO869" i="10" s="1"/>
  <c r="AV869" i="10" s="1"/>
  <c r="AH869" i="10" s="1"/>
  <c r="AK869" i="10" s="1"/>
  <c r="AJ869" i="10"/>
  <c r="Y869" i="10"/>
  <c r="AR869" i="10" s="1"/>
  <c r="AJ871" i="10"/>
  <c r="Q871" i="10"/>
  <c r="AO871" i="10" s="1"/>
  <c r="AI871" i="10"/>
  <c r="Y871" i="10"/>
  <c r="AR871" i="10" s="1"/>
  <c r="Y875" i="10"/>
  <c r="AR875" i="10" s="1"/>
  <c r="AJ875" i="10"/>
  <c r="Q875" i="10"/>
  <c r="AO875" i="10" s="1"/>
  <c r="AV875" i="10" s="1"/>
  <c r="AH875" i="10" s="1"/>
  <c r="AK875" i="10" s="1"/>
  <c r="AI875" i="10"/>
  <c r="Q877" i="10"/>
  <c r="AO877" i="10" s="1"/>
  <c r="AJ877" i="10"/>
  <c r="Y877" i="10"/>
  <c r="AR877" i="10" s="1"/>
  <c r="AV877" i="10" s="1"/>
  <c r="AH877" i="10" s="1"/>
  <c r="AK877" i="10" s="1"/>
  <c r="AJ879" i="10"/>
  <c r="Q879" i="10"/>
  <c r="AO879" i="10" s="1"/>
  <c r="AI879" i="10"/>
  <c r="Y879" i="10"/>
  <c r="AR879" i="10" s="1"/>
  <c r="AV879" i="10" s="1"/>
  <c r="AH879" i="10" s="1"/>
  <c r="AK879" i="10" s="1"/>
  <c r="Y881" i="10"/>
  <c r="AR881" i="10" s="1"/>
  <c r="Q881" i="10"/>
  <c r="AO881" i="10" s="1"/>
  <c r="AJ881" i="10"/>
  <c r="Y883" i="10"/>
  <c r="AR883" i="10" s="1"/>
  <c r="AV883" i="10" s="1"/>
  <c r="AH883" i="10" s="1"/>
  <c r="AK883" i="10" s="1"/>
  <c r="Q883" i="10"/>
  <c r="AO883" i="10" s="1"/>
  <c r="AI883" i="10"/>
  <c r="AJ883" i="10"/>
  <c r="Q885" i="10"/>
  <c r="AO885" i="10" s="1"/>
  <c r="AV885" i="10" s="1"/>
  <c r="AH885" i="10" s="1"/>
  <c r="AK885" i="10" s="1"/>
  <c r="AJ885" i="10"/>
  <c r="Y885" i="10"/>
  <c r="AR885" i="10" s="1"/>
  <c r="AJ887" i="10"/>
  <c r="Q887" i="10"/>
  <c r="AO887" i="10" s="1"/>
  <c r="AV887" i="10" s="1"/>
  <c r="AH887" i="10" s="1"/>
  <c r="AK887" i="10" s="1"/>
  <c r="AI887" i="10"/>
  <c r="Y887" i="10"/>
  <c r="AR887" i="10" s="1"/>
  <c r="Y889" i="10"/>
  <c r="AR889" i="10" s="1"/>
  <c r="Q889" i="10"/>
  <c r="AO889" i="10" s="1"/>
  <c r="AV889" i="10" s="1"/>
  <c r="AH889" i="10" s="1"/>
  <c r="AK889" i="10" s="1"/>
  <c r="AJ889" i="10"/>
  <c r="Y891" i="10"/>
  <c r="AR891" i="10" s="1"/>
  <c r="Q891" i="10"/>
  <c r="AO891" i="10" s="1"/>
  <c r="AV891" i="10" s="1"/>
  <c r="AH891" i="10" s="1"/>
  <c r="AK891" i="10" s="1"/>
  <c r="AI891" i="10"/>
  <c r="AJ891" i="10"/>
  <c r="Y893" i="10"/>
  <c r="AR893" i="10" s="1"/>
  <c r="Q893" i="10"/>
  <c r="AO893" i="10" s="1"/>
  <c r="AV893" i="10" s="1"/>
  <c r="AH893" i="10" s="1"/>
  <c r="AK893" i="10" s="1"/>
  <c r="AJ893" i="10"/>
  <c r="Y895" i="10"/>
  <c r="AR895" i="10" s="1"/>
  <c r="AJ895" i="10"/>
  <c r="Q895" i="10"/>
  <c r="AO895" i="10" s="1"/>
  <c r="AV895" i="10" s="1"/>
  <c r="AH895" i="10" s="1"/>
  <c r="AK895" i="10" s="1"/>
  <c r="AI895" i="10"/>
  <c r="Y897" i="10"/>
  <c r="AR897" i="10" s="1"/>
  <c r="Q897" i="10"/>
  <c r="AO897" i="10" s="1"/>
  <c r="AJ897" i="10"/>
  <c r="AJ899" i="10"/>
  <c r="Y899" i="10"/>
  <c r="AR899" i="10" s="1"/>
  <c r="Q899" i="10"/>
  <c r="AO899" i="10" s="1"/>
  <c r="AI899" i="10"/>
  <c r="Y901" i="10"/>
  <c r="AR901" i="10" s="1"/>
  <c r="Q901" i="10"/>
  <c r="AO901" i="10" s="1"/>
  <c r="AJ901" i="10"/>
  <c r="Y903" i="10"/>
  <c r="AR903" i="10" s="1"/>
  <c r="AV903" i="10" s="1"/>
  <c r="AH903" i="10" s="1"/>
  <c r="AK903" i="10" s="1"/>
  <c r="AJ903" i="10"/>
  <c r="Q903" i="10"/>
  <c r="AO903" i="10" s="1"/>
  <c r="AI903" i="10"/>
  <c r="Y905" i="10"/>
  <c r="AR905" i="10" s="1"/>
  <c r="AV905" i="10" s="1"/>
  <c r="AH905" i="10" s="1"/>
  <c r="AK905" i="10" s="1"/>
  <c r="AI905" i="10"/>
  <c r="Q905" i="10"/>
  <c r="AO905" i="10" s="1"/>
  <c r="AJ905" i="10"/>
  <c r="Y907" i="10"/>
  <c r="AR907" i="10" s="1"/>
  <c r="Q907" i="10"/>
  <c r="AO907" i="10" s="1"/>
  <c r="AV907" i="10" s="1"/>
  <c r="AH907" i="10" s="1"/>
  <c r="AK907" i="10" s="1"/>
  <c r="AI907" i="10"/>
  <c r="AJ907" i="10"/>
  <c r="AI909" i="10"/>
  <c r="Q909" i="10"/>
  <c r="AO909" i="10" s="1"/>
  <c r="AJ909" i="10"/>
  <c r="Y909" i="10"/>
  <c r="AR909" i="10" s="1"/>
  <c r="AI911" i="10"/>
  <c r="Q911" i="10"/>
  <c r="AO911" i="10" s="1"/>
  <c r="Y911" i="10"/>
  <c r="AR911" i="10" s="1"/>
  <c r="AJ911" i="10"/>
  <c r="Y913" i="10"/>
  <c r="AR913" i="10" s="1"/>
  <c r="Q913" i="10"/>
  <c r="AO913" i="10" s="1"/>
  <c r="AI915" i="10"/>
  <c r="Q915" i="10"/>
  <c r="AO915" i="10" s="1"/>
  <c r="Y915" i="10"/>
  <c r="AR915" i="10" s="1"/>
  <c r="AV915" i="10" s="1"/>
  <c r="AH915" i="10" s="1"/>
  <c r="AK915" i="10" s="1"/>
  <c r="AJ915" i="10"/>
  <c r="Q917" i="10"/>
  <c r="AO917" i="10" s="1"/>
  <c r="Y917" i="10"/>
  <c r="AR917" i="10" s="1"/>
  <c r="AI919" i="10"/>
  <c r="Q919" i="10"/>
  <c r="AO919" i="10" s="1"/>
  <c r="AV919" i="10" s="1"/>
  <c r="AH919" i="10" s="1"/>
  <c r="AK919" i="10" s="1"/>
  <c r="AJ919" i="10"/>
  <c r="Y919" i="10"/>
  <c r="AR919" i="10" s="1"/>
  <c r="Y921" i="10"/>
  <c r="AR921" i="10" s="1"/>
  <c r="Q921" i="10"/>
  <c r="AO921" i="10" s="1"/>
  <c r="AJ923" i="10"/>
  <c r="Y923" i="10"/>
  <c r="AR923" i="10" s="1"/>
  <c r="Q923" i="10"/>
  <c r="AO923" i="10" s="1"/>
  <c r="AV923" i="10" s="1"/>
  <c r="AH923" i="10" s="1"/>
  <c r="AK923" i="10" s="1"/>
  <c r="Y925" i="10"/>
  <c r="AR925" i="10" s="1"/>
  <c r="AV925" i="10" s="1"/>
  <c r="AH925" i="10" s="1"/>
  <c r="AK925" i="10" s="1"/>
  <c r="Q925" i="10"/>
  <c r="AO925" i="10" s="1"/>
  <c r="Y927" i="10"/>
  <c r="AR927" i="10" s="1"/>
  <c r="AI927" i="10"/>
  <c r="AJ927" i="10"/>
  <c r="Q927" i="10"/>
  <c r="AO927" i="10" s="1"/>
  <c r="Y929" i="10"/>
  <c r="AR929" i="10" s="1"/>
  <c r="AI929" i="10"/>
  <c r="Q929" i="10"/>
  <c r="AO929" i="10" s="1"/>
  <c r="AV929" i="10" s="1"/>
  <c r="AH929" i="10" s="1"/>
  <c r="AK929" i="10" s="1"/>
  <c r="AJ929" i="10"/>
  <c r="Y931" i="10"/>
  <c r="AR931" i="10" s="1"/>
  <c r="AI931" i="10"/>
  <c r="AJ931" i="10"/>
  <c r="Q931" i="10"/>
  <c r="AO931" i="10" s="1"/>
  <c r="AI933" i="10"/>
  <c r="Q933" i="10"/>
  <c r="AO933" i="10" s="1"/>
  <c r="AV933" i="10" s="1"/>
  <c r="AH933" i="10" s="1"/>
  <c r="AK933" i="10" s="1"/>
  <c r="AJ933" i="10"/>
  <c r="Y933" i="10"/>
  <c r="AR933" i="10" s="1"/>
  <c r="Y935" i="10"/>
  <c r="AR935" i="10" s="1"/>
  <c r="AI935" i="10"/>
  <c r="Q935" i="10"/>
  <c r="AO935" i="10" s="1"/>
  <c r="AV935" i="10" s="1"/>
  <c r="AH935" i="10" s="1"/>
  <c r="AK935" i="10" s="1"/>
  <c r="Q937" i="10"/>
  <c r="AO937" i="10" s="1"/>
  <c r="Y937" i="10"/>
  <c r="AR937" i="10" s="1"/>
  <c r="AJ939" i="10"/>
  <c r="AI939" i="10"/>
  <c r="Q939" i="10"/>
  <c r="AO939" i="10" s="1"/>
  <c r="Y939" i="10"/>
  <c r="AR939" i="10" s="1"/>
  <c r="Q941" i="10"/>
  <c r="AO941" i="10" s="1"/>
  <c r="Y941" i="10"/>
  <c r="AR941" i="10" s="1"/>
  <c r="AJ943" i="10"/>
  <c r="AI943" i="10"/>
  <c r="Q943" i="10"/>
  <c r="AO943" i="10" s="1"/>
  <c r="Y943" i="10"/>
  <c r="AR943" i="10" s="1"/>
  <c r="Q945" i="10"/>
  <c r="AO945" i="10" s="1"/>
  <c r="Y945" i="10"/>
  <c r="AR945" i="10" s="1"/>
  <c r="AI947" i="10"/>
  <c r="Q947" i="10"/>
  <c r="AO947" i="10" s="1"/>
  <c r="AV947" i="10" s="1"/>
  <c r="AH947" i="10" s="1"/>
  <c r="AK947" i="10" s="1"/>
  <c r="AJ947" i="10"/>
  <c r="Y947" i="10"/>
  <c r="AR947" i="10" s="1"/>
  <c r="Q949" i="10"/>
  <c r="AO949" i="10" s="1"/>
  <c r="Y949" i="10"/>
  <c r="AR949" i="10" s="1"/>
  <c r="Y951" i="10"/>
  <c r="AR951" i="10" s="1"/>
  <c r="AI951" i="10"/>
  <c r="AJ951" i="10"/>
  <c r="Q951" i="10"/>
  <c r="AO951" i="10" s="1"/>
  <c r="AV951" i="10" s="1"/>
  <c r="AH951" i="10" s="1"/>
  <c r="AK951" i="10" s="1"/>
  <c r="Q953" i="10"/>
  <c r="AO953" i="10" s="1"/>
  <c r="Y953" i="10"/>
  <c r="AR953" i="10" s="1"/>
  <c r="AJ955" i="10"/>
  <c r="AI955" i="10"/>
  <c r="Q955" i="10"/>
  <c r="AO955" i="10" s="1"/>
  <c r="Y955" i="10"/>
  <c r="AR955" i="10" s="1"/>
  <c r="Q957" i="10"/>
  <c r="AO957" i="10" s="1"/>
  <c r="Y957" i="10"/>
  <c r="AR957" i="10" s="1"/>
  <c r="Y959" i="10"/>
  <c r="AR959" i="10" s="1"/>
  <c r="AJ959" i="10"/>
  <c r="Q959" i="10"/>
  <c r="AO959" i="10" s="1"/>
  <c r="AV959" i="10" s="1"/>
  <c r="AH959" i="10" s="1"/>
  <c r="AK959" i="10" s="1"/>
  <c r="AI959" i="10"/>
  <c r="Y961" i="10"/>
  <c r="AR961" i="10" s="1"/>
  <c r="Q961" i="10"/>
  <c r="AO961" i="10" s="1"/>
  <c r="Y963" i="10"/>
  <c r="AR963" i="10" s="1"/>
  <c r="AV963" i="10" s="1"/>
  <c r="AH963" i="10" s="1"/>
  <c r="AK963" i="10" s="1"/>
  <c r="AI963" i="10"/>
  <c r="Q963" i="10"/>
  <c r="AO963" i="10" s="1"/>
  <c r="AJ963" i="10"/>
  <c r="Y965" i="10"/>
  <c r="AR965" i="10" s="1"/>
  <c r="Q965" i="10"/>
  <c r="AO965" i="10" s="1"/>
  <c r="Y967" i="10"/>
  <c r="AR967" i="10" s="1"/>
  <c r="Q967" i="10"/>
  <c r="AO967" i="10" s="1"/>
  <c r="AJ967" i="10"/>
  <c r="AI967" i="10"/>
  <c r="AI969" i="10"/>
  <c r="Q969" i="10"/>
  <c r="AO969" i="10" s="1"/>
  <c r="AJ969" i="10"/>
  <c r="Y969" i="10"/>
  <c r="AR969" i="10" s="1"/>
  <c r="AV969" i="10" s="1"/>
  <c r="AH969" i="10" s="1"/>
  <c r="AK969" i="10" s="1"/>
  <c r="AJ973" i="10"/>
  <c r="Y973" i="10"/>
  <c r="AR973" i="10" s="1"/>
  <c r="AI973" i="10"/>
  <c r="Q973" i="10"/>
  <c r="AO973" i="10" s="1"/>
  <c r="AV973" i="10" s="1"/>
  <c r="AH973" i="10" s="1"/>
  <c r="AK973" i="10" s="1"/>
  <c r="Y975" i="10"/>
  <c r="AR975" i="10" s="1"/>
  <c r="Q975" i="10"/>
  <c r="AO975" i="10" s="1"/>
  <c r="Y977" i="10"/>
  <c r="AR977" i="10" s="1"/>
  <c r="AV977" i="10" s="1"/>
  <c r="AH977" i="10" s="1"/>
  <c r="AK977" i="10" s="1"/>
  <c r="AJ977" i="10"/>
  <c r="Q977" i="10"/>
  <c r="AO977" i="10" s="1"/>
  <c r="AI977" i="10"/>
  <c r="Y979" i="10"/>
  <c r="AR979" i="10" s="1"/>
  <c r="Q979" i="10"/>
  <c r="AO979" i="10" s="1"/>
  <c r="AV979" i="10" s="1"/>
  <c r="AH979" i="10" s="1"/>
  <c r="AK979" i="10" s="1"/>
  <c r="AJ979" i="10"/>
  <c r="AI981" i="10"/>
  <c r="Q981" i="10"/>
  <c r="AO981" i="10" s="1"/>
  <c r="Y981" i="10"/>
  <c r="AR981" i="10" s="1"/>
  <c r="AJ981" i="10"/>
  <c r="Y983" i="10"/>
  <c r="AR983" i="10" s="1"/>
  <c r="AI983" i="10"/>
  <c r="Q983" i="10"/>
  <c r="AO983" i="10" s="1"/>
  <c r="AV983" i="10" s="1"/>
  <c r="AH983" i="10" s="1"/>
  <c r="AK983" i="10" s="1"/>
  <c r="AJ983" i="10"/>
  <c r="AJ985" i="10"/>
  <c r="AI985" i="10"/>
  <c r="Q985" i="10"/>
  <c r="AO985" i="10" s="1"/>
  <c r="AV985" i="10" s="1"/>
  <c r="AH985" i="10" s="1"/>
  <c r="AK985" i="10" s="1"/>
  <c r="Y985" i="10"/>
  <c r="AR985" i="10" s="1"/>
  <c r="Q987" i="10"/>
  <c r="AO987" i="10" s="1"/>
  <c r="Y987" i="10"/>
  <c r="AR987" i="10" s="1"/>
  <c r="AV987" i="10" s="1"/>
  <c r="AH987" i="10" s="1"/>
  <c r="AK987" i="10" s="1"/>
  <c r="Y989" i="10"/>
  <c r="AR989" i="10" s="1"/>
  <c r="AV989" i="10" s="1"/>
  <c r="AH989" i="10" s="1"/>
  <c r="AK989" i="10" s="1"/>
  <c r="AI989" i="10"/>
  <c r="Q989" i="10"/>
  <c r="AO989" i="10" s="1"/>
  <c r="AJ989" i="10"/>
  <c r="Y991" i="10"/>
  <c r="AR991" i="10" s="1"/>
  <c r="AV991" i="10" s="1"/>
  <c r="AH991" i="10" s="1"/>
  <c r="AK991" i="10" s="1"/>
  <c r="Q991" i="10"/>
  <c r="AO991" i="10" s="1"/>
  <c r="AJ993" i="10"/>
  <c r="AI993" i="10"/>
  <c r="Q993" i="10"/>
  <c r="AO993" i="10" s="1"/>
  <c r="Q995" i="10"/>
  <c r="AO995" i="10" s="1"/>
  <c r="Y995" i="10"/>
  <c r="AR995" i="10" s="1"/>
  <c r="AJ997" i="10"/>
  <c r="Y997" i="10"/>
  <c r="AR997" i="10" s="1"/>
  <c r="AV997" i="10" s="1"/>
  <c r="AH997" i="10" s="1"/>
  <c r="AK997" i="10" s="1"/>
  <c r="Q997" i="10"/>
  <c r="AO997" i="10" s="1"/>
  <c r="Y999" i="10"/>
  <c r="AR999" i="10" s="1"/>
  <c r="Q999" i="10"/>
  <c r="AO999" i="10" s="1"/>
  <c r="AV999" i="10" s="1"/>
  <c r="AH999" i="10" s="1"/>
  <c r="AK999" i="10" s="1"/>
  <c r="AV7" i="10"/>
  <c r="AH7" i="10" s="1"/>
  <c r="AK7" i="10" s="1"/>
  <c r="Q11" i="10"/>
  <c r="AO11" i="10" s="1"/>
  <c r="AV11" i="10" s="1"/>
  <c r="AH11" i="10" s="1"/>
  <c r="AK11" i="10" s="1"/>
  <c r="AI15" i="10"/>
  <c r="AI19" i="10"/>
  <c r="AV19" i="10"/>
  <c r="AH19" i="10" s="1"/>
  <c r="AK19" i="10" s="1"/>
  <c r="AJ21" i="10"/>
  <c r="AI23" i="10"/>
  <c r="AV23" i="10"/>
  <c r="AH23" i="10" s="1"/>
  <c r="AK23" i="10" s="1"/>
  <c r="AJ25" i="10"/>
  <c r="Q27" i="10"/>
  <c r="AO27" i="10" s="1"/>
  <c r="AJ29" i="10"/>
  <c r="AV35" i="10"/>
  <c r="AH35" i="10" s="1"/>
  <c r="AK35" i="10" s="1"/>
  <c r="AI39" i="10"/>
  <c r="AV39" i="10"/>
  <c r="AH39" i="10" s="1"/>
  <c r="AK39" i="10" s="1"/>
  <c r="AI45" i="10"/>
  <c r="Q49" i="10"/>
  <c r="AO49" i="10" s="1"/>
  <c r="AJ49" i="10"/>
  <c r="AI51" i="10"/>
  <c r="AV51" i="10"/>
  <c r="AH51" i="10" s="1"/>
  <c r="AK51" i="10" s="1"/>
  <c r="AI61" i="10"/>
  <c r="Y63" i="10"/>
  <c r="AR63" i="10" s="1"/>
  <c r="AV63" i="10" s="1"/>
  <c r="AH63" i="10" s="1"/>
  <c r="AK63" i="10" s="1"/>
  <c r="Q65" i="10"/>
  <c r="AO65" i="10" s="1"/>
  <c r="AJ65" i="10"/>
  <c r="AV67" i="10"/>
  <c r="AH67" i="10" s="1"/>
  <c r="AK67" i="10" s="1"/>
  <c r="AV69" i="10"/>
  <c r="AH69" i="10" s="1"/>
  <c r="AK69" i="10" s="1"/>
  <c r="AI77" i="10"/>
  <c r="Y79" i="10"/>
  <c r="AR79" i="10" s="1"/>
  <c r="AV79" i="10" s="1"/>
  <c r="AH79" i="10" s="1"/>
  <c r="AK79" i="10" s="1"/>
  <c r="Q81" i="10"/>
  <c r="AO81" i="10" s="1"/>
  <c r="AJ81" i="10"/>
  <c r="Q83" i="10"/>
  <c r="AO83" i="10" s="1"/>
  <c r="AI93" i="10"/>
  <c r="AI99" i="10"/>
  <c r="AV99" i="10"/>
  <c r="AH99" i="10" s="1"/>
  <c r="AK99" i="10" s="1"/>
  <c r="AV101" i="10"/>
  <c r="AH101" i="10" s="1"/>
  <c r="AK101" i="10" s="1"/>
  <c r="AI109" i="10"/>
  <c r="AI115" i="10"/>
  <c r="AV115" i="10"/>
  <c r="AH115" i="10" s="1"/>
  <c r="AK115" i="10" s="1"/>
  <c r="Y127" i="10"/>
  <c r="AR127" i="10" s="1"/>
  <c r="Q129" i="10"/>
  <c r="AO129" i="10" s="1"/>
  <c r="AJ129" i="10"/>
  <c r="AI131" i="10"/>
  <c r="AV131" i="10"/>
  <c r="AH131" i="10" s="1"/>
  <c r="AK131" i="10" s="1"/>
  <c r="AI141" i="10"/>
  <c r="Q145" i="10"/>
  <c r="AO145" i="10" s="1"/>
  <c r="AV145" i="10" s="1"/>
  <c r="AH145" i="10" s="1"/>
  <c r="AK145" i="10" s="1"/>
  <c r="AJ145" i="10"/>
  <c r="AI147" i="10"/>
  <c r="AV149" i="10"/>
  <c r="AH149" i="10" s="1"/>
  <c r="AK149" i="10" s="1"/>
  <c r="AI157" i="10"/>
  <c r="AI163" i="10"/>
  <c r="AV165" i="10"/>
  <c r="AH165" i="10" s="1"/>
  <c r="AK165" i="10" s="1"/>
  <c r="Y175" i="10"/>
  <c r="AR175" i="10" s="1"/>
  <c r="Q187" i="10"/>
  <c r="AO187" i="10" s="1"/>
  <c r="AV187" i="10" s="1"/>
  <c r="AH187" i="10" s="1"/>
  <c r="AK187" i="10" s="1"/>
  <c r="AV188" i="10"/>
  <c r="AH188" i="10" s="1"/>
  <c r="AK188" i="10" s="1"/>
  <c r="AJ191" i="10"/>
  <c r="Y195" i="10"/>
  <c r="AR195" i="10" s="1"/>
  <c r="Y201" i="10"/>
  <c r="AR201" i="10" s="1"/>
  <c r="AV201" i="10" s="1"/>
  <c r="AH201" i="10" s="1"/>
  <c r="AK201" i="10" s="1"/>
  <c r="Y203" i="10"/>
  <c r="AR203" i="10" s="1"/>
  <c r="AV203" i="10" s="1"/>
  <c r="AH203" i="10" s="1"/>
  <c r="AK203" i="10" s="1"/>
  <c r="Q207" i="10"/>
  <c r="AO207" i="10" s="1"/>
  <c r="AV207" i="10" s="1"/>
  <c r="AH207" i="10" s="1"/>
  <c r="AK207" i="10" s="1"/>
  <c r="AV210" i="10"/>
  <c r="AH210" i="10" s="1"/>
  <c r="AK210" i="10" s="1"/>
  <c r="AJ211" i="10"/>
  <c r="Y215" i="10"/>
  <c r="AR215" i="10" s="1"/>
  <c r="AJ227" i="10"/>
  <c r="AI231" i="10"/>
  <c r="AJ243" i="10"/>
  <c r="Q259" i="10"/>
  <c r="AO259" i="10" s="1"/>
  <c r="AV259" i="10" s="1"/>
  <c r="AH259" i="10" s="1"/>
  <c r="AK259" i="10" s="1"/>
  <c r="AV340" i="10"/>
  <c r="AH340" i="10" s="1"/>
  <c r="AK340" i="10" s="1"/>
  <c r="Q341" i="10"/>
  <c r="AO341" i="10" s="1"/>
  <c r="AJ341" i="10"/>
  <c r="AI359" i="10"/>
  <c r="AI361" i="10"/>
  <c r="AJ367" i="10"/>
  <c r="AV368" i="10"/>
  <c r="AH368" i="10" s="1"/>
  <c r="AK368" i="10" s="1"/>
  <c r="AJ373" i="10"/>
  <c r="AV408" i="10"/>
  <c r="AH408" i="10" s="1"/>
  <c r="AK408" i="10" s="1"/>
  <c r="AI421" i="10"/>
  <c r="Y423" i="10"/>
  <c r="AR423" i="10" s="1"/>
  <c r="AJ429" i="10"/>
  <c r="AI437" i="10"/>
  <c r="Q443" i="10"/>
  <c r="AO443" i="10" s="1"/>
  <c r="AJ461" i="10"/>
  <c r="Y463" i="10"/>
  <c r="AR463" i="10" s="1"/>
  <c r="AV463" i="10" s="1"/>
  <c r="AH463" i="10" s="1"/>
  <c r="AK463" i="10" s="1"/>
  <c r="AI483" i="10"/>
  <c r="Q485" i="10"/>
  <c r="AO485" i="10" s="1"/>
  <c r="AJ519" i="10"/>
  <c r="Q553" i="10"/>
  <c r="AO553" i="10" s="1"/>
  <c r="AV553" i="10" s="1"/>
  <c r="AH553" i="10" s="1"/>
  <c r="AK553" i="10" s="1"/>
  <c r="Y569" i="10"/>
  <c r="AR569" i="10" s="1"/>
  <c r="Q585" i="10"/>
  <c r="AO585" i="10" s="1"/>
  <c r="Y615" i="10"/>
  <c r="AR615" i="10" s="1"/>
  <c r="Q619" i="10"/>
  <c r="AO619" i="10" s="1"/>
  <c r="AV619" i="10" s="1"/>
  <c r="AH619" i="10" s="1"/>
  <c r="AK619" i="10" s="1"/>
  <c r="Q639" i="10"/>
  <c r="AO639" i="10" s="1"/>
  <c r="AI639" i="10"/>
  <c r="Q643" i="10"/>
  <c r="AO643" i="10" s="1"/>
  <c r="Q667" i="10"/>
  <c r="AO667" i="10" s="1"/>
  <c r="AV667" i="10" s="1"/>
  <c r="AH667" i="10" s="1"/>
  <c r="AK667" i="10" s="1"/>
  <c r="AI667" i="10"/>
  <c r="AJ873" i="10"/>
  <c r="Q873" i="10"/>
  <c r="AO873" i="10" s="1"/>
  <c r="AV873" i="10" s="1"/>
  <c r="AH873" i="10" s="1"/>
  <c r="AK873" i="10" s="1"/>
  <c r="Y993" i="10"/>
  <c r="AR993" i="10" s="1"/>
  <c r="AV993" i="10" s="1"/>
  <c r="AH993" i="10" s="1"/>
  <c r="AK993" i="10" s="1"/>
  <c r="AI997" i="10"/>
  <c r="Y5" i="10"/>
  <c r="AR5" i="10" s="1"/>
  <c r="AV5" i="10" s="1"/>
  <c r="AH5" i="10" s="1"/>
  <c r="AK5" i="10" s="1"/>
  <c r="AV6" i="10"/>
  <c r="AH6" i="10" s="1"/>
  <c r="AK6" i="10" s="1"/>
  <c r="Y9" i="10"/>
  <c r="AR9" i="10" s="1"/>
  <c r="AV9" i="10" s="1"/>
  <c r="AH9" i="10" s="1"/>
  <c r="AK9" i="10" s="1"/>
  <c r="AV10" i="10"/>
  <c r="AH10" i="10" s="1"/>
  <c r="AK10" i="10" s="1"/>
  <c r="Y13" i="10"/>
  <c r="AR13" i="10" s="1"/>
  <c r="AV13" i="10" s="1"/>
  <c r="AH13" i="10" s="1"/>
  <c r="AK13" i="10" s="1"/>
  <c r="AV14" i="10"/>
  <c r="AH14" i="10" s="1"/>
  <c r="AK14" i="10" s="1"/>
  <c r="Y17" i="10"/>
  <c r="AR17" i="10" s="1"/>
  <c r="AV17" i="10" s="1"/>
  <c r="AH17" i="10" s="1"/>
  <c r="AK17" i="10" s="1"/>
  <c r="AV18" i="10"/>
  <c r="AH18" i="10" s="1"/>
  <c r="AK18" i="10" s="1"/>
  <c r="AV22" i="10"/>
  <c r="AH22" i="10" s="1"/>
  <c r="AK22" i="10" s="1"/>
  <c r="AV26" i="10"/>
  <c r="AH26" i="10" s="1"/>
  <c r="AK26" i="10" s="1"/>
  <c r="AV30" i="10"/>
  <c r="AH30" i="10" s="1"/>
  <c r="AK30" i="10" s="1"/>
  <c r="Y33" i="10"/>
  <c r="AR33" i="10" s="1"/>
  <c r="AV33" i="10" s="1"/>
  <c r="AH33" i="10" s="1"/>
  <c r="AK33" i="10" s="1"/>
  <c r="AV34" i="10"/>
  <c r="AH34" i="10" s="1"/>
  <c r="AK34" i="10" s="1"/>
  <c r="Y37" i="10"/>
  <c r="AR37" i="10" s="1"/>
  <c r="AV37" i="10" s="1"/>
  <c r="AH37" i="10" s="1"/>
  <c r="AK37" i="10" s="1"/>
  <c r="AV38" i="10"/>
  <c r="AH38" i="10" s="1"/>
  <c r="AK38" i="10" s="1"/>
  <c r="Q41" i="10"/>
  <c r="AO41" i="10" s="1"/>
  <c r="AV41" i="10" s="1"/>
  <c r="AH41" i="10" s="1"/>
  <c r="AK41" i="10" s="1"/>
  <c r="AJ41" i="10"/>
  <c r="AI43" i="10"/>
  <c r="Q43" i="10"/>
  <c r="AO43" i="10" s="1"/>
  <c r="AV43" i="10" s="1"/>
  <c r="AH43" i="10" s="1"/>
  <c r="AK43" i="10" s="1"/>
  <c r="AI50" i="10"/>
  <c r="AI53" i="10"/>
  <c r="Q57" i="10"/>
  <c r="AO57" i="10" s="1"/>
  <c r="AV57" i="10" s="1"/>
  <c r="AH57" i="10" s="1"/>
  <c r="AK57" i="10" s="1"/>
  <c r="AJ57" i="10"/>
  <c r="AI59" i="10"/>
  <c r="Q59" i="10"/>
  <c r="AO59" i="10" s="1"/>
  <c r="AI66" i="10"/>
  <c r="AI69" i="10"/>
  <c r="Q73" i="10"/>
  <c r="AO73" i="10" s="1"/>
  <c r="AJ73" i="10"/>
  <c r="AI75" i="10"/>
  <c r="Q75" i="10"/>
  <c r="AO75" i="10" s="1"/>
  <c r="AV75" i="10" s="1"/>
  <c r="AH75" i="10" s="1"/>
  <c r="AK75" i="10" s="1"/>
  <c r="AI85" i="10"/>
  <c r="Q89" i="10"/>
  <c r="AO89" i="10" s="1"/>
  <c r="AV89" i="10" s="1"/>
  <c r="AH89" i="10" s="1"/>
  <c r="AK89" i="10" s="1"/>
  <c r="AJ89" i="10"/>
  <c r="AI91" i="10"/>
  <c r="Q91" i="10"/>
  <c r="AO91" i="10" s="1"/>
  <c r="AI101" i="10"/>
  <c r="Q105" i="10"/>
  <c r="AO105" i="10" s="1"/>
  <c r="AV105" i="10" s="1"/>
  <c r="AH105" i="10" s="1"/>
  <c r="AK105" i="10" s="1"/>
  <c r="AJ105" i="10"/>
  <c r="AI107" i="10"/>
  <c r="Q107" i="10"/>
  <c r="AO107" i="10" s="1"/>
  <c r="AV107" i="10" s="1"/>
  <c r="AH107" i="10" s="1"/>
  <c r="AK107" i="10" s="1"/>
  <c r="AI117" i="10"/>
  <c r="Q121" i="10"/>
  <c r="AO121" i="10" s="1"/>
  <c r="AV121" i="10" s="1"/>
  <c r="AH121" i="10" s="1"/>
  <c r="AK121" i="10" s="1"/>
  <c r="AJ121" i="10"/>
  <c r="AI123" i="10"/>
  <c r="Q123" i="10"/>
  <c r="AO123" i="10" s="1"/>
  <c r="AI133" i="10"/>
  <c r="Q137" i="10"/>
  <c r="AO137" i="10" s="1"/>
  <c r="AJ137" i="10"/>
  <c r="AI139" i="10"/>
  <c r="Q139" i="10"/>
  <c r="AO139" i="10" s="1"/>
  <c r="AV139" i="10" s="1"/>
  <c r="AH139" i="10" s="1"/>
  <c r="AK139" i="10" s="1"/>
  <c r="AI149" i="10"/>
  <c r="Q153" i="10"/>
  <c r="AO153" i="10" s="1"/>
  <c r="AV153" i="10" s="1"/>
  <c r="AH153" i="10" s="1"/>
  <c r="AK153" i="10" s="1"/>
  <c r="AJ153" i="10"/>
  <c r="AI155" i="10"/>
  <c r="Q155" i="10"/>
  <c r="AO155" i="10" s="1"/>
  <c r="AI165" i="10"/>
  <c r="Q171" i="10"/>
  <c r="AO171" i="10" s="1"/>
  <c r="AV171" i="10" s="1"/>
  <c r="AH171" i="10" s="1"/>
  <c r="AK171" i="10" s="1"/>
  <c r="AI171" i="10"/>
  <c r="AV172" i="10"/>
  <c r="AH172" i="10" s="1"/>
  <c r="AK172" i="10" s="1"/>
  <c r="AJ175" i="10"/>
  <c r="Q177" i="10"/>
  <c r="AO177" i="10" s="1"/>
  <c r="AV177" i="10" s="1"/>
  <c r="AH177" i="10" s="1"/>
  <c r="AK177" i="10" s="1"/>
  <c r="Q183" i="10"/>
  <c r="AO183" i="10" s="1"/>
  <c r="AI183" i="10"/>
  <c r="Q189" i="10"/>
  <c r="AO189" i="10" s="1"/>
  <c r="AV190" i="10"/>
  <c r="AH190" i="10" s="1"/>
  <c r="AK190" i="10" s="1"/>
  <c r="AJ195" i="10"/>
  <c r="Q199" i="10"/>
  <c r="AO199" i="10" s="1"/>
  <c r="AV199" i="10" s="1"/>
  <c r="AH199" i="10" s="1"/>
  <c r="AK199" i="10" s="1"/>
  <c r="AJ199" i="10"/>
  <c r="AV200" i="10"/>
  <c r="AH200" i="10" s="1"/>
  <c r="AK200" i="10" s="1"/>
  <c r="AV211" i="10"/>
  <c r="AH211" i="10" s="1"/>
  <c r="AK211" i="10" s="1"/>
  <c r="Q213" i="10"/>
  <c r="AO213" i="10" s="1"/>
  <c r="Y217" i="10"/>
  <c r="AR217" i="10" s="1"/>
  <c r="AV217" i="10" s="1"/>
  <c r="AH217" i="10" s="1"/>
  <c r="AK217" i="10" s="1"/>
  <c r="Q219" i="10"/>
  <c r="AO219" i="10" s="1"/>
  <c r="AV234" i="10"/>
  <c r="AH234" i="10" s="1"/>
  <c r="AK234" i="10" s="1"/>
  <c r="Q235" i="10"/>
  <c r="AO235" i="10" s="1"/>
  <c r="AI235" i="10"/>
  <c r="AI239" i="10"/>
  <c r="AV244" i="10"/>
  <c r="AH244" i="10" s="1"/>
  <c r="AK244" i="10" s="1"/>
  <c r="Q245" i="10"/>
  <c r="AO245" i="10" s="1"/>
  <c r="AI263" i="10"/>
  <c r="AJ343" i="10"/>
  <c r="Q343" i="10"/>
  <c r="AO343" i="10" s="1"/>
  <c r="AV343" i="10" s="1"/>
  <c r="AH343" i="10" s="1"/>
  <c r="AK343" i="10" s="1"/>
  <c r="Y345" i="10"/>
  <c r="AR345" i="10" s="1"/>
  <c r="Y349" i="10"/>
  <c r="AR349" i="10" s="1"/>
  <c r="AV349" i="10" s="1"/>
  <c r="AH349" i="10" s="1"/>
  <c r="AK349" i="10" s="1"/>
  <c r="Y353" i="10"/>
  <c r="AR353" i="10" s="1"/>
  <c r="AV353" i="10" s="1"/>
  <c r="AH353" i="10" s="1"/>
  <c r="AK353" i="10" s="1"/>
  <c r="Y355" i="10"/>
  <c r="AR355" i="10" s="1"/>
  <c r="AJ369" i="10"/>
  <c r="Y383" i="10"/>
  <c r="AR383" i="10" s="1"/>
  <c r="Y385" i="10"/>
  <c r="AR385" i="10" s="1"/>
  <c r="AV385" i="10" s="1"/>
  <c r="AH385" i="10" s="1"/>
  <c r="AK385" i="10" s="1"/>
  <c r="AI389" i="10"/>
  <c r="Y409" i="10"/>
  <c r="AR409" i="10" s="1"/>
  <c r="AV409" i="10" s="1"/>
  <c r="AH409" i="10" s="1"/>
  <c r="AK409" i="10" s="1"/>
  <c r="AJ411" i="10"/>
  <c r="Q411" i="10"/>
  <c r="AO411" i="10" s="1"/>
  <c r="AV411" i="10" s="1"/>
  <c r="AH411" i="10" s="1"/>
  <c r="AK411" i="10" s="1"/>
  <c r="AJ413" i="10"/>
  <c r="Y425" i="10"/>
  <c r="AR425" i="10" s="1"/>
  <c r="AV425" i="10" s="1"/>
  <c r="AH425" i="10" s="1"/>
  <c r="AK425" i="10" s="1"/>
  <c r="AV456" i="10"/>
  <c r="AH456" i="10" s="1"/>
  <c r="AK456" i="10" s="1"/>
  <c r="Q467" i="10"/>
  <c r="AO467" i="10" s="1"/>
  <c r="AV467" i="10" s="1"/>
  <c r="AH467" i="10" s="1"/>
  <c r="AK467" i="10" s="1"/>
  <c r="Y469" i="10"/>
  <c r="AR469" i="10" s="1"/>
  <c r="AV470" i="10"/>
  <c r="AH470" i="10" s="1"/>
  <c r="AK470" i="10" s="1"/>
  <c r="Y471" i="10"/>
  <c r="AR471" i="10" s="1"/>
  <c r="Q475" i="10"/>
  <c r="AO475" i="10" s="1"/>
  <c r="Y487" i="10"/>
  <c r="AR487" i="10" s="1"/>
  <c r="AV487" i="10" s="1"/>
  <c r="AH487" i="10" s="1"/>
  <c r="AK487" i="10" s="1"/>
  <c r="Q495" i="10"/>
  <c r="AO495" i="10" s="1"/>
  <c r="AI495" i="10"/>
  <c r="Y501" i="10"/>
  <c r="AR501" i="10" s="1"/>
  <c r="Y505" i="10"/>
  <c r="AR505" i="10" s="1"/>
  <c r="Y509" i="10"/>
  <c r="AR509" i="10" s="1"/>
  <c r="AV509" i="10" s="1"/>
  <c r="AH509" i="10" s="1"/>
  <c r="AK509" i="10" s="1"/>
  <c r="Q511" i="10"/>
  <c r="AO511" i="10" s="1"/>
  <c r="AV511" i="10" s="1"/>
  <c r="AH511" i="10" s="1"/>
  <c r="AK511" i="10" s="1"/>
  <c r="AJ511" i="10"/>
  <c r="AJ515" i="10"/>
  <c r="AJ523" i="10"/>
  <c r="Y565" i="10"/>
  <c r="AR565" i="10" s="1"/>
  <c r="AV565" i="10" s="1"/>
  <c r="AH565" i="10" s="1"/>
  <c r="AK565" i="10" s="1"/>
  <c r="AI567" i="10"/>
  <c r="Q571" i="10"/>
  <c r="AO571" i="10" s="1"/>
  <c r="AV576" i="10"/>
  <c r="AH576" i="10" s="1"/>
  <c r="AK576" i="10" s="1"/>
  <c r="AI579" i="10"/>
  <c r="AJ623" i="10"/>
  <c r="Q635" i="10"/>
  <c r="AO635" i="10" s="1"/>
  <c r="AI635" i="10"/>
  <c r="AJ655" i="10"/>
  <c r="Q671" i="10"/>
  <c r="AO671" i="10" s="1"/>
  <c r="AI671" i="10"/>
  <c r="Q675" i="10"/>
  <c r="AO675" i="10" s="1"/>
  <c r="AV681" i="10"/>
  <c r="AH681" i="10" s="1"/>
  <c r="AK681" i="10" s="1"/>
  <c r="AI721" i="10"/>
  <c r="Q721" i="10"/>
  <c r="AO721" i="10" s="1"/>
  <c r="Y731" i="10"/>
  <c r="AR731" i="10" s="1"/>
  <c r="AV731" i="10" s="1"/>
  <c r="AH731" i="10" s="1"/>
  <c r="AK731" i="10" s="1"/>
  <c r="AJ737" i="10"/>
  <c r="Y741" i="10"/>
  <c r="AR741" i="10" s="1"/>
  <c r="Q767" i="10"/>
  <c r="AO767" i="10" s="1"/>
  <c r="AV767" i="10" s="1"/>
  <c r="AH767" i="10" s="1"/>
  <c r="AK767" i="10" s="1"/>
  <c r="AV55" i="10"/>
  <c r="AH55" i="10" s="1"/>
  <c r="AK55" i="10" s="1"/>
  <c r="AV73" i="10"/>
  <c r="AH73" i="10" s="1"/>
  <c r="AK73" i="10" s="1"/>
  <c r="AV137" i="10"/>
  <c r="AH137" i="10" s="1"/>
  <c r="AK137" i="10" s="1"/>
  <c r="AV151" i="10"/>
  <c r="AH151" i="10" s="1"/>
  <c r="AK151" i="10" s="1"/>
  <c r="AV167" i="10"/>
  <c r="AH167" i="10" s="1"/>
  <c r="AK167" i="10" s="1"/>
  <c r="AV316" i="10"/>
  <c r="AH316" i="10" s="1"/>
  <c r="AK316" i="10" s="1"/>
  <c r="AI7" i="10"/>
  <c r="AV21" i="10"/>
  <c r="AH21" i="10" s="1"/>
  <c r="AK21" i="10" s="1"/>
  <c r="AV25" i="10"/>
  <c r="AH25" i="10" s="1"/>
  <c r="AK25" i="10" s="1"/>
  <c r="AV29" i="10"/>
  <c r="AH29" i="10" s="1"/>
  <c r="AK29" i="10" s="1"/>
  <c r="AI31" i="10"/>
  <c r="AI35" i="10"/>
  <c r="Y47" i="10"/>
  <c r="AR47" i="10" s="1"/>
  <c r="AV47" i="10" s="1"/>
  <c r="AH47" i="10" s="1"/>
  <c r="AK47" i="10" s="1"/>
  <c r="AV53" i="10"/>
  <c r="AH53" i="10" s="1"/>
  <c r="AK53" i="10" s="1"/>
  <c r="AI67" i="10"/>
  <c r="AV83" i="10"/>
  <c r="AH83" i="10" s="1"/>
  <c r="AK83" i="10" s="1"/>
  <c r="AV85" i="10"/>
  <c r="AH85" i="10" s="1"/>
  <c r="AK85" i="10" s="1"/>
  <c r="Y95" i="10"/>
  <c r="AR95" i="10" s="1"/>
  <c r="AV95" i="10" s="1"/>
  <c r="AH95" i="10" s="1"/>
  <c r="AK95" i="10" s="1"/>
  <c r="Q97" i="10"/>
  <c r="AO97" i="10" s="1"/>
  <c r="AV97" i="10" s="1"/>
  <c r="AH97" i="10" s="1"/>
  <c r="AK97" i="10" s="1"/>
  <c r="AJ97" i="10"/>
  <c r="Y111" i="10"/>
  <c r="AR111" i="10" s="1"/>
  <c r="AV111" i="10" s="1"/>
  <c r="AH111" i="10" s="1"/>
  <c r="AK111" i="10" s="1"/>
  <c r="Q113" i="10"/>
  <c r="AO113" i="10" s="1"/>
  <c r="AV113" i="10" s="1"/>
  <c r="AH113" i="10" s="1"/>
  <c r="AK113" i="10" s="1"/>
  <c r="AJ113" i="10"/>
  <c r="AV117" i="10"/>
  <c r="AH117" i="10" s="1"/>
  <c r="AK117" i="10" s="1"/>
  <c r="AI125" i="10"/>
  <c r="AV133" i="10"/>
  <c r="AH133" i="10" s="1"/>
  <c r="AK133" i="10" s="1"/>
  <c r="Y143" i="10"/>
  <c r="AR143" i="10" s="1"/>
  <c r="AV147" i="10"/>
  <c r="AH147" i="10" s="1"/>
  <c r="AK147" i="10" s="1"/>
  <c r="Y159" i="10"/>
  <c r="AR159" i="10" s="1"/>
  <c r="AV159" i="10" s="1"/>
  <c r="AH159" i="10" s="1"/>
  <c r="AK159" i="10" s="1"/>
  <c r="Q161" i="10"/>
  <c r="AO161" i="10" s="1"/>
  <c r="AV161" i="10" s="1"/>
  <c r="AH161" i="10" s="1"/>
  <c r="AK161" i="10" s="1"/>
  <c r="AJ161" i="10"/>
  <c r="AV163" i="10"/>
  <c r="AH163" i="10" s="1"/>
  <c r="AK163" i="10" s="1"/>
  <c r="Y179" i="10"/>
  <c r="AR179" i="10" s="1"/>
  <c r="AV179" i="10" s="1"/>
  <c r="AH179" i="10" s="1"/>
  <c r="AK179" i="10" s="1"/>
  <c r="AJ187" i="10"/>
  <c r="AV192" i="10"/>
  <c r="AH192" i="10" s="1"/>
  <c r="AK192" i="10" s="1"/>
  <c r="AV198" i="10"/>
  <c r="AH198" i="10" s="1"/>
  <c r="AK198" i="10" s="1"/>
  <c r="AV202" i="10"/>
  <c r="AH202" i="10" s="1"/>
  <c r="AK202" i="10" s="1"/>
  <c r="Y205" i="10"/>
  <c r="AR205" i="10" s="1"/>
  <c r="AV206" i="10"/>
  <c r="AH206" i="10" s="1"/>
  <c r="AK206" i="10" s="1"/>
  <c r="AI207" i="10"/>
  <c r="AV212" i="10"/>
  <c r="AH212" i="10" s="1"/>
  <c r="AK212" i="10" s="1"/>
  <c r="AV220" i="10"/>
  <c r="AH220" i="10" s="1"/>
  <c r="AK220" i="10" s="1"/>
  <c r="Y221" i="10"/>
  <c r="AR221" i="10" s="1"/>
  <c r="AV222" i="10"/>
  <c r="AH222" i="10" s="1"/>
  <c r="AK222" i="10" s="1"/>
  <c r="AV230" i="10"/>
  <c r="AH230" i="10" s="1"/>
  <c r="AK230" i="10" s="1"/>
  <c r="Y237" i="10"/>
  <c r="AR237" i="10" s="1"/>
  <c r="AV237" i="10" s="1"/>
  <c r="AH237" i="10" s="1"/>
  <c r="AK237" i="10" s="1"/>
  <c r="AV238" i="10"/>
  <c r="AH238" i="10" s="1"/>
  <c r="AK238" i="10" s="1"/>
  <c r="AV262" i="10"/>
  <c r="AH262" i="10" s="1"/>
  <c r="AK262" i="10" s="1"/>
  <c r="Y351" i="10"/>
  <c r="AR351" i="10" s="1"/>
  <c r="AV352" i="10"/>
  <c r="AH352" i="10" s="1"/>
  <c r="AK352" i="10" s="1"/>
  <c r="Q361" i="10"/>
  <c r="AO361" i="10" s="1"/>
  <c r="Q367" i="10"/>
  <c r="AO367" i="10" s="1"/>
  <c r="Q405" i="10"/>
  <c r="AO405" i="10" s="1"/>
  <c r="AV405" i="10" s="1"/>
  <c r="AH405" i="10" s="1"/>
  <c r="AK405" i="10" s="1"/>
  <c r="Y427" i="10"/>
  <c r="AR427" i="10" s="1"/>
  <c r="Y441" i="10"/>
  <c r="AR441" i="10" s="1"/>
  <c r="AJ443" i="10"/>
  <c r="Y455" i="10"/>
  <c r="AR455" i="10" s="1"/>
  <c r="AV455" i="10" s="1"/>
  <c r="AH455" i="10" s="1"/>
  <c r="AK455" i="10" s="1"/>
  <c r="AI479" i="10"/>
  <c r="Y489" i="10"/>
  <c r="AR489" i="10" s="1"/>
  <c r="Q491" i="10"/>
  <c r="AO491" i="10" s="1"/>
  <c r="AV491" i="10" s="1"/>
  <c r="AH491" i="10" s="1"/>
  <c r="AK491" i="10" s="1"/>
  <c r="AJ491" i="10"/>
  <c r="Q493" i="10"/>
  <c r="AO493" i="10" s="1"/>
  <c r="AI499" i="10"/>
  <c r="Y507" i="10"/>
  <c r="AR507" i="10" s="1"/>
  <c r="Y513" i="10"/>
  <c r="AR513" i="10" s="1"/>
  <c r="AV513" i="10" s="1"/>
  <c r="AH513" i="10" s="1"/>
  <c r="AK513" i="10" s="1"/>
  <c r="AV515" i="10"/>
  <c r="AH515" i="10" s="1"/>
  <c r="AK515" i="10" s="1"/>
  <c r="Y559" i="10"/>
  <c r="AR559" i="10" s="1"/>
  <c r="AV559" i="10" s="1"/>
  <c r="AH559" i="10" s="1"/>
  <c r="AK559" i="10" s="1"/>
  <c r="AI587" i="10"/>
  <c r="Y597" i="10"/>
  <c r="AR597" i="10" s="1"/>
  <c r="AV597" i="10" s="1"/>
  <c r="AH597" i="10" s="1"/>
  <c r="AK597" i="10" s="1"/>
  <c r="AJ647" i="10"/>
  <c r="AJ679" i="10"/>
  <c r="AI41" i="10"/>
  <c r="Q45" i="10"/>
  <c r="AO45" i="10" s="1"/>
  <c r="AV45" i="10" s="1"/>
  <c r="AH45" i="10" s="1"/>
  <c r="AK45" i="10" s="1"/>
  <c r="AJ45" i="10"/>
  <c r="AI47" i="10"/>
  <c r="AV49" i="10"/>
  <c r="AH49" i="10" s="1"/>
  <c r="AK49" i="10" s="1"/>
  <c r="AI54" i="10"/>
  <c r="AI57" i="10"/>
  <c r="Q61" i="10"/>
  <c r="AO61" i="10" s="1"/>
  <c r="AV61" i="10" s="1"/>
  <c r="AH61" i="10" s="1"/>
  <c r="AK61" i="10" s="1"/>
  <c r="AJ61" i="10"/>
  <c r="AI63" i="10"/>
  <c r="AV65" i="10"/>
  <c r="AH65" i="10" s="1"/>
  <c r="AK65" i="10" s="1"/>
  <c r="AI70" i="10"/>
  <c r="AI73" i="10"/>
  <c r="Q77" i="10"/>
  <c r="AO77" i="10" s="1"/>
  <c r="AV77" i="10" s="1"/>
  <c r="AH77" i="10" s="1"/>
  <c r="AK77" i="10" s="1"/>
  <c r="AJ77" i="10"/>
  <c r="AI79" i="10"/>
  <c r="AV81" i="10"/>
  <c r="AH81" i="10" s="1"/>
  <c r="AK81" i="10" s="1"/>
  <c r="AI89" i="10"/>
  <c r="Q93" i="10"/>
  <c r="AO93" i="10" s="1"/>
  <c r="AV93" i="10" s="1"/>
  <c r="AH93" i="10" s="1"/>
  <c r="AK93" i="10" s="1"/>
  <c r="AJ93" i="10"/>
  <c r="AI95" i="10"/>
  <c r="AI105" i="10"/>
  <c r="Q109" i="10"/>
  <c r="AO109" i="10" s="1"/>
  <c r="AV109" i="10" s="1"/>
  <c r="AH109" i="10" s="1"/>
  <c r="AK109" i="10" s="1"/>
  <c r="AJ109" i="10"/>
  <c r="AI111" i="10"/>
  <c r="AI121" i="10"/>
  <c r="Q125" i="10"/>
  <c r="AO125" i="10" s="1"/>
  <c r="AV125" i="10" s="1"/>
  <c r="AH125" i="10" s="1"/>
  <c r="AK125" i="10" s="1"/>
  <c r="AJ125" i="10"/>
  <c r="AI127" i="10"/>
  <c r="AV129" i="10"/>
  <c r="AH129" i="10" s="1"/>
  <c r="AK129" i="10" s="1"/>
  <c r="AI137" i="10"/>
  <c r="Q141" i="10"/>
  <c r="AO141" i="10" s="1"/>
  <c r="AV141" i="10" s="1"/>
  <c r="AH141" i="10" s="1"/>
  <c r="AK141" i="10" s="1"/>
  <c r="AJ141" i="10"/>
  <c r="AI143" i="10"/>
  <c r="AI153" i="10"/>
  <c r="Q157" i="10"/>
  <c r="AO157" i="10" s="1"/>
  <c r="AV157" i="10" s="1"/>
  <c r="AH157" i="10" s="1"/>
  <c r="AK157" i="10" s="1"/>
  <c r="AJ157" i="10"/>
  <c r="AI159" i="10"/>
  <c r="Y169" i="10"/>
  <c r="AR169" i="10" s="1"/>
  <c r="AV169" i="10" s="1"/>
  <c r="AH169" i="10" s="1"/>
  <c r="AK169" i="10" s="1"/>
  <c r="AV170" i="10"/>
  <c r="AH170" i="10" s="1"/>
  <c r="AK170" i="10" s="1"/>
  <c r="Y171" i="10"/>
  <c r="AR171" i="10" s="1"/>
  <c r="Y173" i="10"/>
  <c r="AR173" i="10" s="1"/>
  <c r="AV174" i="10"/>
  <c r="AH174" i="10" s="1"/>
  <c r="AK174" i="10" s="1"/>
  <c r="Q175" i="10"/>
  <c r="AO175" i="10" s="1"/>
  <c r="AV175" i="10" s="1"/>
  <c r="AH175" i="10" s="1"/>
  <c r="AK175" i="10" s="1"/>
  <c r="AV178" i="10"/>
  <c r="AH178" i="10" s="1"/>
  <c r="AK178" i="10" s="1"/>
  <c r="AJ179" i="10"/>
  <c r="AV180" i="10"/>
  <c r="AH180" i="10" s="1"/>
  <c r="AK180" i="10" s="1"/>
  <c r="Y183" i="10"/>
  <c r="AR183" i="10" s="1"/>
  <c r="AV183" i="10" s="1"/>
  <c r="AH183" i="10" s="1"/>
  <c r="AK183" i="10" s="1"/>
  <c r="Q195" i="10"/>
  <c r="AO195" i="10" s="1"/>
  <c r="AI199" i="10"/>
  <c r="Q203" i="10"/>
  <c r="AO203" i="10" s="1"/>
  <c r="AI203" i="10"/>
  <c r="AV204" i="10"/>
  <c r="AH204" i="10" s="1"/>
  <c r="AK204" i="10" s="1"/>
  <c r="Q209" i="10"/>
  <c r="AO209" i="10" s="1"/>
  <c r="AV214" i="10"/>
  <c r="AH214" i="10" s="1"/>
  <c r="AK214" i="10" s="1"/>
  <c r="Q215" i="10"/>
  <c r="AO215" i="10" s="1"/>
  <c r="AV215" i="10" s="1"/>
  <c r="AH215" i="10" s="1"/>
  <c r="AK215" i="10" s="1"/>
  <c r="AI215" i="10"/>
  <c r="AJ219" i="10"/>
  <c r="AJ223" i="10"/>
  <c r="AV224" i="10"/>
  <c r="AH224" i="10" s="1"/>
  <c r="AK224" i="10" s="1"/>
  <c r="Q225" i="10"/>
  <c r="AO225" i="10" s="1"/>
  <c r="Q229" i="10"/>
  <c r="AO229" i="10" s="1"/>
  <c r="Q231" i="10"/>
  <c r="AO231" i="10" s="1"/>
  <c r="AV231" i="10" s="1"/>
  <c r="AH231" i="10" s="1"/>
  <c r="AK231" i="10" s="1"/>
  <c r="AJ231" i="10"/>
  <c r="AV232" i="10"/>
  <c r="AH232" i="10" s="1"/>
  <c r="AK232" i="10" s="1"/>
  <c r="Y235" i="10"/>
  <c r="AR235" i="10" s="1"/>
  <c r="AV236" i="10"/>
  <c r="AH236" i="10" s="1"/>
  <c r="AK236" i="10" s="1"/>
  <c r="Q241" i="10"/>
  <c r="AO241" i="10" s="1"/>
  <c r="AV241" i="10" s="1"/>
  <c r="AH241" i="10" s="1"/>
  <c r="AK241" i="10" s="1"/>
  <c r="Y247" i="10"/>
  <c r="AR247" i="10" s="1"/>
  <c r="Y257" i="10"/>
  <c r="AR257" i="10" s="1"/>
  <c r="AV266" i="10"/>
  <c r="AH266" i="10" s="1"/>
  <c r="AK266" i="10" s="1"/>
  <c r="Y267" i="10"/>
  <c r="AR267" i="10" s="1"/>
  <c r="AV267" i="10" s="1"/>
  <c r="AH267" i="10" s="1"/>
  <c r="AK267" i="10" s="1"/>
  <c r="AV272" i="10"/>
  <c r="AH272" i="10" s="1"/>
  <c r="AK272" i="10" s="1"/>
  <c r="Y275" i="10"/>
  <c r="AR275" i="10" s="1"/>
  <c r="AV275" i="10" s="1"/>
  <c r="AH275" i="10" s="1"/>
  <c r="AK275" i="10" s="1"/>
  <c r="AV280" i="10"/>
  <c r="AH280" i="10" s="1"/>
  <c r="AK280" i="10" s="1"/>
  <c r="Y283" i="10"/>
  <c r="AR283" i="10" s="1"/>
  <c r="AV288" i="10"/>
  <c r="AH288" i="10" s="1"/>
  <c r="AK288" i="10" s="1"/>
  <c r="Y291" i="10"/>
  <c r="AR291" i="10" s="1"/>
  <c r="AV296" i="10"/>
  <c r="AH296" i="10" s="1"/>
  <c r="AK296" i="10" s="1"/>
  <c r="Y299" i="10"/>
  <c r="AR299" i="10" s="1"/>
  <c r="AV299" i="10" s="1"/>
  <c r="AH299" i="10" s="1"/>
  <c r="AK299" i="10" s="1"/>
  <c r="AV304" i="10"/>
  <c r="AH304" i="10" s="1"/>
  <c r="AK304" i="10" s="1"/>
  <c r="Y307" i="10"/>
  <c r="AR307" i="10" s="1"/>
  <c r="AV312" i="10"/>
  <c r="AH312" i="10" s="1"/>
  <c r="AK312" i="10" s="1"/>
  <c r="Y315" i="10"/>
  <c r="AR315" i="10" s="1"/>
  <c r="AV320" i="10"/>
  <c r="AH320" i="10" s="1"/>
  <c r="AK320" i="10" s="1"/>
  <c r="Y323" i="10"/>
  <c r="AR323" i="10" s="1"/>
  <c r="AV328" i="10"/>
  <c r="AH328" i="10" s="1"/>
  <c r="AK328" i="10" s="1"/>
  <c r="Y331" i="10"/>
  <c r="AR331" i="10" s="1"/>
  <c r="AV331" i="10" s="1"/>
  <c r="AH331" i="10" s="1"/>
  <c r="AK331" i="10" s="1"/>
  <c r="Y337" i="10"/>
  <c r="AR337" i="10" s="1"/>
  <c r="AJ359" i="10"/>
  <c r="Q359" i="10"/>
  <c r="AO359" i="10" s="1"/>
  <c r="AV359" i="10" s="1"/>
  <c r="AH359" i="10" s="1"/>
  <c r="AK359" i="10" s="1"/>
  <c r="Q373" i="10"/>
  <c r="AO373" i="10" s="1"/>
  <c r="AV376" i="10"/>
  <c r="AH376" i="10" s="1"/>
  <c r="AK376" i="10" s="1"/>
  <c r="Y391" i="10"/>
  <c r="AR391" i="10" s="1"/>
  <c r="Y395" i="10"/>
  <c r="AR395" i="10" s="1"/>
  <c r="AV395" i="10" s="1"/>
  <c r="AH395" i="10" s="1"/>
  <c r="AK395" i="10" s="1"/>
  <c r="AV397" i="10"/>
  <c r="AH397" i="10" s="1"/>
  <c r="AK397" i="10" s="1"/>
  <c r="Y401" i="10"/>
  <c r="AR401" i="10" s="1"/>
  <c r="Y415" i="10"/>
  <c r="AR415" i="10" s="1"/>
  <c r="AV415" i="10" s="1"/>
  <c r="AH415" i="10" s="1"/>
  <c r="AK415" i="10" s="1"/>
  <c r="Y417" i="10"/>
  <c r="AR417" i="10" s="1"/>
  <c r="Q421" i="10"/>
  <c r="AO421" i="10" s="1"/>
  <c r="AJ421" i="10"/>
  <c r="AJ427" i="10"/>
  <c r="AV440" i="10"/>
  <c r="AH440" i="10" s="1"/>
  <c r="AK440" i="10" s="1"/>
  <c r="AV441" i="10"/>
  <c r="AH441" i="10" s="1"/>
  <c r="AK441" i="10" s="1"/>
  <c r="Y449" i="10"/>
  <c r="AR449" i="10" s="1"/>
  <c r="AI453" i="10"/>
  <c r="Y457" i="10"/>
  <c r="AR457" i="10" s="1"/>
  <c r="AJ459" i="10"/>
  <c r="Q459" i="10"/>
  <c r="AO459" i="10" s="1"/>
  <c r="AI467" i="10"/>
  <c r="AJ475" i="10"/>
  <c r="Q479" i="10"/>
  <c r="AO479" i="10" s="1"/>
  <c r="AV479" i="10" s="1"/>
  <c r="AH479" i="10" s="1"/>
  <c r="AK479" i="10" s="1"/>
  <c r="Y481" i="10"/>
  <c r="AR481" i="10" s="1"/>
  <c r="AV481" i="10" s="1"/>
  <c r="AH481" i="10" s="1"/>
  <c r="AK481" i="10" s="1"/>
  <c r="Q483" i="10"/>
  <c r="AO483" i="10" s="1"/>
  <c r="AJ483" i="10"/>
  <c r="Y495" i="10"/>
  <c r="AR495" i="10" s="1"/>
  <c r="AV495" i="10" s="1"/>
  <c r="AH495" i="10" s="1"/>
  <c r="AK495" i="10" s="1"/>
  <c r="AV496" i="10"/>
  <c r="AH496" i="10" s="1"/>
  <c r="AK496" i="10" s="1"/>
  <c r="Q499" i="10"/>
  <c r="AO499" i="10" s="1"/>
  <c r="Q507" i="10"/>
  <c r="AO507" i="10" s="1"/>
  <c r="AV507" i="10" s="1"/>
  <c r="AH507" i="10" s="1"/>
  <c r="AK507" i="10" s="1"/>
  <c r="AI507" i="10"/>
  <c r="AI511" i="10"/>
  <c r="Q517" i="10"/>
  <c r="AO517" i="10" s="1"/>
  <c r="AV517" i="10" s="1"/>
  <c r="AH517" i="10" s="1"/>
  <c r="AK517" i="10" s="1"/>
  <c r="Q521" i="10"/>
  <c r="AO521" i="10" s="1"/>
  <c r="AV521" i="10" s="1"/>
  <c r="AH521" i="10" s="1"/>
  <c r="AK521" i="10" s="1"/>
  <c r="Y527" i="10"/>
  <c r="AR527" i="10" s="1"/>
  <c r="Y531" i="10"/>
  <c r="AR531" i="10" s="1"/>
  <c r="AV531" i="10" s="1"/>
  <c r="AH531" i="10" s="1"/>
  <c r="AK531" i="10" s="1"/>
  <c r="Y533" i="10"/>
  <c r="AR533" i="10" s="1"/>
  <c r="Q545" i="10"/>
  <c r="AO545" i="10" s="1"/>
  <c r="AV545" i="10" s="1"/>
  <c r="AH545" i="10" s="1"/>
  <c r="AK545" i="10" s="1"/>
  <c r="Y563" i="10"/>
  <c r="AR563" i="10" s="1"/>
  <c r="AV563" i="10" s="1"/>
  <c r="AH563" i="10" s="1"/>
  <c r="AK563" i="10" s="1"/>
  <c r="AJ571" i="10"/>
  <c r="AJ575" i="10"/>
  <c r="AV586" i="10"/>
  <c r="AH586" i="10" s="1"/>
  <c r="AK586" i="10" s="1"/>
  <c r="Q587" i="10"/>
  <c r="AO587" i="10" s="1"/>
  <c r="AV587" i="10" s="1"/>
  <c r="AH587" i="10" s="1"/>
  <c r="AK587" i="10" s="1"/>
  <c r="AJ587" i="10"/>
  <c r="Y635" i="10"/>
  <c r="AR635" i="10" s="1"/>
  <c r="AV644" i="10"/>
  <c r="AH644" i="10" s="1"/>
  <c r="AK644" i="10" s="1"/>
  <c r="Q647" i="10"/>
  <c r="AO647" i="10" s="1"/>
  <c r="Y671" i="10"/>
  <c r="AR671" i="10" s="1"/>
  <c r="AJ675" i="10"/>
  <c r="AJ745" i="10"/>
  <c r="AJ817" i="10"/>
  <c r="AJ224" i="10"/>
  <c r="AI224" i="10"/>
  <c r="AJ236" i="10"/>
  <c r="AI236" i="10"/>
  <c r="AJ248" i="10"/>
  <c r="AI248" i="10"/>
  <c r="AJ256" i="10"/>
  <c r="AI256" i="10"/>
  <c r="AJ260" i="10"/>
  <c r="AI260" i="10"/>
  <c r="AJ268" i="10"/>
  <c r="AI268" i="10"/>
  <c r="AJ340" i="10"/>
  <c r="AI340" i="10"/>
  <c r="AI344" i="10"/>
  <c r="AJ344" i="10"/>
  <c r="AI348" i="10"/>
  <c r="AJ348" i="10"/>
  <c r="AJ356" i="10"/>
  <c r="AI356" i="10"/>
  <c r="AI360" i="10"/>
  <c r="AJ360" i="10"/>
  <c r="AJ366" i="10"/>
  <c r="AI366" i="10"/>
  <c r="AI384" i="10"/>
  <c r="AJ384" i="10"/>
  <c r="AI400" i="10"/>
  <c r="AJ400" i="10"/>
  <c r="AI416" i="10"/>
  <c r="AJ416" i="10"/>
  <c r="AI432" i="10"/>
  <c r="AJ432" i="10"/>
  <c r="AI448" i="10"/>
  <c r="AJ448" i="10"/>
  <c r="AJ464" i="10"/>
  <c r="AI464" i="10"/>
  <c r="AJ468" i="10"/>
  <c r="AI468" i="10"/>
  <c r="AJ472" i="10"/>
  <c r="AI472" i="10"/>
  <c r="AJ480" i="10"/>
  <c r="AI480" i="10"/>
  <c r="AJ488" i="10"/>
  <c r="AI488" i="10"/>
  <c r="AJ496" i="10"/>
  <c r="AI496" i="10"/>
  <c r="AJ504" i="10"/>
  <c r="AI504" i="10"/>
  <c r="AJ508" i="10"/>
  <c r="AI508" i="10"/>
  <c r="AJ512" i="10"/>
  <c r="AI512" i="10"/>
  <c r="AJ516" i="10"/>
  <c r="AI516" i="10"/>
  <c r="AJ520" i="10"/>
  <c r="AI520" i="10"/>
  <c r="AJ536" i="10"/>
  <c r="AI536" i="10"/>
  <c r="AJ540" i="10"/>
  <c r="AI540" i="10"/>
  <c r="AJ544" i="10"/>
  <c r="AI544" i="10"/>
  <c r="AJ548" i="10"/>
  <c r="AI548" i="10"/>
  <c r="AJ552" i="10"/>
  <c r="AI552" i="10"/>
  <c r="AJ556" i="10"/>
  <c r="AI556" i="10"/>
  <c r="AJ568" i="10"/>
  <c r="AI568" i="10"/>
  <c r="AJ572" i="10"/>
  <c r="AI572" i="10"/>
  <c r="AJ574" i="10"/>
  <c r="AI574" i="10"/>
  <c r="AJ576" i="10"/>
  <c r="AI576" i="10"/>
  <c r="AI578" i="10"/>
  <c r="AJ578" i="10"/>
  <c r="AJ580" i="10"/>
  <c r="AI580" i="10"/>
  <c r="AI586" i="10"/>
  <c r="AJ586" i="10"/>
  <c r="AJ588" i="10"/>
  <c r="AI588" i="10"/>
  <c r="AI590" i="10"/>
  <c r="AJ590" i="10"/>
  <c r="AI594" i="10"/>
  <c r="AJ594" i="10"/>
  <c r="AJ596" i="10"/>
  <c r="AI596" i="10"/>
  <c r="AI598" i="10"/>
  <c r="AJ598" i="10"/>
  <c r="AJ600" i="10"/>
  <c r="AI600" i="10"/>
  <c r="AJ604" i="10"/>
  <c r="AI604" i="10"/>
  <c r="AJ608" i="10"/>
  <c r="AI608" i="10"/>
  <c r="AJ616" i="10"/>
  <c r="AI616" i="10"/>
  <c r="AJ620" i="10"/>
  <c r="AI620" i="10"/>
  <c r="AJ624" i="10"/>
  <c r="AI624" i="10"/>
  <c r="AJ628" i="10"/>
  <c r="AI628" i="10"/>
  <c r="AJ632" i="10"/>
  <c r="AI632" i="10"/>
  <c r="AJ640" i="10"/>
  <c r="AI640" i="10"/>
  <c r="AJ644" i="10"/>
  <c r="AI644" i="10"/>
  <c r="AJ652" i="10"/>
  <c r="AI652" i="10"/>
  <c r="AJ656" i="10"/>
  <c r="AI656" i="10"/>
  <c r="AJ660" i="10"/>
  <c r="AI660" i="10"/>
  <c r="AJ664" i="10"/>
  <c r="AI664" i="10"/>
  <c r="AJ672" i="10"/>
  <c r="AI672" i="10"/>
  <c r="AJ676" i="10"/>
  <c r="AI676" i="10"/>
  <c r="AJ680" i="10"/>
  <c r="AI680" i="10"/>
  <c r="AJ684" i="10"/>
  <c r="AI684" i="10"/>
  <c r="AJ692" i="10"/>
  <c r="AI692" i="10"/>
  <c r="AJ696" i="10"/>
  <c r="AI696" i="10"/>
  <c r="AJ700" i="10"/>
  <c r="AI700" i="10"/>
  <c r="AI704" i="10"/>
  <c r="AJ704" i="10"/>
  <c r="AI708" i="10"/>
  <c r="AJ708" i="10"/>
  <c r="AI720" i="10"/>
  <c r="AJ720" i="10"/>
  <c r="AI724" i="10"/>
  <c r="AJ724" i="10"/>
  <c r="AI732" i="10"/>
  <c r="AJ732" i="10"/>
  <c r="AI736" i="10"/>
  <c r="AJ736" i="10"/>
  <c r="AJ744" i="10"/>
  <c r="AI744" i="10"/>
  <c r="AJ748" i="10"/>
  <c r="AI748" i="10"/>
  <c r="AI752" i="10"/>
  <c r="AJ752" i="10"/>
  <c r="AI760" i="10"/>
  <c r="AJ760" i="10"/>
  <c r="AI764" i="10"/>
  <c r="AJ764" i="10"/>
  <c r="AJ768" i="10"/>
  <c r="AI768" i="10"/>
  <c r="AJ776" i="10"/>
  <c r="AI776" i="10"/>
  <c r="AI780" i="10"/>
  <c r="AJ780" i="10"/>
  <c r="AI788" i="10"/>
  <c r="AJ788" i="10"/>
  <c r="AI792" i="10"/>
  <c r="AJ792" i="10"/>
  <c r="AJ796" i="10"/>
  <c r="AI796" i="10"/>
  <c r="AI800" i="10"/>
  <c r="AJ800" i="10"/>
  <c r="AJ804" i="10"/>
  <c r="AI804" i="10"/>
  <c r="AI812" i="10"/>
  <c r="AJ812" i="10"/>
  <c r="AI816" i="10"/>
  <c r="AJ816" i="10"/>
  <c r="AI820" i="10"/>
  <c r="AJ820" i="10"/>
  <c r="AJ822" i="10"/>
  <c r="AI822" i="10"/>
  <c r="AI824" i="10"/>
  <c r="AJ824" i="10"/>
  <c r="AJ826" i="10"/>
  <c r="AI826" i="10"/>
  <c r="AI830" i="10"/>
  <c r="AJ830" i="10"/>
  <c r="AJ834" i="10"/>
  <c r="AI834" i="10"/>
  <c r="AJ838" i="10"/>
  <c r="AI838" i="10"/>
  <c r="AI842" i="10"/>
  <c r="AJ842" i="10"/>
  <c r="AJ846" i="10"/>
  <c r="AI846" i="10"/>
  <c r="AI850" i="10"/>
  <c r="AJ850" i="10"/>
  <c r="AI854" i="10"/>
  <c r="AJ854" i="10"/>
  <c r="AI862" i="10"/>
  <c r="AJ862" i="10"/>
  <c r="AJ866" i="10"/>
  <c r="AI866" i="10"/>
  <c r="AI874" i="10"/>
  <c r="AJ874" i="10"/>
  <c r="AI878" i="10"/>
  <c r="AJ878" i="10"/>
  <c r="AJ882" i="10"/>
  <c r="AI882" i="10"/>
  <c r="AJ886" i="10"/>
  <c r="AI886" i="10"/>
  <c r="AJ894" i="10"/>
  <c r="AI894" i="10"/>
  <c r="AJ898" i="10"/>
  <c r="AI898" i="10"/>
  <c r="AI902" i="10"/>
  <c r="AJ902" i="10"/>
  <c r="AJ906" i="10"/>
  <c r="AI906" i="10"/>
  <c r="AI910" i="10"/>
  <c r="AJ910" i="10"/>
  <c r="AJ912" i="10"/>
  <c r="AI912" i="10"/>
  <c r="AI914" i="10"/>
  <c r="AJ914" i="10"/>
  <c r="AJ916" i="10"/>
  <c r="AI916" i="10"/>
  <c r="AI918" i="10"/>
  <c r="AJ918" i="10"/>
  <c r="AJ920" i="10"/>
  <c r="AI920" i="10"/>
  <c r="AI922" i="10"/>
  <c r="AJ922" i="10"/>
  <c r="AJ924" i="10"/>
  <c r="AI924" i="10"/>
  <c r="AI926" i="10"/>
  <c r="AJ926" i="10"/>
  <c r="AJ928" i="10"/>
  <c r="AI928" i="10"/>
  <c r="AJ930" i="10"/>
  <c r="AI930" i="10"/>
  <c r="AI934" i="10"/>
  <c r="AJ934" i="10"/>
  <c r="AJ936" i="10"/>
  <c r="AI936" i="10"/>
  <c r="AJ940" i="10"/>
  <c r="AI940" i="10"/>
  <c r="AJ944" i="10"/>
  <c r="AI944" i="10"/>
  <c r="AJ948" i="10"/>
  <c r="AI948" i="10"/>
  <c r="AJ952" i="10"/>
  <c r="AI952" i="10"/>
  <c r="AJ956" i="10"/>
  <c r="AI956" i="10"/>
  <c r="AJ960" i="10"/>
  <c r="AI960" i="10"/>
  <c r="AJ964" i="10"/>
  <c r="AI964" i="10"/>
  <c r="AI968" i="10"/>
  <c r="AJ968" i="10"/>
  <c r="AI972" i="10"/>
  <c r="AJ972" i="10"/>
  <c r="AJ974" i="10"/>
  <c r="AI974" i="10"/>
  <c r="AJ978" i="10"/>
  <c r="AI978" i="10"/>
  <c r="AJ986" i="10"/>
  <c r="AI986" i="10"/>
  <c r="AJ990" i="10"/>
  <c r="AI990" i="10"/>
  <c r="AJ994" i="10"/>
  <c r="AI994" i="10"/>
  <c r="AJ998" i="10"/>
  <c r="AI998" i="10"/>
  <c r="AV42" i="10"/>
  <c r="AH42" i="10" s="1"/>
  <c r="AK42" i="10" s="1"/>
  <c r="AV46" i="10"/>
  <c r="AH46" i="10" s="1"/>
  <c r="AK46" i="10" s="1"/>
  <c r="AV50" i="10"/>
  <c r="AH50" i="10" s="1"/>
  <c r="AK50" i="10" s="1"/>
  <c r="AV54" i="10"/>
  <c r="AH54" i="10" s="1"/>
  <c r="AK54" i="10" s="1"/>
  <c r="AV58" i="10"/>
  <c r="AH58" i="10" s="1"/>
  <c r="AK58" i="10" s="1"/>
  <c r="AV62" i="10"/>
  <c r="AH62" i="10" s="1"/>
  <c r="AK62" i="10" s="1"/>
  <c r="AV66" i="10"/>
  <c r="AH66" i="10" s="1"/>
  <c r="AK66" i="10" s="1"/>
  <c r="AV70" i="10"/>
  <c r="AH70" i="10" s="1"/>
  <c r="AK70" i="10" s="1"/>
  <c r="AV74" i="10"/>
  <c r="AH74" i="10" s="1"/>
  <c r="AK74" i="10" s="1"/>
  <c r="AV78" i="10"/>
  <c r="AH78" i="10" s="1"/>
  <c r="AK78" i="10" s="1"/>
  <c r="AV82" i="10"/>
  <c r="AH82" i="10" s="1"/>
  <c r="AK82" i="10" s="1"/>
  <c r="AV86" i="10"/>
  <c r="AH86" i="10" s="1"/>
  <c r="AK86" i="10" s="1"/>
  <c r="AV90" i="10"/>
  <c r="AH90" i="10" s="1"/>
  <c r="AK90" i="10" s="1"/>
  <c r="AV94" i="10"/>
  <c r="AH94" i="10" s="1"/>
  <c r="AK94" i="10" s="1"/>
  <c r="AV98" i="10"/>
  <c r="AH98" i="10" s="1"/>
  <c r="AK98" i="10" s="1"/>
  <c r="AV102" i="10"/>
  <c r="AH102" i="10" s="1"/>
  <c r="AK102" i="10" s="1"/>
  <c r="AV106" i="10"/>
  <c r="AH106" i="10" s="1"/>
  <c r="AK106" i="10" s="1"/>
  <c r="AV110" i="10"/>
  <c r="AH110" i="10" s="1"/>
  <c r="AK110" i="10" s="1"/>
  <c r="AV114" i="10"/>
  <c r="AH114" i="10" s="1"/>
  <c r="AK114" i="10" s="1"/>
  <c r="AV118" i="10"/>
  <c r="AH118" i="10" s="1"/>
  <c r="AK118" i="10" s="1"/>
  <c r="AV122" i="10"/>
  <c r="AH122" i="10" s="1"/>
  <c r="AK122" i="10" s="1"/>
  <c r="AV126" i="10"/>
  <c r="AH126" i="10" s="1"/>
  <c r="AK126" i="10" s="1"/>
  <c r="AV130" i="10"/>
  <c r="AH130" i="10" s="1"/>
  <c r="AK130" i="10" s="1"/>
  <c r="AV134" i="10"/>
  <c r="AH134" i="10" s="1"/>
  <c r="AK134" i="10" s="1"/>
  <c r="AV138" i="10"/>
  <c r="AH138" i="10" s="1"/>
  <c r="AK138" i="10" s="1"/>
  <c r="AV142" i="10"/>
  <c r="AH142" i="10" s="1"/>
  <c r="AK142" i="10" s="1"/>
  <c r="AV146" i="10"/>
  <c r="AH146" i="10" s="1"/>
  <c r="AK146" i="10" s="1"/>
  <c r="AV150" i="10"/>
  <c r="AH150" i="10" s="1"/>
  <c r="AK150" i="10" s="1"/>
  <c r="AV154" i="10"/>
  <c r="AH154" i="10" s="1"/>
  <c r="AK154" i="10" s="1"/>
  <c r="AV158" i="10"/>
  <c r="AH158" i="10" s="1"/>
  <c r="AK158" i="10" s="1"/>
  <c r="AV166" i="10"/>
  <c r="AH166" i="10" s="1"/>
  <c r="AK166" i="10" s="1"/>
  <c r="AI172" i="10"/>
  <c r="AI192" i="10"/>
  <c r="AV194" i="10"/>
  <c r="AH194" i="10" s="1"/>
  <c r="AK194" i="10" s="1"/>
  <c r="AV196" i="10"/>
  <c r="AH196" i="10" s="1"/>
  <c r="AK196" i="10" s="1"/>
  <c r="AI204" i="10"/>
  <c r="AV218" i="10"/>
  <c r="AH218" i="10" s="1"/>
  <c r="AK218" i="10" s="1"/>
  <c r="AI220" i="10"/>
  <c r="AI240" i="10"/>
  <c r="AV242" i="10"/>
  <c r="AH242" i="10" s="1"/>
  <c r="AK242" i="10" s="1"/>
  <c r="AI244" i="10"/>
  <c r="AV246" i="10"/>
  <c r="AH246" i="10" s="1"/>
  <c r="AK246" i="10" s="1"/>
  <c r="AI272" i="10"/>
  <c r="AI280" i="10"/>
  <c r="AI288" i="10"/>
  <c r="AI296" i="10"/>
  <c r="AI304" i="10"/>
  <c r="AI312" i="10"/>
  <c r="AI320" i="10"/>
  <c r="AI328" i="10"/>
  <c r="AI392" i="10"/>
  <c r="AV424" i="10"/>
  <c r="AH424" i="10" s="1"/>
  <c r="AK424" i="10" s="1"/>
  <c r="AV464" i="10"/>
  <c r="AH464" i="10" s="1"/>
  <c r="AK464" i="10" s="1"/>
  <c r="AI476" i="10"/>
  <c r="AJ494" i="10"/>
  <c r="AI500" i="10"/>
  <c r="AV512" i="10"/>
  <c r="AH512" i="10" s="1"/>
  <c r="AK512" i="10" s="1"/>
  <c r="AV578" i="10"/>
  <c r="AH578" i="10" s="1"/>
  <c r="AK578" i="10" s="1"/>
  <c r="AV588" i="10"/>
  <c r="AH588" i="10" s="1"/>
  <c r="AK588" i="10" s="1"/>
  <c r="AI612" i="10"/>
  <c r="AI636" i="10"/>
  <c r="AV659" i="10"/>
  <c r="AH659" i="10" s="1"/>
  <c r="AK659" i="10" s="1"/>
  <c r="AV676" i="10"/>
  <c r="AH676" i="10" s="1"/>
  <c r="AK676" i="10" s="1"/>
  <c r="AI784" i="10"/>
  <c r="AV874" i="10"/>
  <c r="AH874" i="10" s="1"/>
  <c r="AK874" i="10" s="1"/>
  <c r="AJ890" i="10"/>
  <c r="AV226" i="10"/>
  <c r="AH226" i="10" s="1"/>
  <c r="AK226" i="10" s="1"/>
  <c r="AV228" i="10"/>
  <c r="AH228" i="10" s="1"/>
  <c r="AK228" i="10" s="1"/>
  <c r="AV235" i="10"/>
  <c r="AH235" i="10" s="1"/>
  <c r="AK235" i="10" s="1"/>
  <c r="AV239" i="10"/>
  <c r="AH239" i="10" s="1"/>
  <c r="AK239" i="10" s="1"/>
  <c r="AV258" i="10"/>
  <c r="AH258" i="10" s="1"/>
  <c r="AK258" i="10" s="1"/>
  <c r="AV260" i="10"/>
  <c r="AH260" i="10" s="1"/>
  <c r="AK260" i="10" s="1"/>
  <c r="AV268" i="10"/>
  <c r="AH268" i="10" s="1"/>
  <c r="AK268" i="10" s="1"/>
  <c r="AV307" i="10"/>
  <c r="AH307" i="10" s="1"/>
  <c r="AK307" i="10" s="1"/>
  <c r="AV361" i="10"/>
  <c r="AH361" i="10" s="1"/>
  <c r="AK361" i="10" s="1"/>
  <c r="AV383" i="10"/>
  <c r="AH383" i="10" s="1"/>
  <c r="AK383" i="10" s="1"/>
  <c r="AV399" i="10"/>
  <c r="AH399" i="10" s="1"/>
  <c r="AK399" i="10" s="1"/>
  <c r="AV528" i="10"/>
  <c r="AH528" i="10" s="1"/>
  <c r="AK528" i="10" s="1"/>
  <c r="AV544" i="10"/>
  <c r="AH544" i="10" s="1"/>
  <c r="AK544" i="10" s="1"/>
  <c r="AV594" i="10"/>
  <c r="AH594" i="10" s="1"/>
  <c r="AK594" i="10" s="1"/>
  <c r="AV596" i="10"/>
  <c r="AH596" i="10" s="1"/>
  <c r="AK596" i="10" s="1"/>
  <c r="AV638" i="10"/>
  <c r="AH638" i="10" s="1"/>
  <c r="AK638" i="10" s="1"/>
  <c r="AV650" i="10"/>
  <c r="AH650" i="10" s="1"/>
  <c r="AK650" i="10" s="1"/>
  <c r="AV670" i="10"/>
  <c r="AH670" i="10" s="1"/>
  <c r="AK670" i="10" s="1"/>
  <c r="AV748" i="10"/>
  <c r="AH748" i="10" s="1"/>
  <c r="AK748" i="10" s="1"/>
  <c r="AV760" i="10"/>
  <c r="AH760" i="10" s="1"/>
  <c r="AK760" i="10" s="1"/>
  <c r="AV814" i="10"/>
  <c r="AH814" i="10" s="1"/>
  <c r="AK814" i="10" s="1"/>
  <c r="AV910" i="10"/>
  <c r="AH910" i="10" s="1"/>
  <c r="AK910" i="10" s="1"/>
  <c r="AV250" i="10"/>
  <c r="AH250" i="10" s="1"/>
  <c r="AK250" i="10" s="1"/>
  <c r="AV252" i="10"/>
  <c r="AH252" i="10" s="1"/>
  <c r="AK252" i="10" s="1"/>
  <c r="AV254" i="10"/>
  <c r="AH254" i="10" s="1"/>
  <c r="AK254" i="10" s="1"/>
  <c r="AV264" i="10"/>
  <c r="AH264" i="10" s="1"/>
  <c r="AK264" i="10" s="1"/>
  <c r="AV270" i="10"/>
  <c r="AH270" i="10" s="1"/>
  <c r="AK270" i="10" s="1"/>
  <c r="AV274" i="10"/>
  <c r="AH274" i="10" s="1"/>
  <c r="AK274" i="10" s="1"/>
  <c r="AV278" i="10"/>
  <c r="AH278" i="10" s="1"/>
  <c r="AK278" i="10" s="1"/>
  <c r="AV282" i="10"/>
  <c r="AH282" i="10" s="1"/>
  <c r="AK282" i="10" s="1"/>
  <c r="AV286" i="10"/>
  <c r="AH286" i="10" s="1"/>
  <c r="AK286" i="10" s="1"/>
  <c r="AV290" i="10"/>
  <c r="AH290" i="10" s="1"/>
  <c r="AK290" i="10" s="1"/>
  <c r="AV294" i="10"/>
  <c r="AH294" i="10" s="1"/>
  <c r="AK294" i="10" s="1"/>
  <c r="AV298" i="10"/>
  <c r="AH298" i="10" s="1"/>
  <c r="AK298" i="10" s="1"/>
  <c r="AV302" i="10"/>
  <c r="AH302" i="10" s="1"/>
  <c r="AK302" i="10" s="1"/>
  <c r="AV306" i="10"/>
  <c r="AH306" i="10" s="1"/>
  <c r="AK306" i="10" s="1"/>
  <c r="AV310" i="10"/>
  <c r="AH310" i="10" s="1"/>
  <c r="AK310" i="10" s="1"/>
  <c r="AV314" i="10"/>
  <c r="AH314" i="10" s="1"/>
  <c r="AK314" i="10" s="1"/>
  <c r="AV318" i="10"/>
  <c r="AH318" i="10" s="1"/>
  <c r="AK318" i="10" s="1"/>
  <c r="AV322" i="10"/>
  <c r="AH322" i="10" s="1"/>
  <c r="AK322" i="10" s="1"/>
  <c r="AV326" i="10"/>
  <c r="AH326" i="10" s="1"/>
  <c r="AK326" i="10" s="1"/>
  <c r="AV330" i="10"/>
  <c r="AH330" i="10" s="1"/>
  <c r="AK330" i="10" s="1"/>
  <c r="AV334" i="10"/>
  <c r="AH334" i="10" s="1"/>
  <c r="AK334" i="10" s="1"/>
  <c r="AV335" i="10"/>
  <c r="AH335" i="10" s="1"/>
  <c r="AK335" i="10" s="1"/>
  <c r="AV336" i="10"/>
  <c r="AH336" i="10" s="1"/>
  <c r="AK336" i="10" s="1"/>
  <c r="AV341" i="10"/>
  <c r="AH341" i="10" s="1"/>
  <c r="AK341" i="10" s="1"/>
  <c r="AV350" i="10"/>
  <c r="AH350" i="10" s="1"/>
  <c r="AK350" i="10" s="1"/>
  <c r="AV372" i="10"/>
  <c r="AH372" i="10" s="1"/>
  <c r="AK372" i="10" s="1"/>
  <c r="AV388" i="10"/>
  <c r="AH388" i="10" s="1"/>
  <c r="AK388" i="10" s="1"/>
  <c r="AV389" i="10"/>
  <c r="AH389" i="10" s="1"/>
  <c r="AK389" i="10" s="1"/>
  <c r="AV404" i="10"/>
  <c r="AH404" i="10" s="1"/>
  <c r="AK404" i="10" s="1"/>
  <c r="AV420" i="10"/>
  <c r="AH420" i="10" s="1"/>
  <c r="AK420" i="10" s="1"/>
  <c r="AV436" i="10"/>
  <c r="AH436" i="10" s="1"/>
  <c r="AK436" i="10" s="1"/>
  <c r="AV452" i="10"/>
  <c r="AH452" i="10" s="1"/>
  <c r="AK452" i="10" s="1"/>
  <c r="AV499" i="10"/>
  <c r="AH499" i="10" s="1"/>
  <c r="AK499" i="10" s="1"/>
  <c r="AV505" i="10"/>
  <c r="AH505" i="10" s="1"/>
  <c r="AK505" i="10" s="1"/>
  <c r="AV569" i="10"/>
  <c r="AH569" i="10" s="1"/>
  <c r="AK569" i="10" s="1"/>
  <c r="AV600" i="10"/>
  <c r="AH600" i="10" s="1"/>
  <c r="AK600" i="10" s="1"/>
  <c r="AV624" i="10"/>
  <c r="AH624" i="10" s="1"/>
  <c r="AK624" i="10" s="1"/>
  <c r="AV628" i="10"/>
  <c r="AH628" i="10" s="1"/>
  <c r="AK628" i="10" s="1"/>
  <c r="AV656" i="10"/>
  <c r="AH656" i="10" s="1"/>
  <c r="AK656" i="10" s="1"/>
  <c r="AV862" i="10"/>
  <c r="AH862" i="10" s="1"/>
  <c r="AK862" i="10" s="1"/>
  <c r="AV560" i="10"/>
  <c r="AH560" i="10" s="1"/>
  <c r="AK560" i="10" s="1"/>
  <c r="AV622" i="10"/>
  <c r="AH622" i="10" s="1"/>
  <c r="AK622" i="10" s="1"/>
  <c r="AV648" i="10"/>
  <c r="AH648" i="10" s="1"/>
  <c r="AK648" i="10" s="1"/>
  <c r="AV688" i="10"/>
  <c r="AH688" i="10" s="1"/>
  <c r="AK688" i="10" s="1"/>
  <c r="AV706" i="10"/>
  <c r="AH706" i="10" s="1"/>
  <c r="AK706" i="10" s="1"/>
  <c r="AV571" i="10"/>
  <c r="AH571" i="10" s="1"/>
  <c r="AK571" i="10" s="1"/>
  <c r="AV582" i="10"/>
  <c r="AH582" i="10" s="1"/>
  <c r="AK582" i="10" s="1"/>
  <c r="AV590" i="10"/>
  <c r="AH590" i="10" s="1"/>
  <c r="AK590" i="10" s="1"/>
  <c r="AV598" i="10"/>
  <c r="AH598" i="10" s="1"/>
  <c r="AK598" i="10" s="1"/>
  <c r="AV675" i="10"/>
  <c r="AH675" i="10" s="1"/>
  <c r="AK675" i="10" s="1"/>
  <c r="AV680" i="10"/>
  <c r="AH680" i="10" s="1"/>
  <c r="AK680" i="10" s="1"/>
  <c r="AV762" i="10"/>
  <c r="AH762" i="10" s="1"/>
  <c r="AK762" i="10" s="1"/>
  <c r="AV788" i="10"/>
  <c r="AH788" i="10" s="1"/>
  <c r="AK788" i="10" s="1"/>
  <c r="AV842" i="10"/>
  <c r="AH842" i="10" s="1"/>
  <c r="AK842" i="10" s="1"/>
  <c r="AV850" i="10"/>
  <c r="AH850" i="10" s="1"/>
  <c r="AK850" i="10" s="1"/>
  <c r="AV866" i="10"/>
  <c r="AH866" i="10" s="1"/>
  <c r="AK866" i="10" s="1"/>
  <c r="AV894" i="10"/>
  <c r="AH894" i="10" s="1"/>
  <c r="AK894" i="10" s="1"/>
  <c r="AV717" i="10"/>
  <c r="AH717" i="10" s="1"/>
  <c r="AK717" i="10" s="1"/>
  <c r="AV719" i="10"/>
  <c r="AH719" i="10" s="1"/>
  <c r="AK719" i="10" s="1"/>
  <c r="AV721" i="10"/>
  <c r="AH721" i="10" s="1"/>
  <c r="AK721" i="10" s="1"/>
  <c r="AV737" i="10"/>
  <c r="AH737" i="10" s="1"/>
  <c r="AK737" i="10" s="1"/>
  <c r="AV756" i="10"/>
  <c r="AH756" i="10" s="1"/>
  <c r="AK756" i="10" s="1"/>
  <c r="AV768" i="10"/>
  <c r="AH768" i="10" s="1"/>
  <c r="AK768" i="10" s="1"/>
  <c r="AV784" i="10"/>
  <c r="AH784" i="10" s="1"/>
  <c r="AK784" i="10" s="1"/>
  <c r="AV858" i="10"/>
  <c r="AH858" i="10" s="1"/>
  <c r="AK858" i="10" s="1"/>
  <c r="AV750" i="10"/>
  <c r="AH750" i="10" s="1"/>
  <c r="AK750" i="10" s="1"/>
  <c r="AV766" i="10"/>
  <c r="AH766" i="10" s="1"/>
  <c r="AK766" i="10" s="1"/>
  <c r="AV776" i="10"/>
  <c r="AH776" i="10" s="1"/>
  <c r="AK776" i="10" s="1"/>
  <c r="AV794" i="10"/>
  <c r="AH794" i="10" s="1"/>
  <c r="AK794" i="10" s="1"/>
  <c r="AV804" i="10"/>
  <c r="AH804" i="10" s="1"/>
  <c r="AK804" i="10" s="1"/>
  <c r="AV853" i="10"/>
  <c r="AH853" i="10" s="1"/>
  <c r="AK853" i="10" s="1"/>
  <c r="AV886" i="10"/>
  <c r="AH886" i="10" s="1"/>
  <c r="AK886" i="10" s="1"/>
  <c r="AV914" i="10"/>
  <c r="AH914" i="10" s="1"/>
  <c r="AK914" i="10" s="1"/>
  <c r="AV964" i="10"/>
  <c r="AH964" i="10" s="1"/>
  <c r="AK964" i="10" s="1"/>
  <c r="AV705" i="10"/>
  <c r="AH705" i="10" s="1"/>
  <c r="AK705" i="10" s="1"/>
  <c r="AV740" i="10"/>
  <c r="AH740" i="10" s="1"/>
  <c r="AK740" i="10" s="1"/>
  <c r="AV792" i="10"/>
  <c r="AH792" i="10" s="1"/>
  <c r="AK792" i="10" s="1"/>
  <c r="AV854" i="10"/>
  <c r="AH854" i="10" s="1"/>
  <c r="AK854" i="10" s="1"/>
  <c r="AV878" i="10"/>
  <c r="AH878" i="10" s="1"/>
  <c r="AK878" i="10" s="1"/>
  <c r="AV898" i="10"/>
  <c r="AH898" i="10" s="1"/>
  <c r="AK898" i="10" s="1"/>
  <c r="AV906" i="10"/>
  <c r="AH906" i="10" s="1"/>
  <c r="AK906" i="10" s="1"/>
  <c r="AV912" i="10"/>
  <c r="AH912" i="10" s="1"/>
  <c r="AK912" i="10" s="1"/>
  <c r="AV936" i="10"/>
  <c r="AH936" i="10" s="1"/>
  <c r="AK936" i="10" s="1"/>
  <c r="AV946" i="10"/>
  <c r="AH946" i="10" s="1"/>
  <c r="AK946" i="10" s="1"/>
  <c r="AV800" i="10"/>
  <c r="AH800" i="10" s="1"/>
  <c r="AK800" i="10" s="1"/>
  <c r="AV826" i="10"/>
  <c r="AH826" i="10" s="1"/>
  <c r="AK826" i="10" s="1"/>
  <c r="AV920" i="10"/>
  <c r="AH920" i="10" s="1"/>
  <c r="AK920" i="10" s="1"/>
  <c r="AV922" i="10"/>
  <c r="AH922" i="10" s="1"/>
  <c r="AK922" i="10" s="1"/>
  <c r="AV940" i="10"/>
  <c r="AH940" i="10" s="1"/>
  <c r="AK940" i="10" s="1"/>
  <c r="AV942" i="10"/>
  <c r="AH942" i="10" s="1"/>
  <c r="AK942" i="10" s="1"/>
  <c r="AV984" i="10"/>
  <c r="AH984" i="10" s="1"/>
  <c r="AK984" i="10" s="1"/>
  <c r="AV902" i="10"/>
  <c r="AH902" i="10" s="1"/>
  <c r="AK902" i="10" s="1"/>
  <c r="AV916" i="10"/>
  <c r="AH916" i="10" s="1"/>
  <c r="AK916" i="10" s="1"/>
  <c r="AV926" i="10"/>
  <c r="AH926" i="10" s="1"/>
  <c r="AK926" i="10" s="1"/>
  <c r="AV996" i="10"/>
  <c r="AH996" i="10" s="1"/>
  <c r="AK996" i="10" s="1"/>
  <c r="AV8" i="10"/>
  <c r="AH8" i="10" s="1"/>
  <c r="AK8" i="10" s="1"/>
  <c r="AV152" i="10"/>
  <c r="AH152" i="10" s="1"/>
  <c r="AK152" i="10" s="1"/>
  <c r="AV27" i="10"/>
  <c r="AH27" i="10" s="1"/>
  <c r="AK27" i="10" s="1"/>
  <c r="AV60" i="10"/>
  <c r="AH60" i="10" s="1"/>
  <c r="AK60" i="10" s="1"/>
  <c r="AV91" i="10"/>
  <c r="AH91" i="10" s="1"/>
  <c r="AK91" i="10" s="1"/>
  <c r="AV108" i="10"/>
  <c r="AH108" i="10" s="1"/>
  <c r="AK108" i="10" s="1"/>
  <c r="AV124" i="10"/>
  <c r="AH124" i="10" s="1"/>
  <c r="AK124" i="10" s="1"/>
  <c r="AV155" i="10"/>
  <c r="AH155" i="10" s="1"/>
  <c r="AK155" i="10" s="1"/>
  <c r="AV4" i="10"/>
  <c r="AH4" i="10" s="1"/>
  <c r="AK4" i="10" s="1"/>
  <c r="AV20" i="10"/>
  <c r="AH20" i="10" s="1"/>
  <c r="AK20" i="10" s="1"/>
  <c r="AV36" i="10"/>
  <c r="AH36" i="10" s="1"/>
  <c r="AK36" i="10" s="1"/>
  <c r="AV52" i="10"/>
  <c r="AH52" i="10" s="1"/>
  <c r="AK52" i="10" s="1"/>
  <c r="AV68" i="10"/>
  <c r="AH68" i="10" s="1"/>
  <c r="AK68" i="10" s="1"/>
  <c r="AV84" i="10"/>
  <c r="AH84" i="10" s="1"/>
  <c r="AK84" i="10" s="1"/>
  <c r="AV100" i="10"/>
  <c r="AH100" i="10" s="1"/>
  <c r="AK100" i="10" s="1"/>
  <c r="AV116" i="10"/>
  <c r="AH116" i="10" s="1"/>
  <c r="AK116" i="10" s="1"/>
  <c r="AV132" i="10"/>
  <c r="AH132" i="10" s="1"/>
  <c r="AK132" i="10" s="1"/>
  <c r="AV148" i="10"/>
  <c r="AH148" i="10" s="1"/>
  <c r="AK148" i="10" s="1"/>
  <c r="AV164" i="10"/>
  <c r="AH164" i="10" s="1"/>
  <c r="AK164" i="10" s="1"/>
  <c r="AV184" i="10"/>
  <c r="AH184" i="10" s="1"/>
  <c r="AK184" i="10" s="1"/>
  <c r="AV216" i="10"/>
  <c r="AH216" i="10" s="1"/>
  <c r="AK216" i="10" s="1"/>
  <c r="AV227" i="10"/>
  <c r="AH227" i="10" s="1"/>
  <c r="AK227" i="10" s="1"/>
  <c r="AV248" i="10"/>
  <c r="AH248" i="10" s="1"/>
  <c r="AK248" i="10" s="1"/>
  <c r="AV421" i="10"/>
  <c r="AH421" i="10" s="1"/>
  <c r="AK421" i="10" s="1"/>
  <c r="AV24" i="10"/>
  <c r="AH24" i="10" s="1"/>
  <c r="AK24" i="10" s="1"/>
  <c r="AV40" i="10"/>
  <c r="AH40" i="10" s="1"/>
  <c r="AK40" i="10" s="1"/>
  <c r="AV56" i="10"/>
  <c r="AH56" i="10" s="1"/>
  <c r="AK56" i="10" s="1"/>
  <c r="AV72" i="10"/>
  <c r="AH72" i="10" s="1"/>
  <c r="AK72" i="10" s="1"/>
  <c r="AV88" i="10"/>
  <c r="AH88" i="10" s="1"/>
  <c r="AK88" i="10" s="1"/>
  <c r="AV104" i="10"/>
  <c r="AH104" i="10" s="1"/>
  <c r="AK104" i="10" s="1"/>
  <c r="AV120" i="10"/>
  <c r="AH120" i="10" s="1"/>
  <c r="AK120" i="10" s="1"/>
  <c r="AV136" i="10"/>
  <c r="AH136" i="10" s="1"/>
  <c r="AK136" i="10" s="1"/>
  <c r="AV12" i="10"/>
  <c r="AH12" i="10" s="1"/>
  <c r="AK12" i="10" s="1"/>
  <c r="AV28" i="10"/>
  <c r="AH28" i="10" s="1"/>
  <c r="AK28" i="10" s="1"/>
  <c r="AV44" i="10"/>
  <c r="AH44" i="10" s="1"/>
  <c r="AK44" i="10" s="1"/>
  <c r="AV59" i="10"/>
  <c r="AH59" i="10" s="1"/>
  <c r="AK59" i="10" s="1"/>
  <c r="AV76" i="10"/>
  <c r="AH76" i="10" s="1"/>
  <c r="AK76" i="10" s="1"/>
  <c r="AV92" i="10"/>
  <c r="AH92" i="10" s="1"/>
  <c r="AK92" i="10" s="1"/>
  <c r="AV123" i="10"/>
  <c r="AH123" i="10" s="1"/>
  <c r="AK123" i="10" s="1"/>
  <c r="AV140" i="10"/>
  <c r="AH140" i="10" s="1"/>
  <c r="AK140" i="10" s="1"/>
  <c r="AV156" i="10"/>
  <c r="AH156" i="10" s="1"/>
  <c r="AK156" i="10" s="1"/>
  <c r="AV162" i="10"/>
  <c r="AH162" i="10" s="1"/>
  <c r="AK162" i="10" s="1"/>
  <c r="AV292" i="10"/>
  <c r="AH292" i="10" s="1"/>
  <c r="AK292" i="10" s="1"/>
  <c r="AV362" i="10"/>
  <c r="AH362" i="10" s="1"/>
  <c r="AK362" i="10" s="1"/>
  <c r="AV15" i="10"/>
  <c r="AH15" i="10" s="1"/>
  <c r="AK15" i="10" s="1"/>
  <c r="AV16" i="10"/>
  <c r="AH16" i="10" s="1"/>
  <c r="AK16" i="10" s="1"/>
  <c r="AV31" i="10"/>
  <c r="AH31" i="10" s="1"/>
  <c r="AK31" i="10" s="1"/>
  <c r="AV32" i="10"/>
  <c r="AH32" i="10" s="1"/>
  <c r="AK32" i="10" s="1"/>
  <c r="AV48" i="10"/>
  <c r="AH48" i="10" s="1"/>
  <c r="AK48" i="10" s="1"/>
  <c r="AV64" i="10"/>
  <c r="AH64" i="10" s="1"/>
  <c r="AK64" i="10" s="1"/>
  <c r="AV80" i="10"/>
  <c r="AH80" i="10" s="1"/>
  <c r="AK80" i="10" s="1"/>
  <c r="AV96" i="10"/>
  <c r="AH96" i="10" s="1"/>
  <c r="AK96" i="10" s="1"/>
  <c r="AV112" i="10"/>
  <c r="AH112" i="10" s="1"/>
  <c r="AK112" i="10" s="1"/>
  <c r="AV127" i="10"/>
  <c r="AH127" i="10" s="1"/>
  <c r="AK127" i="10" s="1"/>
  <c r="AV128" i="10"/>
  <c r="AH128" i="10" s="1"/>
  <c r="AK128" i="10" s="1"/>
  <c r="AV143" i="10"/>
  <c r="AH143" i="10" s="1"/>
  <c r="AK143" i="10" s="1"/>
  <c r="AV144" i="10"/>
  <c r="AH144" i="10" s="1"/>
  <c r="AK144" i="10" s="1"/>
  <c r="AV160" i="10"/>
  <c r="AH160" i="10" s="1"/>
  <c r="AK160" i="10" s="1"/>
  <c r="AV176" i="10"/>
  <c r="AH176" i="10" s="1"/>
  <c r="AK176" i="10" s="1"/>
  <c r="AV208" i="10"/>
  <c r="AH208" i="10" s="1"/>
  <c r="AK208" i="10" s="1"/>
  <c r="AV240" i="10"/>
  <c r="AH240" i="10" s="1"/>
  <c r="AK240" i="10" s="1"/>
  <c r="AV319" i="10"/>
  <c r="AH319" i="10" s="1"/>
  <c r="AK319" i="10" s="1"/>
  <c r="AV345" i="10"/>
  <c r="AH345" i="10" s="1"/>
  <c r="AK345" i="10" s="1"/>
  <c r="AV348" i="10"/>
  <c r="AH348" i="10" s="1"/>
  <c r="AK348" i="10" s="1"/>
  <c r="AI352" i="10"/>
  <c r="AJ352" i="10"/>
  <c r="AV360" i="10"/>
  <c r="AH360" i="10" s="1"/>
  <c r="AK360" i="10" s="1"/>
  <c r="AJ462" i="10"/>
  <c r="AI462" i="10"/>
  <c r="AV494" i="10"/>
  <c r="AH494" i="10" s="1"/>
  <c r="AK494" i="10" s="1"/>
  <c r="AJ526" i="10"/>
  <c r="AI526" i="10"/>
  <c r="AJ546" i="10"/>
  <c r="AI546" i="10"/>
  <c r="AJ558" i="10"/>
  <c r="AI558" i="10"/>
  <c r="AJ614" i="10"/>
  <c r="AI614" i="10"/>
  <c r="AJ707" i="10"/>
  <c r="AI707" i="10"/>
  <c r="AJ925" i="10"/>
  <c r="AI925" i="10"/>
  <c r="AI4" i="10"/>
  <c r="AI8" i="10"/>
  <c r="AI12" i="10"/>
  <c r="AI16" i="10"/>
  <c r="AI20" i="10"/>
  <c r="AI24" i="10"/>
  <c r="AI32" i="10"/>
  <c r="AI44" i="10"/>
  <c r="AI72" i="10"/>
  <c r="AI92" i="10"/>
  <c r="AI108" i="10"/>
  <c r="AI112" i="10"/>
  <c r="AI128" i="10"/>
  <c r="AI136" i="10"/>
  <c r="AI148" i="10"/>
  <c r="AI156" i="10"/>
  <c r="AI177" i="10"/>
  <c r="AJ177" i="10"/>
  <c r="AI178" i="10"/>
  <c r="AI186" i="10"/>
  <c r="AI194" i="10"/>
  <c r="AV197" i="10"/>
  <c r="AH197" i="10" s="1"/>
  <c r="AK197" i="10" s="1"/>
  <c r="AI210" i="10"/>
  <c r="AV213" i="10"/>
  <c r="AH213" i="10" s="1"/>
  <c r="AK213" i="10" s="1"/>
  <c r="AI217" i="10"/>
  <c r="AJ217" i="10"/>
  <c r="AV229" i="10"/>
  <c r="AH229" i="10" s="1"/>
  <c r="AK229" i="10" s="1"/>
  <c r="AI234" i="10"/>
  <c r="AI241" i="10"/>
  <c r="AJ241" i="10"/>
  <c r="AI242" i="10"/>
  <c r="AI250" i="10"/>
  <c r="AV253" i="10"/>
  <c r="AH253" i="10" s="1"/>
  <c r="AK253" i="10" s="1"/>
  <c r="AI257" i="10"/>
  <c r="AJ257" i="10"/>
  <c r="AV277" i="10"/>
  <c r="AH277" i="10" s="1"/>
  <c r="AK277" i="10" s="1"/>
  <c r="AV293" i="10"/>
  <c r="AH293" i="10" s="1"/>
  <c r="AK293" i="10" s="1"/>
  <c r="AV301" i="10"/>
  <c r="AH301" i="10" s="1"/>
  <c r="AK301" i="10" s="1"/>
  <c r="AV321" i="10"/>
  <c r="AH321" i="10" s="1"/>
  <c r="AK321" i="10" s="1"/>
  <c r="AI336" i="10"/>
  <c r="AJ336" i="10"/>
  <c r="AV339" i="10"/>
  <c r="AH339" i="10" s="1"/>
  <c r="AK339" i="10" s="1"/>
  <c r="AI343" i="10"/>
  <c r="AJ347" i="10"/>
  <c r="AI347" i="10"/>
  <c r="AV358" i="10"/>
  <c r="AH358" i="10" s="1"/>
  <c r="AK358" i="10" s="1"/>
  <c r="AV363" i="10"/>
  <c r="AH363" i="10" s="1"/>
  <c r="AK363" i="10" s="1"/>
  <c r="AV379" i="10"/>
  <c r="AH379" i="10" s="1"/>
  <c r="AK379" i="10" s="1"/>
  <c r="AV384" i="10"/>
  <c r="AH384" i="10" s="1"/>
  <c r="AK384" i="10" s="1"/>
  <c r="AV386" i="10"/>
  <c r="AH386" i="10" s="1"/>
  <c r="AK386" i="10" s="1"/>
  <c r="AV400" i="10"/>
  <c r="AH400" i="10" s="1"/>
  <c r="AK400" i="10" s="1"/>
  <c r="AV416" i="10"/>
  <c r="AH416" i="10" s="1"/>
  <c r="AK416" i="10" s="1"/>
  <c r="AV418" i="10"/>
  <c r="AH418" i="10" s="1"/>
  <c r="AK418" i="10" s="1"/>
  <c r="AI427" i="10"/>
  <c r="AV432" i="10"/>
  <c r="AH432" i="10" s="1"/>
  <c r="AK432" i="10" s="1"/>
  <c r="AV434" i="10"/>
  <c r="AH434" i="10" s="1"/>
  <c r="AK434" i="10" s="1"/>
  <c r="AI443" i="10"/>
  <c r="AV450" i="10"/>
  <c r="AH450" i="10" s="1"/>
  <c r="AK450" i="10" s="1"/>
  <c r="AV459" i="10"/>
  <c r="AH459" i="10" s="1"/>
  <c r="AK459" i="10" s="1"/>
  <c r="AI459" i="10"/>
  <c r="AV462" i="10"/>
  <c r="AH462" i="10" s="1"/>
  <c r="AK462" i="10" s="1"/>
  <c r="AV524" i="10"/>
  <c r="AH524" i="10" s="1"/>
  <c r="AK524" i="10" s="1"/>
  <c r="AV533" i="10"/>
  <c r="AH533" i="10" s="1"/>
  <c r="AK533" i="10" s="1"/>
  <c r="AV556" i="10"/>
  <c r="AH556" i="10" s="1"/>
  <c r="AK556" i="10" s="1"/>
  <c r="AJ602" i="10"/>
  <c r="AI602" i="10"/>
  <c r="AV686" i="10"/>
  <c r="AH686" i="10" s="1"/>
  <c r="AK686" i="10" s="1"/>
  <c r="AJ7" i="10"/>
  <c r="AJ11" i="10"/>
  <c r="AJ15" i="10"/>
  <c r="AJ19" i="10"/>
  <c r="AJ23" i="10"/>
  <c r="AJ27" i="10"/>
  <c r="AJ31" i="10"/>
  <c r="AJ35" i="10"/>
  <c r="AJ39" i="10"/>
  <c r="AJ43" i="10"/>
  <c r="AJ47" i="10"/>
  <c r="AJ51" i="10"/>
  <c r="AJ55" i="10"/>
  <c r="AJ59" i="10"/>
  <c r="AJ63" i="10"/>
  <c r="AJ67" i="10"/>
  <c r="AJ71" i="10"/>
  <c r="AJ75" i="10"/>
  <c r="AJ79" i="10"/>
  <c r="AJ83" i="10"/>
  <c r="AJ87" i="10"/>
  <c r="AJ91" i="10"/>
  <c r="AJ95" i="10"/>
  <c r="AJ99" i="10"/>
  <c r="AJ103" i="10"/>
  <c r="AJ107" i="10"/>
  <c r="AJ111" i="10"/>
  <c r="AJ115" i="10"/>
  <c r="AJ119" i="10"/>
  <c r="AJ123" i="10"/>
  <c r="AJ127" i="10"/>
  <c r="AJ131" i="10"/>
  <c r="AJ135" i="10"/>
  <c r="AJ139" i="10"/>
  <c r="AJ143" i="10"/>
  <c r="AJ147" i="10"/>
  <c r="AJ151" i="10"/>
  <c r="AJ155" i="10"/>
  <c r="AJ159" i="10"/>
  <c r="AJ163" i="10"/>
  <c r="AI173" i="10"/>
  <c r="AJ173" i="10"/>
  <c r="AI174" i="10"/>
  <c r="AI181" i="10"/>
  <c r="AJ181" i="10"/>
  <c r="AI182" i="10"/>
  <c r="AV185" i="10"/>
  <c r="AH185" i="10" s="1"/>
  <c r="AK185" i="10" s="1"/>
  <c r="AI189" i="10"/>
  <c r="AJ189" i="10"/>
  <c r="AI190" i="10"/>
  <c r="AV193" i="10"/>
  <c r="AH193" i="10" s="1"/>
  <c r="AK193" i="10" s="1"/>
  <c r="AI197" i="10"/>
  <c r="AJ197" i="10"/>
  <c r="AI198" i="10"/>
  <c r="AI205" i="10"/>
  <c r="AJ205" i="10"/>
  <c r="AI206" i="10"/>
  <c r="AV209" i="10"/>
  <c r="AH209" i="10" s="1"/>
  <c r="AK209" i="10" s="1"/>
  <c r="AI213" i="10"/>
  <c r="AJ213" i="10"/>
  <c r="AI214" i="10"/>
  <c r="AI221" i="10"/>
  <c r="AJ221" i="10"/>
  <c r="AI222" i="10"/>
  <c r="AV225" i="10"/>
  <c r="AH225" i="10" s="1"/>
  <c r="AK225" i="10" s="1"/>
  <c r="AI229" i="10"/>
  <c r="AJ229" i="10"/>
  <c r="AI230" i="10"/>
  <c r="AV233" i="10"/>
  <c r="AH233" i="10" s="1"/>
  <c r="AK233" i="10" s="1"/>
  <c r="AI237" i="10"/>
  <c r="AJ237" i="10"/>
  <c r="AI238" i="10"/>
  <c r="AI245" i="10"/>
  <c r="AJ245" i="10"/>
  <c r="AI246" i="10"/>
  <c r="AV249" i="10"/>
  <c r="AH249" i="10" s="1"/>
  <c r="AK249" i="10" s="1"/>
  <c r="AI253" i="10"/>
  <c r="AJ253" i="10"/>
  <c r="AI254" i="10"/>
  <c r="AV257" i="10"/>
  <c r="AH257" i="10" s="1"/>
  <c r="AK257" i="10" s="1"/>
  <c r="AI261" i="10"/>
  <c r="AJ261" i="10"/>
  <c r="AI262" i="10"/>
  <c r="AI269" i="10"/>
  <c r="AJ269" i="10"/>
  <c r="AI273" i="10"/>
  <c r="AJ273" i="10"/>
  <c r="AI277" i="10"/>
  <c r="AJ277" i="10"/>
  <c r="AI281" i="10"/>
  <c r="AJ281" i="10"/>
  <c r="AI285" i="10"/>
  <c r="AJ285" i="10"/>
  <c r="AI289" i="10"/>
  <c r="AJ289" i="10"/>
  <c r="AI293" i="10"/>
  <c r="AJ293" i="10"/>
  <c r="AI297" i="10"/>
  <c r="AJ297" i="10"/>
  <c r="AI301" i="10"/>
  <c r="AJ301" i="10"/>
  <c r="AI305" i="10"/>
  <c r="AJ305" i="10"/>
  <c r="AI309" i="10"/>
  <c r="AJ309" i="10"/>
  <c r="AI313" i="10"/>
  <c r="AJ313" i="10"/>
  <c r="AI317" i="10"/>
  <c r="AJ317" i="10"/>
  <c r="AI321" i="10"/>
  <c r="AJ321" i="10"/>
  <c r="AI325" i="10"/>
  <c r="AJ325" i="10"/>
  <c r="AI329" i="10"/>
  <c r="AJ329" i="10"/>
  <c r="AI333" i="10"/>
  <c r="AJ333" i="10"/>
  <c r="AV364" i="10"/>
  <c r="AH364" i="10" s="1"/>
  <c r="AK364" i="10" s="1"/>
  <c r="AI364" i="10"/>
  <c r="AI368" i="10"/>
  <c r="AJ368" i="10"/>
  <c r="AV369" i="10"/>
  <c r="AH369" i="10" s="1"/>
  <c r="AK369" i="10" s="1"/>
  <c r="AJ370" i="10"/>
  <c r="AV375" i="10"/>
  <c r="AH375" i="10" s="1"/>
  <c r="AK375" i="10" s="1"/>
  <c r="AJ378" i="10"/>
  <c r="AI378" i="10"/>
  <c r="AV380" i="10"/>
  <c r="AH380" i="10" s="1"/>
  <c r="AK380" i="10" s="1"/>
  <c r="AV391" i="10"/>
  <c r="AH391" i="10" s="1"/>
  <c r="AK391" i="10" s="1"/>
  <c r="AJ394" i="10"/>
  <c r="AI394" i="10"/>
  <c r="AV396" i="10"/>
  <c r="AH396" i="10" s="1"/>
  <c r="AK396" i="10" s="1"/>
  <c r="AV401" i="10"/>
  <c r="AH401" i="10" s="1"/>
  <c r="AK401" i="10" s="1"/>
  <c r="AJ410" i="10"/>
  <c r="AI410" i="10"/>
  <c r="AV412" i="10"/>
  <c r="AH412" i="10" s="1"/>
  <c r="AK412" i="10" s="1"/>
  <c r="AV423" i="10"/>
  <c r="AH423" i="10" s="1"/>
  <c r="AK423" i="10" s="1"/>
  <c r="AJ426" i="10"/>
  <c r="AI426" i="10"/>
  <c r="AV428" i="10"/>
  <c r="AH428" i="10" s="1"/>
  <c r="AK428" i="10" s="1"/>
  <c r="AV439" i="10"/>
  <c r="AH439" i="10" s="1"/>
  <c r="AK439" i="10" s="1"/>
  <c r="AJ442" i="10"/>
  <c r="AI442" i="10"/>
  <c r="AV444" i="10"/>
  <c r="AH444" i="10" s="1"/>
  <c r="AK444" i="10" s="1"/>
  <c r="AJ458" i="10"/>
  <c r="AI458" i="10"/>
  <c r="AV460" i="10"/>
  <c r="AH460" i="10" s="1"/>
  <c r="AK460" i="10" s="1"/>
  <c r="AJ465" i="10"/>
  <c r="AI465" i="10"/>
  <c r="AV486" i="10"/>
  <c r="AH486" i="10" s="1"/>
  <c r="AK486" i="10" s="1"/>
  <c r="AJ497" i="10"/>
  <c r="AI497" i="10"/>
  <c r="AJ501" i="10"/>
  <c r="AI501" i="10"/>
  <c r="AV508" i="10"/>
  <c r="AH508" i="10" s="1"/>
  <c r="AK508" i="10" s="1"/>
  <c r="AV540" i="10"/>
  <c r="AH540" i="10" s="1"/>
  <c r="AK540" i="10" s="1"/>
  <c r="AV567" i="10"/>
  <c r="AH567" i="10" s="1"/>
  <c r="AK567" i="10" s="1"/>
  <c r="AV572" i="10"/>
  <c r="AH572" i="10" s="1"/>
  <c r="AK572" i="10" s="1"/>
  <c r="AI358" i="10"/>
  <c r="AJ358" i="10"/>
  <c r="AJ363" i="10"/>
  <c r="AI363" i="10"/>
  <c r="AJ382" i="10"/>
  <c r="AI382" i="10"/>
  <c r="AJ398" i="10"/>
  <c r="AI398" i="10"/>
  <c r="AJ414" i="10"/>
  <c r="AI414" i="10"/>
  <c r="AJ430" i="10"/>
  <c r="AI430" i="10"/>
  <c r="AJ446" i="10"/>
  <c r="AI446" i="10"/>
  <c r="AJ473" i="10"/>
  <c r="AI473" i="10"/>
  <c r="AJ514" i="10"/>
  <c r="AI514" i="10"/>
  <c r="AV805" i="10"/>
  <c r="AH805" i="10" s="1"/>
  <c r="AK805" i="10" s="1"/>
  <c r="AI28" i="10"/>
  <c r="AI36" i="10"/>
  <c r="AI40" i="10"/>
  <c r="AI48" i="10"/>
  <c r="AI52" i="10"/>
  <c r="AI56" i="10"/>
  <c r="AI60" i="10"/>
  <c r="AI64" i="10"/>
  <c r="AI68" i="10"/>
  <c r="AI76" i="10"/>
  <c r="AI80" i="10"/>
  <c r="AI84" i="10"/>
  <c r="AI88" i="10"/>
  <c r="AI96" i="10"/>
  <c r="AI100" i="10"/>
  <c r="AI104" i="10"/>
  <c r="AI116" i="10"/>
  <c r="AI120" i="10"/>
  <c r="AI124" i="10"/>
  <c r="AI132" i="10"/>
  <c r="AI140" i="10"/>
  <c r="AI144" i="10"/>
  <c r="AI152" i="10"/>
  <c r="AI160" i="10"/>
  <c r="AI164" i="10"/>
  <c r="AI167" i="10"/>
  <c r="AI169" i="10"/>
  <c r="AJ169" i="10"/>
  <c r="AI170" i="10"/>
  <c r="AV173" i="10"/>
  <c r="AH173" i="10" s="1"/>
  <c r="AK173" i="10" s="1"/>
  <c r="AV181" i="10"/>
  <c r="AH181" i="10" s="1"/>
  <c r="AK181" i="10" s="1"/>
  <c r="AI185" i="10"/>
  <c r="AJ185" i="10"/>
  <c r="AV189" i="10"/>
  <c r="AH189" i="10" s="1"/>
  <c r="AK189" i="10" s="1"/>
  <c r="AI193" i="10"/>
  <c r="AJ193" i="10"/>
  <c r="AI201" i="10"/>
  <c r="AJ201" i="10"/>
  <c r="AI202" i="10"/>
  <c r="AV205" i="10"/>
  <c r="AH205" i="10" s="1"/>
  <c r="AK205" i="10" s="1"/>
  <c r="AI209" i="10"/>
  <c r="AJ209" i="10"/>
  <c r="AI218" i="10"/>
  <c r="AV221" i="10"/>
  <c r="AH221" i="10" s="1"/>
  <c r="AK221" i="10" s="1"/>
  <c r="AI225" i="10"/>
  <c r="AJ225" i="10"/>
  <c r="AI226" i="10"/>
  <c r="AI233" i="10"/>
  <c r="AJ233" i="10"/>
  <c r="AV245" i="10"/>
  <c r="AH245" i="10" s="1"/>
  <c r="AK245" i="10" s="1"/>
  <c r="AI249" i="10"/>
  <c r="AJ249" i="10"/>
  <c r="AI258" i="10"/>
  <c r="AV261" i="10"/>
  <c r="AH261" i="10" s="1"/>
  <c r="AK261" i="10" s="1"/>
  <c r="AV269" i="10"/>
  <c r="AH269" i="10" s="1"/>
  <c r="AK269" i="10" s="1"/>
  <c r="AV281" i="10"/>
  <c r="AH281" i="10" s="1"/>
  <c r="AK281" i="10" s="1"/>
  <c r="AV285" i="10"/>
  <c r="AH285" i="10" s="1"/>
  <c r="AK285" i="10" s="1"/>
  <c r="AV289" i="10"/>
  <c r="AH289" i="10" s="1"/>
  <c r="AK289" i="10" s="1"/>
  <c r="AV309" i="10"/>
  <c r="AH309" i="10" s="1"/>
  <c r="AK309" i="10" s="1"/>
  <c r="AV313" i="10"/>
  <c r="AH313" i="10" s="1"/>
  <c r="AK313" i="10" s="1"/>
  <c r="AV317" i="10"/>
  <c r="AH317" i="10" s="1"/>
  <c r="AK317" i="10" s="1"/>
  <c r="AV325" i="10"/>
  <c r="AH325" i="10" s="1"/>
  <c r="AK325" i="10" s="1"/>
  <c r="AV333" i="10"/>
  <c r="AH333" i="10" s="1"/>
  <c r="AK333" i="10" s="1"/>
  <c r="AV337" i="10"/>
  <c r="AH337" i="10" s="1"/>
  <c r="AK337" i="10" s="1"/>
  <c r="AJ338" i="10"/>
  <c r="AI342" i="10"/>
  <c r="AJ342" i="10"/>
  <c r="AV344" i="10"/>
  <c r="AH344" i="10" s="1"/>
  <c r="AK344" i="10" s="1"/>
  <c r="AV354" i="10"/>
  <c r="AH354" i="10" s="1"/>
  <c r="AK354" i="10" s="1"/>
  <c r="AV365" i="10"/>
  <c r="AH365" i="10" s="1"/>
  <c r="AK365" i="10" s="1"/>
  <c r="AI379" i="10"/>
  <c r="AI395" i="10"/>
  <c r="AV402" i="10"/>
  <c r="AH402" i="10" s="1"/>
  <c r="AK402" i="10" s="1"/>
  <c r="AI411" i="10"/>
  <c r="AV427" i="10"/>
  <c r="AH427" i="10" s="1"/>
  <c r="AK427" i="10" s="1"/>
  <c r="AV443" i="10"/>
  <c r="AH443" i="10" s="1"/>
  <c r="AK443" i="10" s="1"/>
  <c r="AV448" i="10"/>
  <c r="AH448" i="10" s="1"/>
  <c r="AK448" i="10" s="1"/>
  <c r="AJ481" i="10"/>
  <c r="AI481" i="10"/>
  <c r="AV817" i="10"/>
  <c r="AH817" i="10" s="1"/>
  <c r="AK817" i="10" s="1"/>
  <c r="AI265" i="10"/>
  <c r="AJ265" i="10"/>
  <c r="AI266" i="10"/>
  <c r="AI270" i="10"/>
  <c r="AI274" i="10"/>
  <c r="AI278" i="10"/>
  <c r="AI282" i="10"/>
  <c r="AI286" i="10"/>
  <c r="AI290" i="10"/>
  <c r="AI294" i="10"/>
  <c r="AI298" i="10"/>
  <c r="AI302" i="10"/>
  <c r="AI306" i="10"/>
  <c r="AI310" i="10"/>
  <c r="AI314" i="10"/>
  <c r="AI318" i="10"/>
  <c r="AI322" i="10"/>
  <c r="AI326" i="10"/>
  <c r="AI330" i="10"/>
  <c r="AI334" i="10"/>
  <c r="AV338" i="10"/>
  <c r="AH338" i="10" s="1"/>
  <c r="AK338" i="10" s="1"/>
  <c r="AV342" i="10"/>
  <c r="AH342" i="10" s="1"/>
  <c r="AK342" i="10" s="1"/>
  <c r="AV367" i="10"/>
  <c r="AH367" i="10" s="1"/>
  <c r="AK367" i="10" s="1"/>
  <c r="AV374" i="10"/>
  <c r="AH374" i="10" s="1"/>
  <c r="AK374" i="10" s="1"/>
  <c r="AJ375" i="10"/>
  <c r="AI375" i="10"/>
  <c r="AV390" i="10"/>
  <c r="AH390" i="10" s="1"/>
  <c r="AK390" i="10" s="1"/>
  <c r="AJ391" i="10"/>
  <c r="AI391" i="10"/>
  <c r="AV406" i="10"/>
  <c r="AH406" i="10" s="1"/>
  <c r="AK406" i="10" s="1"/>
  <c r="AJ407" i="10"/>
  <c r="AI407" i="10"/>
  <c r="AV422" i="10"/>
  <c r="AH422" i="10" s="1"/>
  <c r="AK422" i="10" s="1"/>
  <c r="AJ423" i="10"/>
  <c r="AI423" i="10"/>
  <c r="AV435" i="10"/>
  <c r="AH435" i="10" s="1"/>
  <c r="AK435" i="10" s="1"/>
  <c r="AV438" i="10"/>
  <c r="AH438" i="10" s="1"/>
  <c r="AK438" i="10" s="1"/>
  <c r="AJ439" i="10"/>
  <c r="AI439" i="10"/>
  <c r="AV451" i="10"/>
  <c r="AH451" i="10" s="1"/>
  <c r="AK451" i="10" s="1"/>
  <c r="AV454" i="10"/>
  <c r="AH454" i="10" s="1"/>
  <c r="AK454" i="10" s="1"/>
  <c r="AJ455" i="10"/>
  <c r="AI455" i="10"/>
  <c r="AV478" i="10"/>
  <c r="AH478" i="10" s="1"/>
  <c r="AK478" i="10" s="1"/>
  <c r="AV483" i="10"/>
  <c r="AH483" i="10" s="1"/>
  <c r="AK483" i="10" s="1"/>
  <c r="AJ489" i="10"/>
  <c r="AI489" i="10"/>
  <c r="AJ510" i="10"/>
  <c r="AI510" i="10"/>
  <c r="AJ530" i="10"/>
  <c r="AI530" i="10"/>
  <c r="AJ542" i="10"/>
  <c r="AI542" i="10"/>
  <c r="AJ562" i="10"/>
  <c r="AI562" i="10"/>
  <c r="AV585" i="10"/>
  <c r="AH585" i="10" s="1"/>
  <c r="AK585" i="10" s="1"/>
  <c r="AV589" i="10"/>
  <c r="AH589" i="10" s="1"/>
  <c r="AK589" i="10" s="1"/>
  <c r="AJ662" i="10"/>
  <c r="AI662" i="10"/>
  <c r="AJ666" i="10"/>
  <c r="AI666" i="10"/>
  <c r="AI335" i="10"/>
  <c r="AJ346" i="10"/>
  <c r="AI351" i="10"/>
  <c r="AJ362" i="10"/>
  <c r="AI367" i="10"/>
  <c r="AV370" i="10"/>
  <c r="AH370" i="10" s="1"/>
  <c r="AK370" i="10" s="1"/>
  <c r="AI371" i="10"/>
  <c r="AV378" i="10"/>
  <c r="AH378" i="10" s="1"/>
  <c r="AK378" i="10" s="1"/>
  <c r="AJ386" i="10"/>
  <c r="AI386" i="10"/>
  <c r="AI387" i="10"/>
  <c r="AV394" i="10"/>
  <c r="AH394" i="10" s="1"/>
  <c r="AK394" i="10" s="1"/>
  <c r="AJ402" i="10"/>
  <c r="AI402" i="10"/>
  <c r="AI403" i="10"/>
  <c r="AV410" i="10"/>
  <c r="AH410" i="10" s="1"/>
  <c r="AK410" i="10" s="1"/>
  <c r="AJ418" i="10"/>
  <c r="AI418" i="10"/>
  <c r="AI419" i="10"/>
  <c r="AV426" i="10"/>
  <c r="AH426" i="10" s="1"/>
  <c r="AK426" i="10" s="1"/>
  <c r="AJ434" i="10"/>
  <c r="AI434" i="10"/>
  <c r="AI435" i="10"/>
  <c r="AV442" i="10"/>
  <c r="AH442" i="10" s="1"/>
  <c r="AK442" i="10" s="1"/>
  <c r="AJ450" i="10"/>
  <c r="AI450" i="10"/>
  <c r="AI451" i="10"/>
  <c r="AV458" i="10"/>
  <c r="AH458" i="10" s="1"/>
  <c r="AK458" i="10" s="1"/>
  <c r="AV466" i="10"/>
  <c r="AH466" i="10" s="1"/>
  <c r="AK466" i="10" s="1"/>
  <c r="AI466" i="10"/>
  <c r="AV469" i="10"/>
  <c r="AH469" i="10" s="1"/>
  <c r="AK469" i="10" s="1"/>
  <c r="AV474" i="10"/>
  <c r="AH474" i="10" s="1"/>
  <c r="AK474" i="10" s="1"/>
  <c r="AI474" i="10"/>
  <c r="AV477" i="10"/>
  <c r="AH477" i="10" s="1"/>
  <c r="AK477" i="10" s="1"/>
  <c r="AV482" i="10"/>
  <c r="AH482" i="10" s="1"/>
  <c r="AK482" i="10" s="1"/>
  <c r="AI482" i="10"/>
  <c r="AV485" i="10"/>
  <c r="AH485" i="10" s="1"/>
  <c r="AK485" i="10" s="1"/>
  <c r="AV490" i="10"/>
  <c r="AH490" i="10" s="1"/>
  <c r="AK490" i="10" s="1"/>
  <c r="AI490" i="10"/>
  <c r="AV493" i="10"/>
  <c r="AH493" i="10" s="1"/>
  <c r="AK493" i="10" s="1"/>
  <c r="AV498" i="10"/>
  <c r="AH498" i="10" s="1"/>
  <c r="AK498" i="10" s="1"/>
  <c r="AI498" i="10"/>
  <c r="AV516" i="10"/>
  <c r="AH516" i="10" s="1"/>
  <c r="AK516" i="10" s="1"/>
  <c r="AJ518" i="10"/>
  <c r="AI518" i="10"/>
  <c r="AV525" i="10"/>
  <c r="AH525" i="10" s="1"/>
  <c r="AK525" i="10" s="1"/>
  <c r="AV532" i="10"/>
  <c r="AH532" i="10" s="1"/>
  <c r="AK532" i="10" s="1"/>
  <c r="AJ534" i="10"/>
  <c r="AI534" i="10"/>
  <c r="AV541" i="10"/>
  <c r="AH541" i="10" s="1"/>
  <c r="AK541" i="10" s="1"/>
  <c r="AV548" i="10"/>
  <c r="AH548" i="10" s="1"/>
  <c r="AK548" i="10" s="1"/>
  <c r="AJ550" i="10"/>
  <c r="AI550" i="10"/>
  <c r="AV557" i="10"/>
  <c r="AH557" i="10" s="1"/>
  <c r="AK557" i="10" s="1"/>
  <c r="AV564" i="10"/>
  <c r="AH564" i="10" s="1"/>
  <c r="AK564" i="10" s="1"/>
  <c r="AJ566" i="10"/>
  <c r="AI566" i="10"/>
  <c r="AV573" i="10"/>
  <c r="AH573" i="10" s="1"/>
  <c r="AK573" i="10" s="1"/>
  <c r="AV595" i="10"/>
  <c r="AH595" i="10" s="1"/>
  <c r="AK595" i="10" s="1"/>
  <c r="AJ630" i="10"/>
  <c r="AI630" i="10"/>
  <c r="AJ634" i="10"/>
  <c r="AI634" i="10"/>
  <c r="AV635" i="10"/>
  <c r="AH635" i="10" s="1"/>
  <c r="AK635" i="10" s="1"/>
  <c r="AV639" i="10"/>
  <c r="AH639" i="10" s="1"/>
  <c r="AK639" i="10" s="1"/>
  <c r="AV654" i="10"/>
  <c r="AH654" i="10" s="1"/>
  <c r="AK654" i="10" s="1"/>
  <c r="AV672" i="10"/>
  <c r="AH672" i="10" s="1"/>
  <c r="AK672" i="10" s="1"/>
  <c r="AJ694" i="10"/>
  <c r="AI694" i="10"/>
  <c r="AJ698" i="10"/>
  <c r="AI698" i="10"/>
  <c r="AV699" i="10"/>
  <c r="AH699" i="10" s="1"/>
  <c r="AK699" i="10" s="1"/>
  <c r="AJ374" i="10"/>
  <c r="AI374" i="10"/>
  <c r="AV382" i="10"/>
  <c r="AH382" i="10" s="1"/>
  <c r="AK382" i="10" s="1"/>
  <c r="AJ390" i="10"/>
  <c r="AI390" i="10"/>
  <c r="AV398" i="10"/>
  <c r="AH398" i="10" s="1"/>
  <c r="AK398" i="10" s="1"/>
  <c r="AJ406" i="10"/>
  <c r="AI406" i="10"/>
  <c r="AV414" i="10"/>
  <c r="AH414" i="10" s="1"/>
  <c r="AK414" i="10" s="1"/>
  <c r="AJ422" i="10"/>
  <c r="AI422" i="10"/>
  <c r="AV430" i="10"/>
  <c r="AH430" i="10" s="1"/>
  <c r="AK430" i="10" s="1"/>
  <c r="AJ438" i="10"/>
  <c r="AI438" i="10"/>
  <c r="AV446" i="10"/>
  <c r="AH446" i="10" s="1"/>
  <c r="AK446" i="10" s="1"/>
  <c r="AJ454" i="10"/>
  <c r="AI454" i="10"/>
  <c r="AV468" i="10"/>
  <c r="AH468" i="10" s="1"/>
  <c r="AK468" i="10" s="1"/>
  <c r="AV476" i="10"/>
  <c r="AH476" i="10" s="1"/>
  <c r="AK476" i="10" s="1"/>
  <c r="AV484" i="10"/>
  <c r="AH484" i="10" s="1"/>
  <c r="AK484" i="10" s="1"/>
  <c r="AV492" i="10"/>
  <c r="AH492" i="10" s="1"/>
  <c r="AK492" i="10" s="1"/>
  <c r="AV502" i="10"/>
  <c r="AH502" i="10" s="1"/>
  <c r="AK502" i="10" s="1"/>
  <c r="AV504" i="10"/>
  <c r="AH504" i="10" s="1"/>
  <c r="AK504" i="10" s="1"/>
  <c r="AJ506" i="10"/>
  <c r="AI506" i="10"/>
  <c r="AV520" i="10"/>
  <c r="AH520" i="10" s="1"/>
  <c r="AK520" i="10" s="1"/>
  <c r="AJ522" i="10"/>
  <c r="AI522" i="10"/>
  <c r="AV536" i="10"/>
  <c r="AH536" i="10" s="1"/>
  <c r="AK536" i="10" s="1"/>
  <c r="AJ538" i="10"/>
  <c r="AI538" i="10"/>
  <c r="AV552" i="10"/>
  <c r="AH552" i="10" s="1"/>
  <c r="AK552" i="10" s="1"/>
  <c r="AJ554" i="10"/>
  <c r="AI554" i="10"/>
  <c r="AV568" i="10"/>
  <c r="AH568" i="10" s="1"/>
  <c r="AK568" i="10" s="1"/>
  <c r="AJ570" i="10"/>
  <c r="AI570" i="10"/>
  <c r="AV574" i="10"/>
  <c r="AH574" i="10" s="1"/>
  <c r="AK574" i="10" s="1"/>
  <c r="AV618" i="10"/>
  <c r="AH618" i="10" s="1"/>
  <c r="AK618" i="10" s="1"/>
  <c r="AV660" i="10"/>
  <c r="AH660" i="10" s="1"/>
  <c r="AK660" i="10" s="1"/>
  <c r="AV682" i="10"/>
  <c r="AH682" i="10" s="1"/>
  <c r="AK682" i="10" s="1"/>
  <c r="AJ775" i="10"/>
  <c r="AI775" i="10"/>
  <c r="AJ779" i="10"/>
  <c r="AI779" i="10"/>
  <c r="AV780" i="10"/>
  <c r="AH780" i="10" s="1"/>
  <c r="AK780" i="10" s="1"/>
  <c r="AV501" i="10"/>
  <c r="AH501" i="10" s="1"/>
  <c r="AK501" i="10" s="1"/>
  <c r="AV602" i="10"/>
  <c r="AH602" i="10" s="1"/>
  <c r="AK602" i="10" s="1"/>
  <c r="AV612" i="10"/>
  <c r="AH612" i="10" s="1"/>
  <c r="AK612" i="10" s="1"/>
  <c r="AV632" i="10"/>
  <c r="AH632" i="10" s="1"/>
  <c r="AK632" i="10" s="1"/>
  <c r="AV634" i="10"/>
  <c r="AH634" i="10" s="1"/>
  <c r="AK634" i="10" s="1"/>
  <c r="AJ646" i="10"/>
  <c r="AI646" i="10"/>
  <c r="AV664" i="10"/>
  <c r="AH664" i="10" s="1"/>
  <c r="AK664" i="10" s="1"/>
  <c r="AV666" i="10"/>
  <c r="AH666" i="10" s="1"/>
  <c r="AK666" i="10" s="1"/>
  <c r="AJ678" i="10"/>
  <c r="AI678" i="10"/>
  <c r="AV696" i="10"/>
  <c r="AH696" i="10" s="1"/>
  <c r="AK696" i="10" s="1"/>
  <c r="AV698" i="10"/>
  <c r="AH698" i="10" s="1"/>
  <c r="AK698" i="10" s="1"/>
  <c r="AV744" i="10"/>
  <c r="AH744" i="10" s="1"/>
  <c r="AK744" i="10" s="1"/>
  <c r="AV746" i="10"/>
  <c r="AH746" i="10" s="1"/>
  <c r="AK746" i="10" s="1"/>
  <c r="AJ747" i="10"/>
  <c r="AI747" i="10"/>
  <c r="AV795" i="10"/>
  <c r="AH795" i="10" s="1"/>
  <c r="AK795" i="10" s="1"/>
  <c r="AV834" i="10"/>
  <c r="AH834" i="10" s="1"/>
  <c r="AK834" i="10" s="1"/>
  <c r="AJ469" i="10"/>
  <c r="AI469" i="10"/>
  <c r="AV473" i="10"/>
  <c r="AH473" i="10" s="1"/>
  <c r="AK473" i="10" s="1"/>
  <c r="AJ477" i="10"/>
  <c r="AI477" i="10"/>
  <c r="AJ485" i="10"/>
  <c r="AI485" i="10"/>
  <c r="AV489" i="10"/>
  <c r="AH489" i="10" s="1"/>
  <c r="AK489" i="10" s="1"/>
  <c r="AJ493" i="10"/>
  <c r="AI493" i="10"/>
  <c r="AJ505" i="10"/>
  <c r="AI505" i="10"/>
  <c r="AV506" i="10"/>
  <c r="AH506" i="10" s="1"/>
  <c r="AK506" i="10" s="1"/>
  <c r="AJ509" i="10"/>
  <c r="AI509" i="10"/>
  <c r="AV510" i="10"/>
  <c r="AH510" i="10" s="1"/>
  <c r="AK510" i="10" s="1"/>
  <c r="AJ513" i="10"/>
  <c r="AI513" i="10"/>
  <c r="AV514" i="10"/>
  <c r="AH514" i="10" s="1"/>
  <c r="AK514" i="10" s="1"/>
  <c r="AJ517" i="10"/>
  <c r="AI517" i="10"/>
  <c r="AV518" i="10"/>
  <c r="AH518" i="10" s="1"/>
  <c r="AK518" i="10" s="1"/>
  <c r="AJ521" i="10"/>
  <c r="AI521" i="10"/>
  <c r="AV522" i="10"/>
  <c r="AH522" i="10" s="1"/>
  <c r="AK522" i="10" s="1"/>
  <c r="AJ525" i="10"/>
  <c r="AI525" i="10"/>
  <c r="AV526" i="10"/>
  <c r="AH526" i="10" s="1"/>
  <c r="AK526" i="10" s="1"/>
  <c r="AJ529" i="10"/>
  <c r="AI529" i="10"/>
  <c r="AV530" i="10"/>
  <c r="AH530" i="10" s="1"/>
  <c r="AK530" i="10" s="1"/>
  <c r="AJ533" i="10"/>
  <c r="AI533" i="10"/>
  <c r="AV534" i="10"/>
  <c r="AH534" i="10" s="1"/>
  <c r="AK534" i="10" s="1"/>
  <c r="AJ537" i="10"/>
  <c r="AI537" i="10"/>
  <c r="AV538" i="10"/>
  <c r="AH538" i="10" s="1"/>
  <c r="AK538" i="10" s="1"/>
  <c r="AJ541" i="10"/>
  <c r="AI541" i="10"/>
  <c r="AV542" i="10"/>
  <c r="AH542" i="10" s="1"/>
  <c r="AK542" i="10" s="1"/>
  <c r="AJ545" i="10"/>
  <c r="AI545" i="10"/>
  <c r="AV546" i="10"/>
  <c r="AH546" i="10" s="1"/>
  <c r="AK546" i="10" s="1"/>
  <c r="AJ549" i="10"/>
  <c r="AI549" i="10"/>
  <c r="AV550" i="10"/>
  <c r="AH550" i="10" s="1"/>
  <c r="AK550" i="10" s="1"/>
  <c r="AJ553" i="10"/>
  <c r="AI553" i="10"/>
  <c r="AV554" i="10"/>
  <c r="AH554" i="10" s="1"/>
  <c r="AK554" i="10" s="1"/>
  <c r="AJ557" i="10"/>
  <c r="AI557" i="10"/>
  <c r="AV558" i="10"/>
  <c r="AH558" i="10" s="1"/>
  <c r="AK558" i="10" s="1"/>
  <c r="AJ561" i="10"/>
  <c r="AI561" i="10"/>
  <c r="AV562" i="10"/>
  <c r="AH562" i="10" s="1"/>
  <c r="AK562" i="10" s="1"/>
  <c r="AJ565" i="10"/>
  <c r="AI565" i="10"/>
  <c r="AV566" i="10"/>
  <c r="AH566" i="10" s="1"/>
  <c r="AK566" i="10" s="1"/>
  <c r="AJ569" i="10"/>
  <c r="AI569" i="10"/>
  <c r="AV570" i="10"/>
  <c r="AH570" i="10" s="1"/>
  <c r="AK570" i="10" s="1"/>
  <c r="AJ573" i="10"/>
  <c r="AI573" i="10"/>
  <c r="AV601" i="10"/>
  <c r="AH601" i="10" s="1"/>
  <c r="AK601" i="10" s="1"/>
  <c r="AV616" i="10"/>
  <c r="AH616" i="10" s="1"/>
  <c r="AK616" i="10" s="1"/>
  <c r="AJ618" i="10"/>
  <c r="AI618" i="10"/>
  <c r="AJ650" i="10"/>
  <c r="AI650" i="10"/>
  <c r="AJ682" i="10"/>
  <c r="AI682" i="10"/>
  <c r="AV683" i="10"/>
  <c r="AH683" i="10" s="1"/>
  <c r="AK683" i="10" s="1"/>
  <c r="AI742" i="10"/>
  <c r="AJ742" i="10"/>
  <c r="AV752" i="10"/>
  <c r="AH752" i="10" s="1"/>
  <c r="AK752" i="10" s="1"/>
  <c r="AJ807" i="10"/>
  <c r="AI807" i="10"/>
  <c r="AV808" i="10"/>
  <c r="AH808" i="10" s="1"/>
  <c r="AK808" i="10" s="1"/>
  <c r="AJ811" i="10"/>
  <c r="AI811" i="10"/>
  <c r="AV812" i="10"/>
  <c r="AH812" i="10" s="1"/>
  <c r="AK812" i="10" s="1"/>
  <c r="AV816" i="10"/>
  <c r="AH816" i="10" s="1"/>
  <c r="AK816" i="10" s="1"/>
  <c r="AI876" i="10"/>
  <c r="AJ876" i="10"/>
  <c r="AI577" i="10"/>
  <c r="AJ577" i="10"/>
  <c r="AI581" i="10"/>
  <c r="AJ581" i="10"/>
  <c r="AI585" i="10"/>
  <c r="AJ585" i="10"/>
  <c r="AI589" i="10"/>
  <c r="AJ589" i="10"/>
  <c r="AI593" i="10"/>
  <c r="AJ593" i="10"/>
  <c r="AI597" i="10"/>
  <c r="AJ597" i="10"/>
  <c r="AV608" i="10"/>
  <c r="AH608" i="10" s="1"/>
  <c r="AK608" i="10" s="1"/>
  <c r="AJ610" i="10"/>
  <c r="AI610" i="10"/>
  <c r="AV617" i="10"/>
  <c r="AH617" i="10" s="1"/>
  <c r="AK617" i="10" s="1"/>
  <c r="AV620" i="10"/>
  <c r="AH620" i="10" s="1"/>
  <c r="AK620" i="10" s="1"/>
  <c r="AJ626" i="10"/>
  <c r="AI626" i="10"/>
  <c r="AV630" i="10"/>
  <c r="AH630" i="10" s="1"/>
  <c r="AK630" i="10" s="1"/>
  <c r="AV636" i="10"/>
  <c r="AH636" i="10" s="1"/>
  <c r="AK636" i="10" s="1"/>
  <c r="AJ642" i="10"/>
  <c r="AI642" i="10"/>
  <c r="AV646" i="10"/>
  <c r="AH646" i="10" s="1"/>
  <c r="AK646" i="10" s="1"/>
  <c r="AV652" i="10"/>
  <c r="AH652" i="10" s="1"/>
  <c r="AK652" i="10" s="1"/>
  <c r="AJ658" i="10"/>
  <c r="AI658" i="10"/>
  <c r="AV662" i="10"/>
  <c r="AH662" i="10" s="1"/>
  <c r="AK662" i="10" s="1"/>
  <c r="AV668" i="10"/>
  <c r="AH668" i="10" s="1"/>
  <c r="AK668" i="10" s="1"/>
  <c r="AJ674" i="10"/>
  <c r="AI674" i="10"/>
  <c r="AV678" i="10"/>
  <c r="AH678" i="10" s="1"/>
  <c r="AK678" i="10" s="1"/>
  <c r="AV684" i="10"/>
  <c r="AH684" i="10" s="1"/>
  <c r="AK684" i="10" s="1"/>
  <c r="AJ690" i="10"/>
  <c r="AI690" i="10"/>
  <c r="AV693" i="10"/>
  <c r="AH693" i="10" s="1"/>
  <c r="AK693" i="10" s="1"/>
  <c r="AV694" i="10"/>
  <c r="AH694" i="10" s="1"/>
  <c r="AK694" i="10" s="1"/>
  <c r="AV700" i="10"/>
  <c r="AH700" i="10" s="1"/>
  <c r="AK700" i="10" s="1"/>
  <c r="AI710" i="10"/>
  <c r="AJ710" i="10"/>
  <c r="AV712" i="10"/>
  <c r="AH712" i="10" s="1"/>
  <c r="AK712" i="10" s="1"/>
  <c r="AV714" i="10"/>
  <c r="AH714" i="10" s="1"/>
  <c r="AK714" i="10" s="1"/>
  <c r="AJ715" i="10"/>
  <c r="AI715" i="10"/>
  <c r="AV720" i="10"/>
  <c r="AH720" i="10" s="1"/>
  <c r="AK720" i="10" s="1"/>
  <c r="AI734" i="10"/>
  <c r="AJ734" i="10"/>
  <c r="AV745" i="10"/>
  <c r="AH745" i="10" s="1"/>
  <c r="AK745" i="10" s="1"/>
  <c r="AJ759" i="10"/>
  <c r="AI759" i="10"/>
  <c r="AV777" i="10"/>
  <c r="AH777" i="10" s="1"/>
  <c r="AK777" i="10" s="1"/>
  <c r="AV778" i="10"/>
  <c r="AH778" i="10" s="1"/>
  <c r="AK778" i="10" s="1"/>
  <c r="AV779" i="10"/>
  <c r="AH779" i="10" s="1"/>
  <c r="AK779" i="10" s="1"/>
  <c r="AJ791" i="10"/>
  <c r="AI791" i="10"/>
  <c r="AV810" i="10"/>
  <c r="AH810" i="10" s="1"/>
  <c r="AK810" i="10" s="1"/>
  <c r="AI840" i="10"/>
  <c r="AJ840" i="10"/>
  <c r="AI908" i="10"/>
  <c r="AJ908" i="10"/>
  <c r="AI601" i="10"/>
  <c r="AJ601" i="10"/>
  <c r="AV604" i="10"/>
  <c r="AH604" i="10" s="1"/>
  <c r="AK604" i="10" s="1"/>
  <c r="AJ606" i="10"/>
  <c r="AI606" i="10"/>
  <c r="AJ622" i="10"/>
  <c r="AI622" i="10"/>
  <c r="AV625" i="10"/>
  <c r="AH625" i="10" s="1"/>
  <c r="AK625" i="10" s="1"/>
  <c r="AV626" i="10"/>
  <c r="AH626" i="10" s="1"/>
  <c r="AK626" i="10" s="1"/>
  <c r="AJ638" i="10"/>
  <c r="AI638" i="10"/>
  <c r="AV641" i="10"/>
  <c r="AH641" i="10" s="1"/>
  <c r="AK641" i="10" s="1"/>
  <c r="AV642" i="10"/>
  <c r="AH642" i="10" s="1"/>
  <c r="AK642" i="10" s="1"/>
  <c r="AJ654" i="10"/>
  <c r="AI654" i="10"/>
  <c r="AV657" i="10"/>
  <c r="AH657" i="10" s="1"/>
  <c r="AK657" i="10" s="1"/>
  <c r="AV658" i="10"/>
  <c r="AH658" i="10" s="1"/>
  <c r="AK658" i="10" s="1"/>
  <c r="AJ670" i="10"/>
  <c r="AI670" i="10"/>
  <c r="AV673" i="10"/>
  <c r="AH673" i="10" s="1"/>
  <c r="AK673" i="10" s="1"/>
  <c r="AV674" i="10"/>
  <c r="AH674" i="10" s="1"/>
  <c r="AK674" i="10" s="1"/>
  <c r="AJ686" i="10"/>
  <c r="AI686" i="10"/>
  <c r="AV689" i="10"/>
  <c r="AH689" i="10" s="1"/>
  <c r="AK689" i="10" s="1"/>
  <c r="AV690" i="10"/>
  <c r="AH690" i="10" s="1"/>
  <c r="AK690" i="10" s="1"/>
  <c r="AI702" i="10"/>
  <c r="AJ702" i="10"/>
  <c r="AV708" i="10"/>
  <c r="AH708" i="10" s="1"/>
  <c r="AK708" i="10" s="1"/>
  <c r="AV716" i="10"/>
  <c r="AH716" i="10" s="1"/>
  <c r="AK716" i="10" s="1"/>
  <c r="AV738" i="10"/>
  <c r="AH738" i="10" s="1"/>
  <c r="AK738" i="10" s="1"/>
  <c r="AJ739" i="10"/>
  <c r="AI739" i="10"/>
  <c r="AJ763" i="10"/>
  <c r="AI763" i="10"/>
  <c r="AV764" i="10"/>
  <c r="AH764" i="10" s="1"/>
  <c r="AK764" i="10" s="1"/>
  <c r="AJ795" i="10"/>
  <c r="AI795" i="10"/>
  <c r="AV796" i="10"/>
  <c r="AH796" i="10" s="1"/>
  <c r="AK796" i="10" s="1"/>
  <c r="AJ828" i="10"/>
  <c r="AI828" i="10"/>
  <c r="AI860" i="10"/>
  <c r="AJ860" i="10"/>
  <c r="AV704" i="10"/>
  <c r="AH704" i="10" s="1"/>
  <c r="AK704" i="10" s="1"/>
  <c r="AV707" i="10"/>
  <c r="AH707" i="10" s="1"/>
  <c r="AK707" i="10" s="1"/>
  <c r="AI726" i="10"/>
  <c r="AJ726" i="10"/>
  <c r="AV730" i="10"/>
  <c r="AH730" i="10" s="1"/>
  <c r="AK730" i="10" s="1"/>
  <c r="AJ731" i="10"/>
  <c r="AI731" i="10"/>
  <c r="AV736" i="10"/>
  <c r="AH736" i="10" s="1"/>
  <c r="AK736" i="10" s="1"/>
  <c r="AJ755" i="10"/>
  <c r="AI755" i="10"/>
  <c r="AV758" i="10"/>
  <c r="AH758" i="10" s="1"/>
  <c r="AK758" i="10" s="1"/>
  <c r="AV765" i="10"/>
  <c r="AH765" i="10" s="1"/>
  <c r="AK765" i="10" s="1"/>
  <c r="AJ771" i="10"/>
  <c r="AI771" i="10"/>
  <c r="AV774" i="10"/>
  <c r="AH774" i="10" s="1"/>
  <c r="AK774" i="10" s="1"/>
  <c r="AJ787" i="10"/>
  <c r="AI787" i="10"/>
  <c r="AV790" i="10"/>
  <c r="AH790" i="10" s="1"/>
  <c r="AK790" i="10" s="1"/>
  <c r="AV797" i="10"/>
  <c r="AH797" i="10" s="1"/>
  <c r="AK797" i="10" s="1"/>
  <c r="AJ803" i="10"/>
  <c r="AI803" i="10"/>
  <c r="AV806" i="10"/>
  <c r="AH806" i="10" s="1"/>
  <c r="AK806" i="10" s="1"/>
  <c r="AI819" i="10"/>
  <c r="AJ819" i="10"/>
  <c r="AI823" i="10"/>
  <c r="AJ823" i="10"/>
  <c r="AV824" i="10"/>
  <c r="AH824" i="10" s="1"/>
  <c r="AK824" i="10" s="1"/>
  <c r="AV828" i="10"/>
  <c r="AH828" i="10" s="1"/>
  <c r="AK828" i="10" s="1"/>
  <c r="AV846" i="10"/>
  <c r="AH846" i="10" s="1"/>
  <c r="AK846" i="10" s="1"/>
  <c r="AI605" i="10"/>
  <c r="AJ605" i="10"/>
  <c r="AV606" i="10"/>
  <c r="AH606" i="10" s="1"/>
  <c r="AK606" i="10" s="1"/>
  <c r="AI609" i="10"/>
  <c r="AJ609" i="10"/>
  <c r="AV610" i="10"/>
  <c r="AH610" i="10" s="1"/>
  <c r="AK610" i="10" s="1"/>
  <c r="AI613" i="10"/>
  <c r="AJ613" i="10"/>
  <c r="AV614" i="10"/>
  <c r="AH614" i="10" s="1"/>
  <c r="AK614" i="10" s="1"/>
  <c r="AI617" i="10"/>
  <c r="AJ617" i="10"/>
  <c r="AI621" i="10"/>
  <c r="AJ621" i="10"/>
  <c r="AI625" i="10"/>
  <c r="AJ625" i="10"/>
  <c r="AI629" i="10"/>
  <c r="AJ629" i="10"/>
  <c r="AI633" i="10"/>
  <c r="AJ633" i="10"/>
  <c r="AI637" i="10"/>
  <c r="AJ637" i="10"/>
  <c r="AI641" i="10"/>
  <c r="AJ641" i="10"/>
  <c r="AI645" i="10"/>
  <c r="AJ645" i="10"/>
  <c r="AI649" i="10"/>
  <c r="AJ649" i="10"/>
  <c r="AI653" i="10"/>
  <c r="AJ653" i="10"/>
  <c r="AI657" i="10"/>
  <c r="AJ657" i="10"/>
  <c r="AI661" i="10"/>
  <c r="AJ661" i="10"/>
  <c r="AI665" i="10"/>
  <c r="AJ665" i="10"/>
  <c r="AI669" i="10"/>
  <c r="AJ669" i="10"/>
  <c r="AI673" i="10"/>
  <c r="AJ673" i="10"/>
  <c r="AI677" i="10"/>
  <c r="AJ677" i="10"/>
  <c r="AI681" i="10"/>
  <c r="AJ681" i="10"/>
  <c r="AI685" i="10"/>
  <c r="AJ685" i="10"/>
  <c r="AI689" i="10"/>
  <c r="AJ689" i="10"/>
  <c r="AI693" i="10"/>
  <c r="AJ693" i="10"/>
  <c r="AI697" i="10"/>
  <c r="AJ697" i="10"/>
  <c r="AI701" i="10"/>
  <c r="AJ701" i="10"/>
  <c r="AI718" i="10"/>
  <c r="AJ718" i="10"/>
  <c r="AV722" i="10"/>
  <c r="AH722" i="10" s="1"/>
  <c r="AK722" i="10" s="1"/>
  <c r="AJ723" i="10"/>
  <c r="AI723" i="10"/>
  <c r="AV728" i="10"/>
  <c r="AH728" i="10" s="1"/>
  <c r="AK728" i="10" s="1"/>
  <c r="AJ751" i="10"/>
  <c r="AI751" i="10"/>
  <c r="AV754" i="10"/>
  <c r="AH754" i="10" s="1"/>
  <c r="AK754" i="10" s="1"/>
  <c r="AJ767" i="10"/>
  <c r="AI767" i="10"/>
  <c r="AV770" i="10"/>
  <c r="AH770" i="10" s="1"/>
  <c r="AK770" i="10" s="1"/>
  <c r="AV771" i="10"/>
  <c r="AH771" i="10" s="1"/>
  <c r="AK771" i="10" s="1"/>
  <c r="AJ783" i="10"/>
  <c r="AI783" i="10"/>
  <c r="AV786" i="10"/>
  <c r="AH786" i="10" s="1"/>
  <c r="AK786" i="10" s="1"/>
  <c r="AV787" i="10"/>
  <c r="AH787" i="10" s="1"/>
  <c r="AK787" i="10" s="1"/>
  <c r="AJ799" i="10"/>
  <c r="AI799" i="10"/>
  <c r="AV802" i="10"/>
  <c r="AH802" i="10" s="1"/>
  <c r="AK802" i="10" s="1"/>
  <c r="AJ815" i="10"/>
  <c r="AI815" i="10"/>
  <c r="AV818" i="10"/>
  <c r="AH818" i="10" s="1"/>
  <c r="AK818" i="10" s="1"/>
  <c r="AV820" i="10"/>
  <c r="AH820" i="10" s="1"/>
  <c r="AK820" i="10" s="1"/>
  <c r="AV830" i="10"/>
  <c r="AH830" i="10" s="1"/>
  <c r="AK830" i="10" s="1"/>
  <c r="AI856" i="10"/>
  <c r="AJ856" i="10"/>
  <c r="AV930" i="10"/>
  <c r="AH930" i="10" s="1"/>
  <c r="AK930" i="10" s="1"/>
  <c r="AI750" i="10"/>
  <c r="AJ750" i="10"/>
  <c r="AI754" i="10"/>
  <c r="AJ754" i="10"/>
  <c r="AI758" i="10"/>
  <c r="AJ758" i="10"/>
  <c r="AI762" i="10"/>
  <c r="AJ762" i="10"/>
  <c r="AI766" i="10"/>
  <c r="AJ766" i="10"/>
  <c r="AI770" i="10"/>
  <c r="AJ770" i="10"/>
  <c r="AI774" i="10"/>
  <c r="AJ774" i="10"/>
  <c r="AI778" i="10"/>
  <c r="AJ778" i="10"/>
  <c r="AI782" i="10"/>
  <c r="AJ782" i="10"/>
  <c r="AI786" i="10"/>
  <c r="AJ786" i="10"/>
  <c r="AI790" i="10"/>
  <c r="AJ790" i="10"/>
  <c r="AI794" i="10"/>
  <c r="AJ794" i="10"/>
  <c r="AI798" i="10"/>
  <c r="AJ798" i="10"/>
  <c r="AI802" i="10"/>
  <c r="AJ802" i="10"/>
  <c r="AI806" i="10"/>
  <c r="AJ806" i="10"/>
  <c r="AI810" i="10"/>
  <c r="AJ810" i="10"/>
  <c r="AI814" i="10"/>
  <c r="AJ814" i="10"/>
  <c r="AI818" i="10"/>
  <c r="AJ818" i="10"/>
  <c r="AI829" i="10"/>
  <c r="AI844" i="10"/>
  <c r="AJ844" i="10"/>
  <c r="AV870" i="10"/>
  <c r="AH870" i="10" s="1"/>
  <c r="AK870" i="10" s="1"/>
  <c r="AV882" i="10"/>
  <c r="AH882" i="10" s="1"/>
  <c r="AK882" i="10" s="1"/>
  <c r="AI888" i="10"/>
  <c r="AJ888" i="10"/>
  <c r="AV702" i="10"/>
  <c r="AH702" i="10" s="1"/>
  <c r="AK702" i="10" s="1"/>
  <c r="AI706" i="10"/>
  <c r="AJ706" i="10"/>
  <c r="AV710" i="10"/>
  <c r="AH710" i="10" s="1"/>
  <c r="AK710" i="10" s="1"/>
  <c r="AI714" i="10"/>
  <c r="AJ714" i="10"/>
  <c r="AV718" i="10"/>
  <c r="AH718" i="10" s="1"/>
  <c r="AK718" i="10" s="1"/>
  <c r="AI722" i="10"/>
  <c r="AJ722" i="10"/>
  <c r="AV726" i="10"/>
  <c r="AH726" i="10" s="1"/>
  <c r="AK726" i="10" s="1"/>
  <c r="AI730" i="10"/>
  <c r="AJ730" i="10"/>
  <c r="AV734" i="10"/>
  <c r="AH734" i="10" s="1"/>
  <c r="AK734" i="10" s="1"/>
  <c r="AI738" i="10"/>
  <c r="AJ738" i="10"/>
  <c r="AV742" i="10"/>
  <c r="AH742" i="10" s="1"/>
  <c r="AK742" i="10" s="1"/>
  <c r="AI746" i="10"/>
  <c r="AJ746" i="10"/>
  <c r="AV819" i="10"/>
  <c r="AH819" i="10" s="1"/>
  <c r="AK819" i="10" s="1"/>
  <c r="AI836" i="10"/>
  <c r="AJ836" i="10"/>
  <c r="AV838" i="10"/>
  <c r="AH838" i="10" s="1"/>
  <c r="AK838" i="10" s="1"/>
  <c r="AI872" i="10"/>
  <c r="AJ872" i="10"/>
  <c r="AI892" i="10"/>
  <c r="AJ892" i="10"/>
  <c r="AJ827" i="10"/>
  <c r="AJ833" i="10"/>
  <c r="AI833" i="10"/>
  <c r="AV836" i="10"/>
  <c r="AH836" i="10" s="1"/>
  <c r="AK836" i="10" s="1"/>
  <c r="AV837" i="10"/>
  <c r="AH837" i="10" s="1"/>
  <c r="AK837" i="10" s="1"/>
  <c r="AV849" i="10"/>
  <c r="AH849" i="10" s="1"/>
  <c r="AK849" i="10" s="1"/>
  <c r="AI852" i="10"/>
  <c r="AJ852" i="10"/>
  <c r="AI868" i="10"/>
  <c r="AJ868" i="10"/>
  <c r="AV881" i="10"/>
  <c r="AH881" i="10" s="1"/>
  <c r="AK881" i="10" s="1"/>
  <c r="AI884" i="10"/>
  <c r="AJ884" i="10"/>
  <c r="AV897" i="10"/>
  <c r="AH897" i="10" s="1"/>
  <c r="AK897" i="10" s="1"/>
  <c r="AI900" i="10"/>
  <c r="AJ900" i="10"/>
  <c r="AI904" i="10"/>
  <c r="AJ904" i="10"/>
  <c r="AJ917" i="10"/>
  <c r="AI917" i="10"/>
  <c r="AV918" i="10"/>
  <c r="AH918" i="10" s="1"/>
  <c r="AK918" i="10" s="1"/>
  <c r="AI932" i="10"/>
  <c r="AJ932" i="10"/>
  <c r="AV952" i="10"/>
  <c r="AH952" i="10" s="1"/>
  <c r="AK952" i="10" s="1"/>
  <c r="AV832" i="10"/>
  <c r="AH832" i="10" s="1"/>
  <c r="AK832" i="10" s="1"/>
  <c r="AJ837" i="10"/>
  <c r="AI837" i="10"/>
  <c r="AV840" i="10"/>
  <c r="AH840" i="10" s="1"/>
  <c r="AK840" i="10" s="1"/>
  <c r="AI848" i="10"/>
  <c r="AJ848" i="10"/>
  <c r="AV855" i="10"/>
  <c r="AH855" i="10" s="1"/>
  <c r="AK855" i="10" s="1"/>
  <c r="AV861" i="10"/>
  <c r="AH861" i="10" s="1"/>
  <c r="AK861" i="10" s="1"/>
  <c r="AI864" i="10"/>
  <c r="AJ864" i="10"/>
  <c r="AV871" i="10"/>
  <c r="AH871" i="10" s="1"/>
  <c r="AK871" i="10" s="1"/>
  <c r="AI880" i="10"/>
  <c r="AJ880" i="10"/>
  <c r="AI896" i="10"/>
  <c r="AJ896" i="10"/>
  <c r="AV909" i="10"/>
  <c r="AH909" i="10" s="1"/>
  <c r="AK909" i="10" s="1"/>
  <c r="AV924" i="10"/>
  <c r="AH924" i="10" s="1"/>
  <c r="AK924" i="10" s="1"/>
  <c r="AJ954" i="10"/>
  <c r="AI954" i="10"/>
  <c r="AJ958" i="10"/>
  <c r="AI958" i="10"/>
  <c r="AV844" i="10"/>
  <c r="AH844" i="10" s="1"/>
  <c r="AK844" i="10" s="1"/>
  <c r="AV848" i="10"/>
  <c r="AH848" i="10" s="1"/>
  <c r="AK848" i="10" s="1"/>
  <c r="AV852" i="10"/>
  <c r="AH852" i="10" s="1"/>
  <c r="AK852" i="10" s="1"/>
  <c r="AV856" i="10"/>
  <c r="AH856" i="10" s="1"/>
  <c r="AK856" i="10" s="1"/>
  <c r="AV860" i="10"/>
  <c r="AH860" i="10" s="1"/>
  <c r="AK860" i="10" s="1"/>
  <c r="AV864" i="10"/>
  <c r="AH864" i="10" s="1"/>
  <c r="AK864" i="10" s="1"/>
  <c r="AV868" i="10"/>
  <c r="AH868" i="10" s="1"/>
  <c r="AK868" i="10" s="1"/>
  <c r="AV872" i="10"/>
  <c r="AH872" i="10" s="1"/>
  <c r="AK872" i="10" s="1"/>
  <c r="AV876" i="10"/>
  <c r="AH876" i="10" s="1"/>
  <c r="AK876" i="10" s="1"/>
  <c r="AV880" i="10"/>
  <c r="AH880" i="10" s="1"/>
  <c r="AK880" i="10" s="1"/>
  <c r="AV884" i="10"/>
  <c r="AH884" i="10" s="1"/>
  <c r="AK884" i="10" s="1"/>
  <c r="AV888" i="10"/>
  <c r="AH888" i="10" s="1"/>
  <c r="AK888" i="10" s="1"/>
  <c r="AV892" i="10"/>
  <c r="AH892" i="10" s="1"/>
  <c r="AK892" i="10" s="1"/>
  <c r="AV896" i="10"/>
  <c r="AH896" i="10" s="1"/>
  <c r="AK896" i="10" s="1"/>
  <c r="AV900" i="10"/>
  <c r="AH900" i="10" s="1"/>
  <c r="AK900" i="10" s="1"/>
  <c r="AV904" i="10"/>
  <c r="AH904" i="10" s="1"/>
  <c r="AK904" i="10" s="1"/>
  <c r="AV908" i="10"/>
  <c r="AH908" i="10" s="1"/>
  <c r="AK908" i="10" s="1"/>
  <c r="AJ913" i="10"/>
  <c r="AI913" i="10"/>
  <c r="AJ921" i="10"/>
  <c r="AI921" i="10"/>
  <c r="AV927" i="10"/>
  <c r="AH927" i="10" s="1"/>
  <c r="AK927" i="10" s="1"/>
  <c r="AJ938" i="10"/>
  <c r="AI938" i="10"/>
  <c r="AV956" i="10"/>
  <c r="AH956" i="10" s="1"/>
  <c r="AK956" i="10" s="1"/>
  <c r="AV958" i="10"/>
  <c r="AH958" i="10" s="1"/>
  <c r="AK958" i="10" s="1"/>
  <c r="AV967" i="10"/>
  <c r="AH967" i="10" s="1"/>
  <c r="AK967" i="10" s="1"/>
  <c r="AJ971" i="10"/>
  <c r="AI971" i="10"/>
  <c r="AI999" i="10"/>
  <c r="AJ999" i="10"/>
  <c r="AI832" i="10"/>
  <c r="AJ832" i="10"/>
  <c r="AI841" i="10"/>
  <c r="AI845" i="10"/>
  <c r="AI849" i="10"/>
  <c r="AI853" i="10"/>
  <c r="AI857" i="10"/>
  <c r="AI861" i="10"/>
  <c r="AI865" i="10"/>
  <c r="AI869" i="10"/>
  <c r="AI873" i="10"/>
  <c r="AI877" i="10"/>
  <c r="AI881" i="10"/>
  <c r="AI885" i="10"/>
  <c r="AI889" i="10"/>
  <c r="AI893" i="10"/>
  <c r="AI897" i="10"/>
  <c r="AI901" i="10"/>
  <c r="AV928" i="10"/>
  <c r="AH928" i="10" s="1"/>
  <c r="AK928" i="10" s="1"/>
  <c r="AV931" i="10"/>
  <c r="AH931" i="10" s="1"/>
  <c r="AK931" i="10" s="1"/>
  <c r="AV934" i="10"/>
  <c r="AH934" i="10" s="1"/>
  <c r="AK934" i="10" s="1"/>
  <c r="AJ942" i="10"/>
  <c r="AI942" i="10"/>
  <c r="AV948" i="10"/>
  <c r="AH948" i="10" s="1"/>
  <c r="AK948" i="10" s="1"/>
  <c r="AV962" i="10"/>
  <c r="AH962" i="10" s="1"/>
  <c r="AK962" i="10" s="1"/>
  <c r="AV970" i="10"/>
  <c r="AH970" i="10" s="1"/>
  <c r="AK970" i="10" s="1"/>
  <c r="AI982" i="10"/>
  <c r="AJ982" i="10"/>
  <c r="AV917" i="10"/>
  <c r="AH917" i="10" s="1"/>
  <c r="AK917" i="10" s="1"/>
  <c r="AJ946" i="10"/>
  <c r="AI946" i="10"/>
  <c r="AV950" i="10"/>
  <c r="AH950" i="10" s="1"/>
  <c r="AK950" i="10" s="1"/>
  <c r="AJ962" i="10"/>
  <c r="AI962" i="10"/>
  <c r="AV972" i="10"/>
  <c r="AH972" i="10" s="1"/>
  <c r="AK972" i="10" s="1"/>
  <c r="AV937" i="10"/>
  <c r="AH937" i="10" s="1"/>
  <c r="AK937" i="10" s="1"/>
  <c r="AV938" i="10"/>
  <c r="AH938" i="10" s="1"/>
  <c r="AK938" i="10" s="1"/>
  <c r="AV944" i="10"/>
  <c r="AH944" i="10" s="1"/>
  <c r="AK944" i="10" s="1"/>
  <c r="AJ950" i="10"/>
  <c r="AI950" i="10"/>
  <c r="AV953" i="10"/>
  <c r="AH953" i="10" s="1"/>
  <c r="AK953" i="10" s="1"/>
  <c r="AV954" i="10"/>
  <c r="AH954" i="10" s="1"/>
  <c r="AK954" i="10" s="1"/>
  <c r="AV960" i="10"/>
  <c r="AH960" i="10" s="1"/>
  <c r="AK960" i="10" s="1"/>
  <c r="AI966" i="10"/>
  <c r="AJ966" i="10"/>
  <c r="AV968" i="10"/>
  <c r="AH968" i="10" s="1"/>
  <c r="AK968" i="10" s="1"/>
  <c r="AJ976" i="10"/>
  <c r="AI976" i="10"/>
  <c r="AV990" i="10"/>
  <c r="AH990" i="10" s="1"/>
  <c r="AK990" i="10" s="1"/>
  <c r="AV994" i="10"/>
  <c r="AH994" i="10" s="1"/>
  <c r="AK994" i="10" s="1"/>
  <c r="AV966" i="10"/>
  <c r="AH966" i="10" s="1"/>
  <c r="AK966" i="10" s="1"/>
  <c r="AV971" i="10"/>
  <c r="AH971" i="10" s="1"/>
  <c r="AK971" i="10" s="1"/>
  <c r="AV975" i="10"/>
  <c r="AH975" i="10" s="1"/>
  <c r="AK975" i="10" s="1"/>
  <c r="AV976" i="10"/>
  <c r="AH976" i="10" s="1"/>
  <c r="AK976" i="10" s="1"/>
  <c r="AV1000" i="10"/>
  <c r="AH1000" i="10" s="1"/>
  <c r="AK1000" i="10" s="1"/>
  <c r="AI937" i="10"/>
  <c r="AJ937" i="10"/>
  <c r="AI941" i="10"/>
  <c r="AJ941" i="10"/>
  <c r="AI945" i="10"/>
  <c r="AJ945" i="10"/>
  <c r="AI949" i="10"/>
  <c r="AJ949" i="10"/>
  <c r="AI953" i="10"/>
  <c r="AJ953" i="10"/>
  <c r="AI957" i="10"/>
  <c r="AJ957" i="10"/>
  <c r="AI961" i="10"/>
  <c r="AJ961" i="10"/>
  <c r="AI965" i="10"/>
  <c r="AJ965" i="10"/>
  <c r="AV978" i="10"/>
  <c r="AH978" i="10" s="1"/>
  <c r="AK978" i="10" s="1"/>
  <c r="AI987" i="10"/>
  <c r="AJ987" i="10"/>
  <c r="AJ970" i="10"/>
  <c r="AJ975" i="10"/>
  <c r="AI975" i="10"/>
  <c r="AV982" i="10"/>
  <c r="AH982" i="10" s="1"/>
  <c r="AK982" i="10" s="1"/>
  <c r="AV986" i="10"/>
  <c r="AH986" i="10" s="1"/>
  <c r="AK986" i="10" s="1"/>
  <c r="AV992" i="10"/>
  <c r="AH992" i="10" s="1"/>
  <c r="AK992" i="10" s="1"/>
  <c r="AI995" i="10"/>
  <c r="AJ995" i="10"/>
  <c r="AJ980" i="10"/>
  <c r="AI980" i="10"/>
  <c r="AV988" i="10"/>
  <c r="AH988" i="10" s="1"/>
  <c r="AK988" i="10" s="1"/>
  <c r="AI991" i="10"/>
  <c r="AJ991" i="10"/>
  <c r="AV998" i="10"/>
  <c r="AH998" i="10" s="1"/>
  <c r="AK998" i="10" s="1"/>
  <c r="AV995" i="10"/>
  <c r="AH995" i="10" s="1"/>
  <c r="AK995" i="10" s="1"/>
  <c r="AI979" i="10"/>
  <c r="AI984" i="10"/>
  <c r="AI988" i="10"/>
  <c r="AI992" i="10"/>
  <c r="AI996" i="10"/>
  <c r="AI1000" i="10"/>
  <c r="D4" i="6"/>
  <c r="AH4" i="6" s="1"/>
  <c r="X37" i="9"/>
  <c r="X16" i="9"/>
  <c r="X9" i="9"/>
  <c r="X44" i="9"/>
  <c r="X32" i="9"/>
  <c r="X25" i="9"/>
  <c r="X23" i="9"/>
  <c r="X21" i="9"/>
  <c r="X41" i="9"/>
  <c r="X7" i="9"/>
  <c r="X5" i="9"/>
  <c r="X12" i="9"/>
  <c r="X28" i="9"/>
  <c r="X26" i="9"/>
  <c r="X50" i="9"/>
  <c r="X47" i="9"/>
  <c r="X45" i="9"/>
  <c r="X36" i="9"/>
  <c r="X34" i="9"/>
  <c r="X31" i="9"/>
  <c r="X29" i="9"/>
  <c r="X20" i="9"/>
  <c r="X18" i="9"/>
  <c r="X15" i="9"/>
  <c r="X13" i="9"/>
  <c r="X46" i="9"/>
  <c r="X43" i="9"/>
  <c r="X38" i="9"/>
  <c r="X35" i="9"/>
  <c r="X30" i="9"/>
  <c r="X27" i="9"/>
  <c r="X22" i="9"/>
  <c r="X19" i="9"/>
  <c r="X14" i="9"/>
  <c r="X11" i="9"/>
  <c r="X6" i="9"/>
  <c r="AM4" i="6"/>
  <c r="AC4" i="6"/>
  <c r="X4" i="6"/>
  <c r="H4" i="6"/>
  <c r="AV4" i="1"/>
  <c r="AH4" i="1" s="1"/>
  <c r="Q4" i="6"/>
  <c r="AU41" i="6" l="1"/>
  <c r="AD41" i="9" s="1"/>
  <c r="AA41" i="9"/>
  <c r="AT18" i="6"/>
  <c r="AA18" i="9"/>
  <c r="AU48" i="6"/>
  <c r="AD48" i="9" s="1"/>
  <c r="AA48" i="9"/>
  <c r="AU32" i="6"/>
  <c r="AD32" i="9" s="1"/>
  <c r="AA32" i="9"/>
  <c r="AT7" i="6"/>
  <c r="AC7" i="9" s="1"/>
  <c r="AA7" i="9"/>
  <c r="AK50" i="1"/>
  <c r="M50" i="9" s="1"/>
  <c r="J42" i="9"/>
  <c r="AK42" i="1"/>
  <c r="M42" i="9" s="1"/>
  <c r="AT46" i="6"/>
  <c r="AV46" i="6" s="1"/>
  <c r="AE46" i="9" s="1"/>
  <c r="AA46" i="9"/>
  <c r="AT30" i="6"/>
  <c r="AC30" i="9" s="1"/>
  <c r="AA30" i="9"/>
  <c r="AU33" i="6"/>
  <c r="AD33" i="9" s="1"/>
  <c r="AA33" i="9"/>
  <c r="AU38" i="6"/>
  <c r="AD38" i="9" s="1"/>
  <c r="AA38" i="9"/>
  <c r="AU10" i="6"/>
  <c r="AD10" i="9" s="1"/>
  <c r="AA10" i="9"/>
  <c r="AU47" i="6"/>
  <c r="AD47" i="9" s="1"/>
  <c r="AA47" i="9"/>
  <c r="AT50" i="6"/>
  <c r="AC50" i="9" s="1"/>
  <c r="AA50" i="9"/>
  <c r="AU27" i="6"/>
  <c r="AD27" i="9" s="1"/>
  <c r="AA27" i="9"/>
  <c r="AT17" i="6"/>
  <c r="AC17" i="9" s="1"/>
  <c r="AA17" i="9"/>
  <c r="AT47" i="6"/>
  <c r="AV47" i="6" s="1"/>
  <c r="AE47" i="9" s="1"/>
  <c r="AT35" i="6"/>
  <c r="AA35" i="9"/>
  <c r="AT20" i="6"/>
  <c r="AV20" i="6" s="1"/>
  <c r="AE20" i="9" s="1"/>
  <c r="AA20" i="9"/>
  <c r="AT16" i="6"/>
  <c r="AA16" i="9"/>
  <c r="J24" i="9"/>
  <c r="AK24" i="1"/>
  <c r="M24" i="9" s="1"/>
  <c r="AC46" i="9"/>
  <c r="AV18" i="6"/>
  <c r="AE18" i="9" s="1"/>
  <c r="AC18" i="9"/>
  <c r="AV16" i="6"/>
  <c r="AE16" i="9" s="1"/>
  <c r="AC16" i="9"/>
  <c r="AU28" i="6"/>
  <c r="AD28" i="9" s="1"/>
  <c r="AT19" i="6"/>
  <c r="AT22" i="6"/>
  <c r="AV7" i="6"/>
  <c r="AE7" i="9" s="1"/>
  <c r="AV30" i="6"/>
  <c r="AE30" i="9" s="1"/>
  <c r="AV17" i="6"/>
  <c r="AE17" i="9" s="1"/>
  <c r="AV50" i="6"/>
  <c r="AE50" i="9" s="1"/>
  <c r="AC47" i="9"/>
  <c r="AV35" i="6"/>
  <c r="AE35" i="9" s="1"/>
  <c r="AC35" i="9"/>
  <c r="AC20" i="9"/>
  <c r="AU29" i="6"/>
  <c r="AD29" i="9" s="1"/>
  <c r="O4" i="6"/>
  <c r="AV351" i="10"/>
  <c r="AH351" i="10" s="1"/>
  <c r="AK351" i="10" s="1"/>
  <c r="J22" i="9"/>
  <c r="AK22" i="1"/>
  <c r="M22" i="9" s="1"/>
  <c r="J34" i="9"/>
  <c r="AK34" i="1"/>
  <c r="M34" i="9" s="1"/>
  <c r="J20" i="9"/>
  <c r="AK20" i="1"/>
  <c r="M20" i="9" s="1"/>
  <c r="J43" i="9"/>
  <c r="AK43" i="1"/>
  <c r="M43" i="9" s="1"/>
  <c r="J21" i="9"/>
  <c r="AK21" i="1"/>
  <c r="M21" i="9" s="1"/>
  <c r="J27" i="9"/>
  <c r="AK27" i="1"/>
  <c r="M27" i="9" s="1"/>
  <c r="AV457" i="10"/>
  <c r="AH457" i="10" s="1"/>
  <c r="AK457" i="10" s="1"/>
  <c r="AV783" i="10"/>
  <c r="AH783" i="10" s="1"/>
  <c r="AK783" i="10" s="1"/>
  <c r="AV741" i="10"/>
  <c r="AH741" i="10" s="1"/>
  <c r="AK741" i="10" s="1"/>
  <c r="J8" i="9"/>
  <c r="AK8" i="1"/>
  <c r="M8" i="9" s="1"/>
  <c r="J40" i="9"/>
  <c r="AK40" i="1"/>
  <c r="M40" i="9" s="1"/>
  <c r="J23" i="9"/>
  <c r="AK23" i="1"/>
  <c r="M23" i="9" s="1"/>
  <c r="J35" i="9"/>
  <c r="AK35" i="1"/>
  <c r="M35" i="9" s="1"/>
  <c r="J32" i="9"/>
  <c r="AK32" i="1"/>
  <c r="M32" i="9" s="1"/>
  <c r="J25" i="9"/>
  <c r="AK25" i="1"/>
  <c r="M25" i="9" s="1"/>
  <c r="J41" i="9"/>
  <c r="AK41" i="1"/>
  <c r="M41" i="9" s="1"/>
  <c r="J38" i="9"/>
  <c r="AK38" i="1"/>
  <c r="M38" i="9" s="1"/>
  <c r="AV671" i="10"/>
  <c r="AH671" i="10" s="1"/>
  <c r="AK671" i="10" s="1"/>
  <c r="AV243" i="10"/>
  <c r="AH243" i="10" s="1"/>
  <c r="AK243" i="10" s="1"/>
  <c r="AT32" i="6"/>
  <c r="J16" i="9"/>
  <c r="AK16" i="1"/>
  <c r="M16" i="9" s="1"/>
  <c r="J17" i="9"/>
  <c r="AK17" i="1"/>
  <c r="M17" i="9" s="1"/>
  <c r="J7" i="9"/>
  <c r="AK7" i="1"/>
  <c r="M7" i="9" s="1"/>
  <c r="J14" i="9"/>
  <c r="AK14" i="1"/>
  <c r="M14" i="9" s="1"/>
  <c r="J31" i="9"/>
  <c r="AK31" i="1"/>
  <c r="M31" i="9" s="1"/>
  <c r="J30" i="9"/>
  <c r="AK30" i="1"/>
  <c r="M30" i="9" s="1"/>
  <c r="AN4" i="6"/>
  <c r="AO4" i="6" s="1"/>
  <c r="AQ4" i="6" s="1"/>
  <c r="Z4" i="9" s="1"/>
  <c r="M4" i="6"/>
  <c r="N4" i="6"/>
  <c r="Y4" i="6"/>
  <c r="Z4" i="6" s="1"/>
  <c r="AI4" i="6"/>
  <c r="I4" i="6"/>
  <c r="R4" i="6"/>
  <c r="T4" i="6"/>
  <c r="U4" i="6" s="1"/>
  <c r="AP4" i="6" s="1"/>
  <c r="Y4" i="9" s="1"/>
  <c r="AD4" i="6"/>
  <c r="AE4" i="6" s="1"/>
  <c r="AG4" i="6"/>
  <c r="AL4" i="6"/>
  <c r="J4" i="6"/>
  <c r="S4" i="6"/>
  <c r="W4" i="6"/>
  <c r="AB4" i="6"/>
  <c r="AK4" i="1"/>
  <c r="M4" i="9" s="1"/>
  <c r="J4" i="9"/>
  <c r="AU22" i="6"/>
  <c r="AD22" i="9" s="1"/>
  <c r="AU30" i="6"/>
  <c r="AD30" i="9" s="1"/>
  <c r="AU17" i="6"/>
  <c r="AD17" i="9" s="1"/>
  <c r="AU19" i="6"/>
  <c r="AD19" i="9" s="1"/>
  <c r="AT41" i="6"/>
  <c r="AU26" i="6"/>
  <c r="AD26" i="9" s="1"/>
  <c r="AT26" i="6"/>
  <c r="AT21" i="6"/>
  <c r="AU21" i="6"/>
  <c r="AD21" i="9" s="1"/>
  <c r="AT34" i="6"/>
  <c r="AU34" i="6"/>
  <c r="AD34" i="9" s="1"/>
  <c r="AT45" i="6"/>
  <c r="AU45" i="6"/>
  <c r="AD45" i="9" s="1"/>
  <c r="AU11" i="6"/>
  <c r="AD11" i="9" s="1"/>
  <c r="AT11" i="6"/>
  <c r="AU8" i="6"/>
  <c r="AD8" i="9" s="1"/>
  <c r="AT8" i="6"/>
  <c r="AU42" i="6"/>
  <c r="AD42" i="9" s="1"/>
  <c r="AT42" i="6"/>
  <c r="AT37" i="6"/>
  <c r="AU37" i="6"/>
  <c r="AD37" i="9" s="1"/>
  <c r="AU15" i="6"/>
  <c r="AD15" i="9" s="1"/>
  <c r="AT15" i="6"/>
  <c r="AU12" i="6"/>
  <c r="AD12" i="9" s="1"/>
  <c r="AT12" i="6"/>
  <c r="AU18" i="6"/>
  <c r="AD18" i="9" s="1"/>
  <c r="AT10" i="6"/>
  <c r="AT27" i="6"/>
  <c r="K49" i="6"/>
  <c r="AR49" i="6" s="1"/>
  <c r="AA49" i="9" s="1"/>
  <c r="K44" i="6"/>
  <c r="AR44" i="6" s="1"/>
  <c r="AA44" i="9" s="1"/>
  <c r="K43" i="6"/>
  <c r="AR43" i="6" s="1"/>
  <c r="AA43" i="9" s="1"/>
  <c r="K13" i="6"/>
  <c r="AR13" i="6" s="1"/>
  <c r="AA13" i="9" s="1"/>
  <c r="K14" i="6"/>
  <c r="AR14" i="6" s="1"/>
  <c r="AA14" i="9" s="1"/>
  <c r="K6" i="6"/>
  <c r="AR6" i="6" s="1"/>
  <c r="AA6" i="9" s="1"/>
  <c r="K40" i="6"/>
  <c r="AR40" i="6" s="1"/>
  <c r="AA40" i="9" s="1"/>
  <c r="AT48" i="6"/>
  <c r="AT29" i="6"/>
  <c r="AU46" i="6"/>
  <c r="AD46" i="9" s="1"/>
  <c r="AT38" i="6"/>
  <c r="AT28" i="6"/>
  <c r="AU20" i="6"/>
  <c r="AD20" i="9" s="1"/>
  <c r="AT33" i="6"/>
  <c r="AU16" i="6"/>
  <c r="AD16" i="9" s="1"/>
  <c r="K25" i="6"/>
  <c r="AR25" i="6" s="1"/>
  <c r="AA25" i="9" s="1"/>
  <c r="K9" i="6"/>
  <c r="AR9" i="6" s="1"/>
  <c r="AA9" i="9" s="1"/>
  <c r="AU5" i="6"/>
  <c r="AD5" i="9" s="1"/>
  <c r="AT5" i="6"/>
  <c r="K31" i="6"/>
  <c r="AR31" i="6" s="1"/>
  <c r="AA31" i="9" s="1"/>
  <c r="AU50" i="6"/>
  <c r="AD50" i="9" s="1"/>
  <c r="AU7" i="6"/>
  <c r="AD7" i="9" s="1"/>
  <c r="K36" i="6"/>
  <c r="AR36" i="6" s="1"/>
  <c r="AA36" i="9" s="1"/>
  <c r="AU35" i="6"/>
  <c r="AD35" i="9" s="1"/>
  <c r="K39" i="6"/>
  <c r="AR39" i="6" s="1"/>
  <c r="AA39" i="9" s="1"/>
  <c r="K24" i="6"/>
  <c r="AR24" i="6" s="1"/>
  <c r="AA24" i="9" s="1"/>
  <c r="K23" i="6"/>
  <c r="AR23" i="6" s="1"/>
  <c r="AA23" i="9" s="1"/>
  <c r="AV247" i="10"/>
  <c r="AH247" i="10" s="1"/>
  <c r="AK247" i="10" s="1"/>
  <c r="AV961" i="10"/>
  <c r="AH961" i="10" s="1"/>
  <c r="AK961" i="10" s="1"/>
  <c r="AV955" i="10"/>
  <c r="AH955" i="10" s="1"/>
  <c r="AK955" i="10" s="1"/>
  <c r="AV945" i="10"/>
  <c r="AH945" i="10" s="1"/>
  <c r="AK945" i="10" s="1"/>
  <c r="AV939" i="10"/>
  <c r="AH939" i="10" s="1"/>
  <c r="AK939" i="10" s="1"/>
  <c r="AV901" i="10"/>
  <c r="AH901" i="10" s="1"/>
  <c r="AK901" i="10" s="1"/>
  <c r="AV899" i="10"/>
  <c r="AH899" i="10" s="1"/>
  <c r="AK899" i="10" s="1"/>
  <c r="AV827" i="10"/>
  <c r="AH827" i="10" s="1"/>
  <c r="AK827" i="10" s="1"/>
  <c r="AV685" i="10"/>
  <c r="AH685" i="10" s="1"/>
  <c r="AK685" i="10" s="1"/>
  <c r="AV623" i="10"/>
  <c r="AH623" i="10" s="1"/>
  <c r="AK623" i="10" s="1"/>
  <c r="AV621" i="10"/>
  <c r="AH621" i="10" s="1"/>
  <c r="AK621" i="10" s="1"/>
  <c r="AV575" i="10"/>
  <c r="AH575" i="10" s="1"/>
  <c r="AK575" i="10" s="1"/>
  <c r="AV527" i="10"/>
  <c r="AH527" i="10" s="1"/>
  <c r="AK527" i="10" s="1"/>
  <c r="AV523" i="10"/>
  <c r="AH523" i="10" s="1"/>
  <c r="AK523" i="10" s="1"/>
  <c r="AV471" i="10"/>
  <c r="AH471" i="10" s="1"/>
  <c r="AK471" i="10" s="1"/>
  <c r="AV647" i="10"/>
  <c r="AH647" i="10" s="1"/>
  <c r="AK647" i="10" s="1"/>
  <c r="AV643" i="10"/>
  <c r="AH643" i="10" s="1"/>
  <c r="AK643" i="10" s="1"/>
  <c r="AV981" i="10"/>
  <c r="AH981" i="10" s="1"/>
  <c r="AK981" i="10" s="1"/>
  <c r="AV965" i="10"/>
  <c r="AH965" i="10" s="1"/>
  <c r="AK965" i="10" s="1"/>
  <c r="AV957" i="10"/>
  <c r="AH957" i="10" s="1"/>
  <c r="AK957" i="10" s="1"/>
  <c r="AV949" i="10"/>
  <c r="AH949" i="10" s="1"/>
  <c r="AK949" i="10" s="1"/>
  <c r="AV943" i="10"/>
  <c r="AH943" i="10" s="1"/>
  <c r="AK943" i="10" s="1"/>
  <c r="AV941" i="10"/>
  <c r="AH941" i="10" s="1"/>
  <c r="AK941" i="10" s="1"/>
  <c r="AV921" i="10"/>
  <c r="AH921" i="10" s="1"/>
  <c r="AK921" i="10" s="1"/>
  <c r="AV913" i="10"/>
  <c r="AH913" i="10" s="1"/>
  <c r="AK913" i="10" s="1"/>
  <c r="AV839" i="10"/>
  <c r="AH839" i="10" s="1"/>
  <c r="AK839" i="10" s="1"/>
  <c r="AV833" i="10"/>
  <c r="AH833" i="10" s="1"/>
  <c r="AK833" i="10" s="1"/>
  <c r="AV791" i="10"/>
  <c r="AH791" i="10" s="1"/>
  <c r="AK791" i="10" s="1"/>
  <c r="AV715" i="10"/>
  <c r="AH715" i="10" s="1"/>
  <c r="AK715" i="10" s="1"/>
  <c r="AV653" i="10"/>
  <c r="AH653" i="10" s="1"/>
  <c r="AK653" i="10" s="1"/>
  <c r="AV603" i="10"/>
  <c r="AH603" i="10" s="1"/>
  <c r="AK603" i="10" s="1"/>
  <c r="AV593" i="10"/>
  <c r="AH593" i="10" s="1"/>
  <c r="AK593" i="10" s="1"/>
  <c r="AV561" i="10"/>
  <c r="AH561" i="10" s="1"/>
  <c r="AK561" i="10" s="1"/>
  <c r="AV529" i="10"/>
  <c r="AH529" i="10" s="1"/>
  <c r="AK529" i="10" s="1"/>
  <c r="AV497" i="10"/>
  <c r="AH497" i="10" s="1"/>
  <c r="AK497" i="10" s="1"/>
  <c r="AV475" i="10"/>
  <c r="AH475" i="10" s="1"/>
  <c r="AK475" i="10" s="1"/>
  <c r="AV449" i="10"/>
  <c r="AH449" i="10" s="1"/>
  <c r="AK449" i="10" s="1"/>
  <c r="AV403" i="10"/>
  <c r="AH403" i="10" s="1"/>
  <c r="AK403" i="10" s="1"/>
  <c r="AV387" i="10"/>
  <c r="AH387" i="10" s="1"/>
  <c r="AK387" i="10" s="1"/>
  <c r="AV373" i="10"/>
  <c r="AH373" i="10" s="1"/>
  <c r="AK373" i="10" s="1"/>
  <c r="AV355" i="10"/>
  <c r="AH355" i="10" s="1"/>
  <c r="AK355" i="10" s="1"/>
  <c r="AV315" i="10"/>
  <c r="AH315" i="10" s="1"/>
  <c r="AK315" i="10" s="1"/>
  <c r="AV283" i="10"/>
  <c r="AH283" i="10" s="1"/>
  <c r="AK283" i="10" s="1"/>
  <c r="AV273" i="10"/>
  <c r="AH273" i="10" s="1"/>
  <c r="AK273" i="10" s="1"/>
  <c r="AV219" i="10"/>
  <c r="AH219" i="10" s="1"/>
  <c r="AK219" i="10" s="1"/>
  <c r="AV195" i="10"/>
  <c r="AH195" i="10" s="1"/>
  <c r="AK195" i="10" s="1"/>
  <c r="AV911" i="10"/>
  <c r="AH911" i="10" s="1"/>
  <c r="AK911" i="10" s="1"/>
  <c r="AJ4" i="6"/>
  <c r="K4" i="6" l="1"/>
  <c r="AR4" i="6" s="1"/>
  <c r="AA4" i="9" s="1"/>
  <c r="AV41" i="6"/>
  <c r="AE41" i="9" s="1"/>
  <c r="AC41" i="9"/>
  <c r="AV15" i="6"/>
  <c r="AE15" i="9" s="1"/>
  <c r="AC15" i="9"/>
  <c r="AV33" i="6"/>
  <c r="AE33" i="9" s="1"/>
  <c r="AC33" i="9"/>
  <c r="AV28" i="6"/>
  <c r="AE28" i="9" s="1"/>
  <c r="AC28" i="9"/>
  <c r="AV29" i="6"/>
  <c r="AE29" i="9" s="1"/>
  <c r="AC29" i="9"/>
  <c r="AV10" i="6"/>
  <c r="AE10" i="9" s="1"/>
  <c r="AC10" i="9"/>
  <c r="AV34" i="6"/>
  <c r="AE34" i="9" s="1"/>
  <c r="AC34" i="9"/>
  <c r="AV21" i="6"/>
  <c r="AE21" i="9" s="1"/>
  <c r="AC21" i="9"/>
  <c r="AV37" i="6"/>
  <c r="AE37" i="9" s="1"/>
  <c r="AC37" i="9"/>
  <c r="AV45" i="6"/>
  <c r="AE45" i="9" s="1"/>
  <c r="AC45" i="9"/>
  <c r="AV32" i="6"/>
  <c r="AE32" i="9" s="1"/>
  <c r="AC32" i="9"/>
  <c r="AV22" i="6"/>
  <c r="AE22" i="9" s="1"/>
  <c r="AC22" i="9"/>
  <c r="AV19" i="6"/>
  <c r="AE19" i="9" s="1"/>
  <c r="AC19" i="9"/>
  <c r="AV27" i="6"/>
  <c r="AE27" i="9" s="1"/>
  <c r="AC27" i="9"/>
  <c r="AV42" i="6"/>
  <c r="AE42" i="9" s="1"/>
  <c r="AC42" i="9"/>
  <c r="AV11" i="6"/>
  <c r="AE11" i="9" s="1"/>
  <c r="AC11" i="9"/>
  <c r="AV38" i="6"/>
  <c r="AE38" i="9" s="1"/>
  <c r="AC38" i="9"/>
  <c r="AV48" i="6"/>
  <c r="AE48" i="9" s="1"/>
  <c r="AC48" i="9"/>
  <c r="AV12" i="6"/>
  <c r="AE12" i="9" s="1"/>
  <c r="AC12" i="9"/>
  <c r="AV8" i="6"/>
  <c r="AE8" i="9" s="1"/>
  <c r="AC8" i="9"/>
  <c r="AV26" i="6"/>
  <c r="AE26" i="9" s="1"/>
  <c r="AC26" i="9"/>
  <c r="AV5" i="6"/>
  <c r="AE5" i="9" s="1"/>
  <c r="AC5" i="9"/>
  <c r="P4" i="6"/>
  <c r="AT24" i="6"/>
  <c r="AU24" i="6"/>
  <c r="AD24" i="9" s="1"/>
  <c r="AT39" i="6"/>
  <c r="AU39" i="6"/>
  <c r="AD39" i="9" s="1"/>
  <c r="AT36" i="6"/>
  <c r="AU36" i="6"/>
  <c r="AD36" i="9" s="1"/>
  <c r="AU31" i="6"/>
  <c r="AD31" i="9" s="1"/>
  <c r="AT31" i="6"/>
  <c r="AT40" i="6"/>
  <c r="AU40" i="6"/>
  <c r="AD40" i="9" s="1"/>
  <c r="AT13" i="6"/>
  <c r="AU13" i="6"/>
  <c r="AD13" i="9" s="1"/>
  <c r="AT23" i="6"/>
  <c r="AU23" i="6"/>
  <c r="AD23" i="9" s="1"/>
  <c r="AT9" i="6"/>
  <c r="AU9" i="6"/>
  <c r="AD9" i="9" s="1"/>
  <c r="AU6" i="6"/>
  <c r="AD6" i="9" s="1"/>
  <c r="AT6" i="6"/>
  <c r="AU43" i="6"/>
  <c r="AD43" i="9" s="1"/>
  <c r="AT43" i="6"/>
  <c r="AU25" i="6"/>
  <c r="AD25" i="9" s="1"/>
  <c r="AT25" i="6"/>
  <c r="AU14" i="6"/>
  <c r="AD14" i="9" s="1"/>
  <c r="AT14" i="6"/>
  <c r="AU44" i="6"/>
  <c r="AD44" i="9" s="1"/>
  <c r="AT44" i="6"/>
  <c r="AU49" i="6"/>
  <c r="AD49" i="9" s="1"/>
  <c r="AT49" i="6"/>
  <c r="AS4" i="6"/>
  <c r="AB4" i="9" s="1"/>
  <c r="AV6" i="6" l="1"/>
  <c r="AE6" i="9" s="1"/>
  <c r="AC6" i="9"/>
  <c r="AV31" i="6"/>
  <c r="AE31" i="9" s="1"/>
  <c r="AC31" i="9"/>
  <c r="AV44" i="6"/>
  <c r="AE44" i="9" s="1"/>
  <c r="AC44" i="9"/>
  <c r="AV9" i="6"/>
  <c r="AE9" i="9" s="1"/>
  <c r="AC9" i="9"/>
  <c r="AV23" i="6"/>
  <c r="AE23" i="9" s="1"/>
  <c r="AC23" i="9"/>
  <c r="AV36" i="6"/>
  <c r="AE36" i="9" s="1"/>
  <c r="AC36" i="9"/>
  <c r="AV39" i="6"/>
  <c r="AE39" i="9" s="1"/>
  <c r="AC39" i="9"/>
  <c r="AV25" i="6"/>
  <c r="AE25" i="9" s="1"/>
  <c r="AC25" i="9"/>
  <c r="AV13" i="6"/>
  <c r="AE13" i="9" s="1"/>
  <c r="AC13" i="9"/>
  <c r="AV40" i="6"/>
  <c r="AE40" i="9" s="1"/>
  <c r="AC40" i="9"/>
  <c r="AV24" i="6"/>
  <c r="AE24" i="9" s="1"/>
  <c r="AC24" i="9"/>
  <c r="AV49" i="6"/>
  <c r="AE49" i="9" s="1"/>
  <c r="AC49" i="9"/>
  <c r="AV14" i="6"/>
  <c r="AE14" i="9" s="1"/>
  <c r="AC14" i="9"/>
  <c r="AV43" i="6"/>
  <c r="AE43" i="9" s="1"/>
  <c r="AC43" i="9"/>
  <c r="AU4" i="6"/>
  <c r="AD4" i="9" s="1"/>
  <c r="AT4" i="6"/>
  <c r="AC4" i="9" s="1"/>
  <c r="AV4" i="6" l="1"/>
  <c r="AE4" i="9" s="1"/>
</calcChain>
</file>

<file path=xl/comments1.xml><?xml version="1.0" encoding="utf-8"?>
<comments xmlns="http://schemas.openxmlformats.org/spreadsheetml/2006/main">
  <authors>
    <author>czaika</author>
  </authors>
  <commentList>
    <comment ref="F4" authorId="0">
      <text>
        <r>
          <rPr>
            <sz val="8"/>
            <color indexed="81"/>
            <rFont val="Tahoma"/>
          </rPr>
          <t xml:space="preserve">bitte x eingeben!
</t>
        </r>
      </text>
    </comment>
    <comment ref="F5" authorId="0">
      <text>
        <r>
          <rPr>
            <sz val="8"/>
            <color indexed="81"/>
            <rFont val="Tahoma"/>
          </rPr>
          <t xml:space="preserve">bitte x eingeben!
</t>
        </r>
      </text>
    </comment>
    <comment ref="F6" authorId="0">
      <text>
        <r>
          <rPr>
            <sz val="8"/>
            <color indexed="81"/>
            <rFont val="Tahoma"/>
          </rPr>
          <t xml:space="preserve">bitte x eingeben!
</t>
        </r>
      </text>
    </comment>
    <comment ref="F7" authorId="0">
      <text>
        <r>
          <rPr>
            <sz val="8"/>
            <color indexed="81"/>
            <rFont val="Tahoma"/>
          </rPr>
          <t xml:space="preserve">bitte x eingeben!
</t>
        </r>
      </text>
    </comment>
    <comment ref="F8" authorId="0">
      <text>
        <r>
          <rPr>
            <sz val="8"/>
            <color indexed="81"/>
            <rFont val="Tahoma"/>
          </rPr>
          <t xml:space="preserve">bitte x eingeben!
</t>
        </r>
      </text>
    </comment>
    <comment ref="F9" authorId="0">
      <text>
        <r>
          <rPr>
            <sz val="8"/>
            <color indexed="81"/>
            <rFont val="Tahoma"/>
          </rPr>
          <t xml:space="preserve">bitte x eingeben!
</t>
        </r>
      </text>
    </comment>
    <comment ref="F10" authorId="0">
      <text>
        <r>
          <rPr>
            <sz val="8"/>
            <color indexed="81"/>
            <rFont val="Tahoma"/>
          </rPr>
          <t xml:space="preserve">bitte x eingeben!
</t>
        </r>
      </text>
    </comment>
    <comment ref="F11" authorId="0">
      <text>
        <r>
          <rPr>
            <sz val="8"/>
            <color indexed="81"/>
            <rFont val="Tahoma"/>
          </rPr>
          <t xml:space="preserve">bitte x eingeben!
</t>
        </r>
      </text>
    </comment>
    <comment ref="F12" authorId="0">
      <text>
        <r>
          <rPr>
            <sz val="8"/>
            <color indexed="81"/>
            <rFont val="Tahoma"/>
          </rPr>
          <t xml:space="preserve">bitte x eingeben!
</t>
        </r>
      </text>
    </comment>
    <comment ref="F13" authorId="0">
      <text>
        <r>
          <rPr>
            <sz val="8"/>
            <color indexed="81"/>
            <rFont val="Tahoma"/>
          </rPr>
          <t xml:space="preserve">bitte x eingeben!
</t>
        </r>
      </text>
    </comment>
    <comment ref="F14" authorId="0">
      <text>
        <r>
          <rPr>
            <sz val="8"/>
            <color indexed="81"/>
            <rFont val="Tahoma"/>
          </rPr>
          <t xml:space="preserve">bitte x eingeben!
</t>
        </r>
      </text>
    </comment>
    <comment ref="F15" authorId="0">
      <text>
        <r>
          <rPr>
            <sz val="8"/>
            <color indexed="81"/>
            <rFont val="Tahoma"/>
          </rPr>
          <t xml:space="preserve">bitte x eingeben!
</t>
        </r>
      </text>
    </comment>
    <comment ref="F16" authorId="0">
      <text>
        <r>
          <rPr>
            <sz val="8"/>
            <color indexed="81"/>
            <rFont val="Tahoma"/>
          </rPr>
          <t xml:space="preserve">bitte x eingeben!
</t>
        </r>
      </text>
    </comment>
    <comment ref="F17" authorId="0">
      <text>
        <r>
          <rPr>
            <sz val="8"/>
            <color indexed="81"/>
            <rFont val="Tahoma"/>
          </rPr>
          <t xml:space="preserve">bitte x eingeben!
</t>
        </r>
      </text>
    </comment>
    <comment ref="F18" authorId="0">
      <text>
        <r>
          <rPr>
            <sz val="8"/>
            <color indexed="81"/>
            <rFont val="Tahoma"/>
          </rPr>
          <t xml:space="preserve">bitte x eingeben!
</t>
        </r>
      </text>
    </comment>
    <comment ref="F19" authorId="0">
      <text>
        <r>
          <rPr>
            <sz val="8"/>
            <color indexed="81"/>
            <rFont val="Tahoma"/>
          </rPr>
          <t xml:space="preserve">bitte x eingeben!
</t>
        </r>
      </text>
    </comment>
    <comment ref="F20" authorId="0">
      <text>
        <r>
          <rPr>
            <sz val="8"/>
            <color indexed="81"/>
            <rFont val="Tahoma"/>
          </rPr>
          <t xml:space="preserve">bitte x eingeben!
</t>
        </r>
      </text>
    </comment>
    <comment ref="F21" authorId="0">
      <text>
        <r>
          <rPr>
            <sz val="8"/>
            <color indexed="81"/>
            <rFont val="Tahoma"/>
          </rPr>
          <t xml:space="preserve">bitte x eingeben!
</t>
        </r>
      </text>
    </comment>
    <comment ref="F22" authorId="0">
      <text>
        <r>
          <rPr>
            <sz val="8"/>
            <color indexed="81"/>
            <rFont val="Tahoma"/>
          </rPr>
          <t xml:space="preserve">bitte x eingeben!
</t>
        </r>
      </text>
    </comment>
    <comment ref="F23" authorId="0">
      <text>
        <r>
          <rPr>
            <sz val="8"/>
            <color indexed="81"/>
            <rFont val="Tahoma"/>
          </rPr>
          <t xml:space="preserve">bitte x eingeben!
</t>
        </r>
      </text>
    </comment>
    <comment ref="F24" authorId="0">
      <text>
        <r>
          <rPr>
            <sz val="8"/>
            <color indexed="81"/>
            <rFont val="Tahoma"/>
          </rPr>
          <t xml:space="preserve">bitte x eingeben!
</t>
        </r>
      </text>
    </comment>
    <comment ref="F25" authorId="0">
      <text>
        <r>
          <rPr>
            <sz val="8"/>
            <color indexed="81"/>
            <rFont val="Tahoma"/>
          </rPr>
          <t xml:space="preserve">bitte x eingeben!
</t>
        </r>
      </text>
    </comment>
    <comment ref="F26" authorId="0">
      <text>
        <r>
          <rPr>
            <sz val="8"/>
            <color indexed="81"/>
            <rFont val="Tahoma"/>
          </rPr>
          <t xml:space="preserve">bitte x eingeben!
</t>
        </r>
      </text>
    </comment>
    <comment ref="F27" authorId="0">
      <text>
        <r>
          <rPr>
            <sz val="8"/>
            <color indexed="81"/>
            <rFont val="Tahoma"/>
          </rPr>
          <t xml:space="preserve">bitte x eingeben!
</t>
        </r>
      </text>
    </comment>
    <comment ref="F28" authorId="0">
      <text>
        <r>
          <rPr>
            <sz val="8"/>
            <color indexed="81"/>
            <rFont val="Tahoma"/>
          </rPr>
          <t xml:space="preserve">bitte x eingeben!
</t>
        </r>
      </text>
    </comment>
    <comment ref="F29" authorId="0">
      <text>
        <r>
          <rPr>
            <sz val="8"/>
            <color indexed="81"/>
            <rFont val="Tahoma"/>
          </rPr>
          <t xml:space="preserve">bitte x eingeben!
</t>
        </r>
      </text>
    </comment>
    <comment ref="F30" authorId="0">
      <text>
        <r>
          <rPr>
            <sz val="8"/>
            <color indexed="81"/>
            <rFont val="Tahoma"/>
          </rPr>
          <t xml:space="preserve">bitte x eingeben!
</t>
        </r>
      </text>
    </comment>
    <comment ref="F31" authorId="0">
      <text>
        <r>
          <rPr>
            <sz val="8"/>
            <color indexed="81"/>
            <rFont val="Tahoma"/>
          </rPr>
          <t xml:space="preserve">bitte x eingeben!
</t>
        </r>
      </text>
    </comment>
    <comment ref="F32" authorId="0">
      <text>
        <r>
          <rPr>
            <sz val="8"/>
            <color indexed="81"/>
            <rFont val="Tahoma"/>
          </rPr>
          <t xml:space="preserve">bitte x eingeben!
</t>
        </r>
      </text>
    </comment>
    <comment ref="F33" authorId="0">
      <text>
        <r>
          <rPr>
            <sz val="8"/>
            <color indexed="81"/>
            <rFont val="Tahoma"/>
          </rPr>
          <t xml:space="preserve">bitte x eingeben!
</t>
        </r>
      </text>
    </comment>
    <comment ref="F34" authorId="0">
      <text>
        <r>
          <rPr>
            <sz val="8"/>
            <color indexed="81"/>
            <rFont val="Tahoma"/>
          </rPr>
          <t xml:space="preserve">bitte x eingeben!
</t>
        </r>
      </text>
    </comment>
    <comment ref="F35" authorId="0">
      <text>
        <r>
          <rPr>
            <sz val="8"/>
            <color indexed="81"/>
            <rFont val="Tahoma"/>
          </rPr>
          <t xml:space="preserve">bitte x eingeben!
</t>
        </r>
      </text>
    </comment>
    <comment ref="F36" authorId="0">
      <text>
        <r>
          <rPr>
            <sz val="8"/>
            <color indexed="81"/>
            <rFont val="Tahoma"/>
          </rPr>
          <t xml:space="preserve">bitte x eingeben!
</t>
        </r>
      </text>
    </comment>
    <comment ref="F37" authorId="0">
      <text>
        <r>
          <rPr>
            <sz val="8"/>
            <color indexed="81"/>
            <rFont val="Tahoma"/>
          </rPr>
          <t xml:space="preserve">bitte x eingeben!
</t>
        </r>
      </text>
    </comment>
    <comment ref="F38" authorId="0">
      <text>
        <r>
          <rPr>
            <sz val="8"/>
            <color indexed="81"/>
            <rFont val="Tahoma"/>
          </rPr>
          <t xml:space="preserve">bitte x eingeben!
</t>
        </r>
      </text>
    </comment>
    <comment ref="F39" authorId="0">
      <text>
        <r>
          <rPr>
            <sz val="8"/>
            <color indexed="81"/>
            <rFont val="Tahoma"/>
          </rPr>
          <t xml:space="preserve">bitte x eingeben!
</t>
        </r>
      </text>
    </comment>
    <comment ref="F40" authorId="0">
      <text>
        <r>
          <rPr>
            <sz val="8"/>
            <color indexed="81"/>
            <rFont val="Tahoma"/>
          </rPr>
          <t xml:space="preserve">bitte x eingeben!
</t>
        </r>
      </text>
    </comment>
    <comment ref="F41" authorId="0">
      <text>
        <r>
          <rPr>
            <sz val="8"/>
            <color indexed="81"/>
            <rFont val="Tahoma"/>
          </rPr>
          <t xml:space="preserve">bitte x eingeben!
</t>
        </r>
      </text>
    </comment>
    <comment ref="F42" authorId="0">
      <text>
        <r>
          <rPr>
            <sz val="8"/>
            <color indexed="81"/>
            <rFont val="Tahoma"/>
          </rPr>
          <t xml:space="preserve">bitte x eingeben!
</t>
        </r>
      </text>
    </comment>
    <comment ref="F43" authorId="0">
      <text>
        <r>
          <rPr>
            <sz val="8"/>
            <color indexed="81"/>
            <rFont val="Tahoma"/>
          </rPr>
          <t xml:space="preserve">bitte x eingeben!
</t>
        </r>
      </text>
    </comment>
    <comment ref="F44" authorId="0">
      <text>
        <r>
          <rPr>
            <sz val="8"/>
            <color indexed="81"/>
            <rFont val="Tahoma"/>
          </rPr>
          <t xml:space="preserve">bitte x eingeben!
</t>
        </r>
      </text>
    </comment>
    <comment ref="F45" authorId="0">
      <text>
        <r>
          <rPr>
            <sz val="8"/>
            <color indexed="81"/>
            <rFont val="Tahoma"/>
          </rPr>
          <t xml:space="preserve">bitte x eingeben!
</t>
        </r>
      </text>
    </comment>
    <comment ref="F46" authorId="0">
      <text>
        <r>
          <rPr>
            <sz val="8"/>
            <color indexed="81"/>
            <rFont val="Tahoma"/>
          </rPr>
          <t xml:space="preserve">bitte x eingeben!
</t>
        </r>
      </text>
    </comment>
    <comment ref="F47" authorId="0">
      <text>
        <r>
          <rPr>
            <sz val="8"/>
            <color indexed="81"/>
            <rFont val="Tahoma"/>
          </rPr>
          <t xml:space="preserve">bitte x eingeben!
</t>
        </r>
      </text>
    </comment>
    <comment ref="F48" authorId="0">
      <text>
        <r>
          <rPr>
            <sz val="8"/>
            <color indexed="81"/>
            <rFont val="Tahoma"/>
          </rPr>
          <t xml:space="preserve">bitte x eingeben!
</t>
        </r>
      </text>
    </comment>
    <comment ref="F49" authorId="0">
      <text>
        <r>
          <rPr>
            <sz val="8"/>
            <color indexed="81"/>
            <rFont val="Tahoma"/>
          </rPr>
          <t xml:space="preserve">bitte x eingeben!
</t>
        </r>
      </text>
    </comment>
    <comment ref="F50" authorId="0">
      <text>
        <r>
          <rPr>
            <sz val="8"/>
            <color indexed="81"/>
            <rFont val="Tahoma"/>
          </rPr>
          <t xml:space="preserve">bitte x eingeben!
</t>
        </r>
      </text>
    </comment>
  </commentList>
</comments>
</file>

<file path=xl/sharedStrings.xml><?xml version="1.0" encoding="utf-8"?>
<sst xmlns="http://schemas.openxmlformats.org/spreadsheetml/2006/main" count="2361" uniqueCount="146">
  <si>
    <t>3. Excel-Datei öffnen (nur der Vollständigkeit halber)</t>
  </si>
  <si>
    <t>5. Name, Klasse, Riege eintragen (Klasse und Riege nicht wichtig!)</t>
  </si>
  <si>
    <t xml:space="preserve">6. Leistungen eintragen
-  Die erreichten Punkte der Einzeldisziplinen werden sofort errechnet
   UND: Die drei höchsten Punktzahlen werden zur Gesamtpunktzahl addiert.
   UND: Die erreichte Urkunde wird angezeigt.
</t>
  </si>
  <si>
    <t>8. Ausdrucken: Die Ausdrucke sind in DIN-A-4 Querformat gemacht. 
   ACHTUNG! Das Sheet ist für 1000 Kinder ausgelegt, d.h. wenn Sie alles drucken, kommen ca. 26 Seiten raus. Drucken Sie einfach nur die Seiten (Seite von bis), die Sie brauchen.</t>
  </si>
  <si>
    <t xml:space="preserve">   ACHTUNG! Wenn Sie einen Filter gesetzt haben und dann wieder alle sehen wollen, müssen Sie über den jeweiligen Auswahlpfeil wieder "alle" auswählen.</t>
  </si>
  <si>
    <t>Punkte</t>
  </si>
  <si>
    <t>Name</t>
  </si>
  <si>
    <t>Alter</t>
  </si>
  <si>
    <t>50m</t>
  </si>
  <si>
    <t>75m</t>
  </si>
  <si>
    <t>Mädchen</t>
  </si>
  <si>
    <t>Jungen</t>
  </si>
  <si>
    <t>a</t>
  </si>
  <si>
    <t>c</t>
  </si>
  <si>
    <t>Jg.</t>
  </si>
  <si>
    <t>m/w</t>
  </si>
  <si>
    <t>100m</t>
  </si>
  <si>
    <t>Weitsprung</t>
  </si>
  <si>
    <t>Hochsprung</t>
  </si>
  <si>
    <t>Kugelstoß</t>
  </si>
  <si>
    <t>Schleuderball</t>
  </si>
  <si>
    <t>200-g-Ballwurf</t>
  </si>
  <si>
    <t>80-g-Schlagballwurf</t>
  </si>
  <si>
    <t>Disziplin</t>
  </si>
  <si>
    <t>50m-Lauf</t>
  </si>
  <si>
    <t>75m-Lauf</t>
  </si>
  <si>
    <t>100m-Lauf</t>
  </si>
  <si>
    <t>800m-Lauf</t>
  </si>
  <si>
    <t>2000m-Lauf</t>
  </si>
  <si>
    <t>3000m-Lauf</t>
  </si>
  <si>
    <t>w/Sieger</t>
  </si>
  <si>
    <t>w/Ehren</t>
  </si>
  <si>
    <t>m/Sieger</t>
  </si>
  <si>
    <t>m/Ehren</t>
  </si>
  <si>
    <t>Jahr</t>
  </si>
  <si>
    <t>Erreichte
Urkunde</t>
  </si>
  <si>
    <t>Gesamt-
Punkte:</t>
  </si>
  <si>
    <t>Weit-
sprung</t>
  </si>
  <si>
    <t>Hoch-
sprung</t>
  </si>
  <si>
    <t>Kugel-
stoßen</t>
  </si>
  <si>
    <t>2000m
in sek.</t>
  </si>
  <si>
    <t>3000m
in sek.</t>
  </si>
  <si>
    <t>800m</t>
  </si>
  <si>
    <t>Sportabzeichen</t>
  </si>
  <si>
    <t>:</t>
  </si>
  <si>
    <t>Weitsprung
[m]</t>
  </si>
  <si>
    <t>50m
[sec]</t>
  </si>
  <si>
    <t>Schwimmen
[x]</t>
  </si>
  <si>
    <t>Klasse</t>
  </si>
  <si>
    <t>Riege</t>
  </si>
  <si>
    <t>Punkte
Sieger-
Urkunde</t>
  </si>
  <si>
    <t>Punkte 
Ehren-
Urkunde</t>
  </si>
  <si>
    <t>Anleitung:</t>
  </si>
  <si>
    <t>1. Original sicher ablegen !</t>
  </si>
  <si>
    <t>4. Das aktuelle Jahr eintragen</t>
  </si>
  <si>
    <t>7. Die Spalten sind mit Filterfunktionen versehen, so dass Sie per Auswahlpfeil in der Anzeige filtern können.</t>
  </si>
  <si>
    <t>9. Leere Listen: Wenn Sie das Original nehmen und nur die 1. Seite ausdrucken, haben Sie sofort eine Vorlage für die Riegenführer zum Erfassen der Leistungen.</t>
  </si>
  <si>
    <t>Sportabzeichen:</t>
  </si>
  <si>
    <t xml:space="preserve">2. Kopie der Excel-Datei anlegen (Arbeits-Ordner) </t>
  </si>
  <si>
    <t>1000m</t>
  </si>
  <si>
    <t>800m/
1000m
[mi:ss]</t>
  </si>
  <si>
    <t>30m
[sec]</t>
  </si>
  <si>
    <t>30m
Bronze</t>
  </si>
  <si>
    <t>30m
Silber</t>
  </si>
  <si>
    <t>30m
Gold</t>
  </si>
  <si>
    <t>30m
Punkte</t>
  </si>
  <si>
    <t>50m
Bronze</t>
  </si>
  <si>
    <t>50m
Silber</t>
  </si>
  <si>
    <t>50m
Gold</t>
  </si>
  <si>
    <t>50m
Punkte</t>
  </si>
  <si>
    <t>800/1000
Silber</t>
  </si>
  <si>
    <t>800/1000
Bronze</t>
  </si>
  <si>
    <t>800/1000
Gold</t>
  </si>
  <si>
    <t>5:55</t>
  </si>
  <si>
    <t>5:00</t>
  </si>
  <si>
    <t>4:00</t>
  </si>
  <si>
    <t>5:45</t>
  </si>
  <si>
    <t>4:50</t>
  </si>
  <si>
    <t>3:55</t>
  </si>
  <si>
    <t>5:30</t>
  </si>
  <si>
    <t>4:40</t>
  </si>
  <si>
    <t>3:50</t>
  </si>
  <si>
    <t>5:10</t>
  </si>
  <si>
    <t>4:25</t>
  </si>
  <si>
    <t>3:45</t>
  </si>
  <si>
    <t>800/1000
Punkte</t>
  </si>
  <si>
    <t>Schlagball
Bronze</t>
  </si>
  <si>
    <t>Schlagball
Silber</t>
  </si>
  <si>
    <t>Schlagball
Gold</t>
  </si>
  <si>
    <t>Zonenweitsprung
Bronze</t>
  </si>
  <si>
    <t>Zonenweitsprung
Silber</t>
  </si>
  <si>
    <t>800m
Bronze</t>
  </si>
  <si>
    <t>800m
Silber</t>
  </si>
  <si>
    <t>800m
Gold</t>
  </si>
  <si>
    <t>1000m
Silber</t>
  </si>
  <si>
    <t>1000m
Bronze</t>
  </si>
  <si>
    <t>1000m
Gold</t>
  </si>
  <si>
    <t>7:40</t>
  </si>
  <si>
    <t>6:20</t>
  </si>
  <si>
    <t>7:15</t>
  </si>
  <si>
    <t>6:00</t>
  </si>
  <si>
    <t>4:45</t>
  </si>
  <si>
    <t>6:45</t>
  </si>
  <si>
    <t>5:35</t>
  </si>
  <si>
    <t>4:55</t>
  </si>
  <si>
    <t>Schlagball
Wurfball
Bronze</t>
  </si>
  <si>
    <t>Schlagball
Wurfball
Silber</t>
  </si>
  <si>
    <t>Schlagball
Wurfball
Gold</t>
  </si>
  <si>
    <t>Zonenweitsprung
Gold</t>
  </si>
  <si>
    <t>Weitsprung
Bronze</t>
  </si>
  <si>
    <t>Weitsprung
Silber</t>
  </si>
  <si>
    <t>Weitsprung
Gold</t>
  </si>
  <si>
    <t>m</t>
  </si>
  <si>
    <t>Weitsprung
Punkte</t>
  </si>
  <si>
    <t>Zonenweitsprung
Punkte</t>
  </si>
  <si>
    <t>Zonenweitsprung
[Zone]</t>
  </si>
  <si>
    <t>Seilsprung
[Anzahl]</t>
  </si>
  <si>
    <t>Seilsprung
Bronze</t>
  </si>
  <si>
    <t>Seilsprung
Silber</t>
  </si>
  <si>
    <t>Seilsprung
Gold</t>
  </si>
  <si>
    <t>Seilsprung
Punkte</t>
  </si>
  <si>
    <t>Alle Bereiche erfüllt?</t>
  </si>
  <si>
    <t>Sume Punkte</t>
  </si>
  <si>
    <t>Seilchen
Bronze</t>
  </si>
  <si>
    <t>Seilchen
Silber</t>
  </si>
  <si>
    <t>Seilchen
Gold</t>
  </si>
  <si>
    <t>Deutsches Sportabzeichen - Eingabe und Auswertung</t>
  </si>
  <si>
    <t>Schlagball
Wurfball</t>
  </si>
  <si>
    <t>Schlagball
Wurfball
[m]</t>
  </si>
  <si>
    <t>Wurf
Bronze</t>
  </si>
  <si>
    <t>Wurf
Silber</t>
  </si>
  <si>
    <t>Wurf
Gold</t>
  </si>
  <si>
    <t>Wurf
Punkte</t>
  </si>
  <si>
    <t>Punkte Schnelligkeit</t>
  </si>
  <si>
    <t>Punkte Ausdauer</t>
  </si>
  <si>
    <t>Punkte Kraft</t>
  </si>
  <si>
    <t>Punkte Koordination</t>
  </si>
  <si>
    <t>Bundesjugendspiele - Eingabe und Auswertung</t>
  </si>
  <si>
    <t>Ergebnis-Übersicht 
Bundesjugendspiele
Sportabzeichen</t>
  </si>
  <si>
    <t>Punkte 
Ausdauer</t>
  </si>
  <si>
    <t>Punkte 
Koordination</t>
  </si>
  <si>
    <t>Bereiche
erfüllt?</t>
  </si>
  <si>
    <t>Eregebnis-Übersicht Bundesjugendspiele / Sportabzeichen</t>
  </si>
  <si>
    <t>Bundesjugendspiele</t>
  </si>
  <si>
    <t>10. Die auf der ersten Seite eingegebenen Kinder werden mit ihren Leistungen automatisch in die 2. Seite (Sportabzeichen) übernommen.
   Dort müssen Sie nur noch in der Spalte "Schwimmen" ein "x" eingeben für die Kinder, die geschwommen sind.    
   Hier werden nun alle Leistungen grün hinterlegt, die für das Sportabzeichen ausreichend sind und alle rot, die nicht ausreichen.
Für die jüngeren Kinder muss man hier nun den 30-m-Lauf eingeben.
Alternativ zum Weitsprung kann hier auch das Seilchenspringen oder der Zonenweitsprung eingegeben werden.
   Zusätzlich sehen Sie in den gelb hinterlegten Spalten immer, was das jeweilige Kind leisten muss.
   Über die Spalte "Sportabzeichen" können Sie nun wieder filtern, wer das SpAbZ geschafft bzw. nicht geschafft hat.</t>
  </si>
  <si>
    <t>Wie gesagt, Original ablegen, nur auf Kopien der Datei arbeiten.
Falls Sie KollegInnen kennen, die Interesse an dem Excel-Sheet haben, geben Sie es einfach weiter. 
Wer Spaß daran hat, kann mir gerne 10,- € per Post schicken an:
Christoph Zaika
Freiherrnweg 15
45355 Essen.
Vielen DANK!
Bei Fragen schreiben Sie mir einfach eine Mail:
christoph@zaika-online.de
Viel Erfolg und Spaß wünscht
Christoph Zaika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</si>
</sst>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
    <numFmt numFmtId="166" formatCode="00"/>
  </numFmts>
  <fonts count="15" x14ac:knownFonts="1">
    <font>
      <sz val="10"/>
      <name val="Arial"/>
    </font>
    <font>
      <sz val="10"/>
      <name val="Arial"/>
    </font>
    <font>
      <sz val="8"/>
      <name val="Arial"/>
    </font>
    <font>
      <b/>
      <sz val="10"/>
      <name val="Arial"/>
    </font>
    <font>
      <sz val="10"/>
      <name val="Courier New"/>
      <family val="3"/>
    </font>
    <font>
      <b/>
      <sz val="28"/>
      <name val="Arial"/>
      <family val="2"/>
    </font>
    <font>
      <b/>
      <sz val="14"/>
      <name val="Arial"/>
    </font>
    <font>
      <sz val="12"/>
      <name val="Arial"/>
    </font>
    <font>
      <sz val="8"/>
      <color indexed="81"/>
      <name val="Tahoma"/>
    </font>
    <font>
      <sz val="12"/>
      <name val="Arial"/>
      <family val="2"/>
    </font>
    <font>
      <sz val="10"/>
      <name val="Arial"/>
      <family val="2"/>
    </font>
    <font>
      <sz val="11"/>
      <color rgb="FF006100"/>
      <name val="Calibri"/>
      <family val="2"/>
      <scheme val="minor"/>
    </font>
    <font>
      <b/>
      <sz val="20"/>
      <name val="Arial"/>
      <family val="2"/>
    </font>
    <font>
      <sz val="20"/>
      <name val="Arial"/>
      <family val="2"/>
    </font>
    <font>
      <b/>
      <sz val="14"/>
      <name val="Arial"/>
      <family val="2"/>
    </font>
  </fonts>
  <fills count="7">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rgb="FFC6EFCE"/>
      </patternFill>
    </fill>
    <fill>
      <patternFill patternType="solid">
        <fgColor rgb="FF92D050"/>
        <bgColor indexed="64"/>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8"/>
      </left>
      <right style="thin">
        <color indexed="64"/>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right/>
      <top style="thin">
        <color indexed="64"/>
      </top>
      <bottom style="thin">
        <color indexed="64"/>
      </bottom>
      <diagonal/>
    </border>
  </borders>
  <cellStyleXfs count="2">
    <xf numFmtId="0" fontId="0" fillId="0" borderId="0"/>
    <xf numFmtId="0" fontId="11" fillId="4" borderId="0" applyNumberFormat="0" applyBorder="0" applyAlignment="0" applyProtection="0"/>
  </cellStyleXfs>
  <cellXfs count="202">
    <xf numFmtId="0" fontId="0" fillId="0" borderId="0" xfId="0"/>
    <xf numFmtId="0" fontId="0" fillId="2" borderId="0" xfId="0" applyFill="1"/>
    <xf numFmtId="0" fontId="0" fillId="2" borderId="1" xfId="0" applyFill="1" applyBorder="1"/>
    <xf numFmtId="0" fontId="0" fillId="0" borderId="1" xfId="0" applyBorder="1"/>
    <xf numFmtId="0" fontId="0" fillId="0" borderId="2" xfId="0" applyBorder="1" applyAlignment="1">
      <alignment horizontal="center" vertical="top" wrapText="1"/>
    </xf>
    <xf numFmtId="0" fontId="0" fillId="0" borderId="0" xfId="0" applyBorder="1"/>
    <xf numFmtId="0" fontId="0" fillId="0" borderId="0" xfId="0" applyBorder="1" applyAlignment="1">
      <alignment horizontal="left" vertical="top" wrapText="1"/>
    </xf>
    <xf numFmtId="0" fontId="0" fillId="0" borderId="0" xfId="0" applyBorder="1" applyAlignment="1">
      <alignment horizontal="center" vertical="top" wrapText="1"/>
    </xf>
    <xf numFmtId="3" fontId="0" fillId="0" borderId="0" xfId="0" applyNumberFormat="1" applyBorder="1" applyAlignment="1">
      <alignment horizontal="center" vertical="top" wrapText="1"/>
    </xf>
    <xf numFmtId="0" fontId="0" fillId="2" borderId="3" xfId="0" applyFill="1" applyBorder="1"/>
    <xf numFmtId="0" fontId="0" fillId="0" borderId="1" xfId="0" applyFill="1" applyBorder="1"/>
    <xf numFmtId="165" fontId="0" fillId="2" borderId="1" xfId="0" applyNumberFormat="1" applyFill="1" applyBorder="1"/>
    <xf numFmtId="165" fontId="0" fillId="0" borderId="1" xfId="0" applyNumberFormat="1" applyBorder="1" applyAlignment="1">
      <alignment horizontal="center" vertical="top" wrapText="1"/>
    </xf>
    <xf numFmtId="165" fontId="0" fillId="0" borderId="0" xfId="0" applyNumberFormat="1"/>
    <xf numFmtId="165" fontId="0" fillId="0" borderId="2" xfId="0" applyNumberFormat="1" applyBorder="1" applyAlignment="1">
      <alignment horizontal="center" vertical="top" wrapText="1"/>
    </xf>
    <xf numFmtId="165" fontId="0" fillId="0" borderId="4" xfId="0" applyNumberFormat="1" applyBorder="1" applyAlignment="1">
      <alignment horizontal="center" vertical="top" wrapText="1"/>
    </xf>
    <xf numFmtId="165" fontId="0" fillId="0" borderId="0" xfId="0" applyNumberFormat="1" applyBorder="1" applyAlignment="1">
      <alignment horizontal="center" vertical="top" wrapText="1"/>
    </xf>
    <xf numFmtId="165" fontId="0" fillId="0" borderId="0" xfId="0" applyNumberFormat="1" applyBorder="1" applyAlignment="1">
      <alignment horizontal="left" vertical="top" wrapText="1"/>
    </xf>
    <xf numFmtId="165" fontId="0" fillId="0" borderId="0" xfId="0" applyNumberFormat="1" applyBorder="1"/>
    <xf numFmtId="0" fontId="0" fillId="2" borderId="2" xfId="0" applyFill="1" applyBorder="1" applyAlignment="1">
      <alignment horizontal="left" vertical="top" wrapText="1"/>
    </xf>
    <xf numFmtId="0" fontId="0" fillId="2" borderId="5" xfId="0" applyFill="1" applyBorder="1"/>
    <xf numFmtId="1" fontId="0" fillId="0" borderId="0" xfId="0" applyNumberFormat="1" applyBorder="1"/>
    <xf numFmtId="0" fontId="0" fillId="0" borderId="0" xfId="0" applyBorder="1" applyAlignment="1" applyProtection="1">
      <alignment horizontal="center"/>
    </xf>
    <xf numFmtId="0" fontId="0" fillId="0" borderId="0" xfId="0" applyBorder="1" applyAlignment="1">
      <alignment horizontal="center"/>
    </xf>
    <xf numFmtId="1" fontId="0" fillId="0" borderId="0" xfId="0" applyNumberFormat="1" applyBorder="1" applyAlignment="1">
      <alignment horizontal="center"/>
    </xf>
    <xf numFmtId="2" fontId="0" fillId="0" borderId="0" xfId="0" applyNumberFormat="1" applyBorder="1" applyAlignment="1">
      <alignment horizontal="center"/>
    </xf>
    <xf numFmtId="164" fontId="0" fillId="0" borderId="0" xfId="0" applyNumberFormat="1" applyBorder="1" applyAlignment="1" applyProtection="1">
      <alignment horizontal="center"/>
      <protection locked="0"/>
    </xf>
    <xf numFmtId="1" fontId="0" fillId="0" borderId="0" xfId="0" applyNumberFormat="1" applyFill="1" applyBorder="1"/>
    <xf numFmtId="0" fontId="0" fillId="0" borderId="0" xfId="0" applyFill="1" applyBorder="1"/>
    <xf numFmtId="1" fontId="4" fillId="0" borderId="0" xfId="0" applyNumberFormat="1" applyFont="1" applyBorder="1"/>
    <xf numFmtId="0" fontId="7" fillId="0" borderId="6" xfId="0" applyFont="1" applyBorder="1" applyAlignment="1">
      <alignment horizontal="center"/>
    </xf>
    <xf numFmtId="1" fontId="7" fillId="0" borderId="7" xfId="0" applyNumberFormat="1" applyFont="1" applyBorder="1" applyAlignment="1" applyProtection="1">
      <alignment horizontal="center"/>
      <protection locked="0"/>
    </xf>
    <xf numFmtId="2" fontId="7" fillId="0" borderId="7" xfId="0" applyNumberFormat="1" applyFont="1" applyBorder="1" applyAlignment="1" applyProtection="1">
      <alignment horizontal="center"/>
      <protection locked="0"/>
    </xf>
    <xf numFmtId="0" fontId="7" fillId="2" borderId="8" xfId="0" applyFont="1" applyFill="1" applyBorder="1" applyAlignment="1">
      <alignment horizontal="center" vertical="center" wrapText="1"/>
    </xf>
    <xf numFmtId="2" fontId="7" fillId="0" borderId="9" xfId="0" applyNumberFormat="1" applyFont="1" applyBorder="1" applyAlignment="1" applyProtection="1">
      <alignment horizontal="center"/>
      <protection locked="0"/>
    </xf>
    <xf numFmtId="1" fontId="7" fillId="0" borderId="10" xfId="0" applyNumberFormat="1" applyFont="1" applyBorder="1" applyAlignment="1" applyProtection="1">
      <alignment horizontal="center"/>
      <protection locked="0"/>
    </xf>
    <xf numFmtId="0" fontId="7" fillId="0" borderId="11" xfId="0" applyFont="1" applyBorder="1" applyAlignment="1">
      <alignment horizontal="center"/>
    </xf>
    <xf numFmtId="2" fontId="7" fillId="0" borderId="10" xfId="0" applyNumberFormat="1" applyFont="1" applyBorder="1" applyAlignment="1" applyProtection="1">
      <alignment horizontal="center"/>
      <protection locked="0"/>
    </xf>
    <xf numFmtId="164" fontId="7" fillId="0" borderId="10" xfId="0" applyNumberFormat="1" applyFont="1" applyBorder="1" applyAlignment="1" applyProtection="1">
      <alignment horizontal="center"/>
      <protection locked="0"/>
    </xf>
    <xf numFmtId="0" fontId="7" fillId="2" borderId="8" xfId="0" applyFont="1" applyFill="1" applyBorder="1" applyAlignment="1">
      <alignment vertical="center"/>
    </xf>
    <xf numFmtId="0" fontId="7" fillId="2" borderId="8" xfId="0" applyFont="1" applyFill="1" applyBorder="1" applyAlignment="1">
      <alignment horizontal="center" vertical="center"/>
    </xf>
    <xf numFmtId="2" fontId="7" fillId="2" borderId="8" xfId="0" applyNumberFormat="1" applyFont="1" applyFill="1" applyBorder="1" applyAlignment="1">
      <alignment horizontal="center" vertical="center"/>
    </xf>
    <xf numFmtId="1" fontId="7" fillId="2" borderId="8" xfId="0" applyNumberFormat="1" applyFont="1" applyFill="1" applyBorder="1" applyAlignment="1">
      <alignment horizontal="center" vertical="center" wrapText="1"/>
    </xf>
    <xf numFmtId="2" fontId="7" fillId="2" borderId="8" xfId="0" applyNumberFormat="1" applyFont="1" applyFill="1" applyBorder="1" applyAlignment="1">
      <alignment horizontal="center" vertical="center" wrapText="1"/>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2" fontId="0" fillId="0" borderId="14" xfId="0" applyNumberFormat="1" applyBorder="1" applyAlignment="1">
      <alignment horizontal="center"/>
    </xf>
    <xf numFmtId="0" fontId="0" fillId="0" borderId="14" xfId="0" applyBorder="1" applyAlignment="1">
      <alignment horizontal="center"/>
    </xf>
    <xf numFmtId="0" fontId="7" fillId="0" borderId="15" xfId="0" applyFont="1" applyBorder="1" applyAlignment="1" applyProtection="1">
      <alignment horizontal="center"/>
      <protection locked="0"/>
    </xf>
    <xf numFmtId="0" fontId="7" fillId="0" borderId="15" xfId="0" applyFont="1" applyBorder="1" applyProtection="1">
      <protection locked="0"/>
    </xf>
    <xf numFmtId="0" fontId="7" fillId="0" borderId="16" xfId="0" applyFont="1" applyBorder="1" applyProtection="1">
      <protection locked="0"/>
    </xf>
    <xf numFmtId="0" fontId="0" fillId="0" borderId="17" xfId="0" applyBorder="1"/>
    <xf numFmtId="0" fontId="7" fillId="3" borderId="16" xfId="0" applyFont="1" applyFill="1" applyBorder="1" applyAlignment="1" applyProtection="1">
      <alignment horizontal="center"/>
    </xf>
    <xf numFmtId="0" fontId="7" fillId="3" borderId="18" xfId="0" applyFont="1" applyFill="1" applyBorder="1" applyAlignment="1" applyProtection="1">
      <alignment horizontal="center"/>
    </xf>
    <xf numFmtId="0" fontId="7" fillId="3" borderId="11" xfId="0" applyFont="1" applyFill="1" applyBorder="1" applyAlignment="1">
      <alignment horizontal="center"/>
    </xf>
    <xf numFmtId="0" fontId="7" fillId="3" borderId="6" xfId="0" applyFont="1" applyFill="1" applyBorder="1" applyAlignment="1">
      <alignment horizontal="center"/>
    </xf>
    <xf numFmtId="0" fontId="7" fillId="3" borderId="19" xfId="0" applyFont="1" applyFill="1" applyBorder="1" applyAlignment="1">
      <alignment horizontal="center"/>
    </xf>
    <xf numFmtId="1" fontId="7" fillId="3" borderId="20" xfId="0" applyNumberFormat="1" applyFont="1" applyFill="1" applyBorder="1" applyAlignment="1">
      <alignment horizontal="center"/>
    </xf>
    <xf numFmtId="0" fontId="7" fillId="3" borderId="21" xfId="0" applyFont="1" applyFill="1" applyBorder="1" applyAlignment="1">
      <alignment horizontal="center"/>
    </xf>
    <xf numFmtId="0" fontId="7" fillId="3" borderId="20" xfId="0" applyFont="1" applyFill="1" applyBorder="1" applyAlignment="1">
      <alignment horizontal="center"/>
    </xf>
    <xf numFmtId="1" fontId="7" fillId="3" borderId="22" xfId="0" applyNumberFormat="1" applyFont="1" applyFill="1" applyBorder="1" applyAlignment="1">
      <alignment horizontal="center"/>
    </xf>
    <xf numFmtId="0" fontId="7" fillId="3" borderId="22" xfId="0" applyFont="1" applyFill="1" applyBorder="1" applyAlignment="1">
      <alignment horizontal="center"/>
    </xf>
    <xf numFmtId="1" fontId="7" fillId="3" borderId="23" xfId="0" applyNumberFormat="1" applyFont="1" applyFill="1" applyBorder="1" applyAlignment="1">
      <alignment horizontal="center"/>
    </xf>
    <xf numFmtId="0" fontId="7" fillId="3" borderId="23" xfId="0" applyFont="1" applyFill="1" applyBorder="1" applyAlignment="1">
      <alignment horizontal="center"/>
    </xf>
    <xf numFmtId="0" fontId="0" fillId="0" borderId="0" xfId="0" applyFill="1" applyBorder="1" applyAlignment="1">
      <alignment horizontal="left" vertical="top" wrapText="1"/>
    </xf>
    <xf numFmtId="49" fontId="0" fillId="0" borderId="0" xfId="0" applyNumberFormat="1" applyBorder="1"/>
    <xf numFmtId="0" fontId="0" fillId="0" borderId="0" xfId="0" applyBorder="1" applyProtection="1"/>
    <xf numFmtId="49" fontId="0" fillId="0" borderId="0" xfId="0" applyNumberFormat="1" applyBorder="1" applyProtection="1"/>
    <xf numFmtId="164" fontId="0" fillId="0" borderId="0" xfId="0" applyNumberFormat="1" applyBorder="1" applyAlignment="1">
      <alignment horizontal="center"/>
    </xf>
    <xf numFmtId="164" fontId="7" fillId="2" borderId="8" xfId="0" applyNumberFormat="1" applyFont="1" applyFill="1" applyBorder="1" applyAlignment="1">
      <alignment horizontal="center" vertical="center"/>
    </xf>
    <xf numFmtId="0" fontId="0" fillId="0" borderId="14" xfId="0" applyBorder="1" applyAlignment="1" applyProtection="1">
      <alignment horizontal="center"/>
    </xf>
    <xf numFmtId="1" fontId="0" fillId="0" borderId="14" xfId="0" applyNumberFormat="1" applyBorder="1" applyAlignment="1">
      <alignment horizontal="center"/>
    </xf>
    <xf numFmtId="164" fontId="0" fillId="0" borderId="14" xfId="0" applyNumberFormat="1" applyBorder="1" applyAlignment="1" applyProtection="1">
      <alignment horizontal="center"/>
      <protection locked="0"/>
    </xf>
    <xf numFmtId="0" fontId="7" fillId="0" borderId="6" xfId="0" applyFont="1" applyBorder="1" applyAlignment="1" applyProtection="1">
      <alignment horizontal="center"/>
    </xf>
    <xf numFmtId="1" fontId="0" fillId="0" borderId="14" xfId="0" applyNumberFormat="1" applyBorder="1"/>
    <xf numFmtId="0" fontId="0" fillId="0" borderId="24" xfId="0" applyFill="1" applyBorder="1"/>
    <xf numFmtId="0" fontId="0" fillId="0" borderId="24" xfId="0" applyBorder="1"/>
    <xf numFmtId="0" fontId="7" fillId="0" borderId="19" xfId="0" applyFont="1" applyBorder="1" applyAlignment="1" applyProtection="1">
      <alignment horizontal="center"/>
    </xf>
    <xf numFmtId="2" fontId="7" fillId="0" borderId="9" xfId="0" applyNumberFormat="1" applyFont="1" applyBorder="1" applyAlignment="1" applyProtection="1">
      <alignment horizontal="center"/>
    </xf>
    <xf numFmtId="0" fontId="7" fillId="0" borderId="25" xfId="0" applyFont="1" applyFill="1" applyBorder="1" applyAlignment="1">
      <alignment horizontal="center"/>
    </xf>
    <xf numFmtId="0" fontId="7" fillId="0" borderId="25" xfId="0" applyFont="1" applyFill="1" applyBorder="1" applyAlignment="1" applyProtection="1">
      <alignment horizontal="right"/>
      <protection locked="0"/>
    </xf>
    <xf numFmtId="166" fontId="7" fillId="0" borderId="10" xfId="0" applyNumberFormat="1" applyFont="1" applyFill="1" applyBorder="1" applyAlignment="1" applyProtection="1">
      <alignment horizontal="left"/>
      <protection locked="0"/>
    </xf>
    <xf numFmtId="0" fontId="0" fillId="0" borderId="26" xfId="0" applyBorder="1"/>
    <xf numFmtId="0" fontId="0" fillId="0" borderId="26" xfId="0" applyFill="1" applyBorder="1"/>
    <xf numFmtId="2" fontId="0" fillId="0" borderId="0" xfId="0" applyNumberFormat="1"/>
    <xf numFmtId="0" fontId="0" fillId="2" borderId="1" xfId="0" applyFill="1" applyBorder="1" applyAlignment="1">
      <alignment horizontal="center" vertical="center"/>
    </xf>
    <xf numFmtId="164" fontId="0" fillId="0" borderId="14" xfId="0" applyNumberFormat="1" applyBorder="1" applyAlignment="1">
      <alignment horizontal="center"/>
    </xf>
    <xf numFmtId="1" fontId="0" fillId="0" borderId="28" xfId="0" applyNumberFormat="1" applyBorder="1"/>
    <xf numFmtId="0" fontId="7" fillId="2" borderId="29" xfId="0" applyFont="1" applyFill="1" applyBorder="1" applyAlignment="1">
      <alignment vertical="center"/>
    </xf>
    <xf numFmtId="0" fontId="6" fillId="0" borderId="14" xfId="0" applyFont="1" applyBorder="1"/>
    <xf numFmtId="1" fontId="6" fillId="0" borderId="14" xfId="0" applyNumberFormat="1" applyFont="1" applyBorder="1" applyProtection="1">
      <protection locked="0"/>
    </xf>
    <xf numFmtId="0" fontId="7" fillId="2" borderId="8" xfId="0" applyFont="1" applyFill="1" applyBorder="1" applyAlignment="1" applyProtection="1">
      <alignment horizontal="center" vertical="center"/>
    </xf>
    <xf numFmtId="0" fontId="7" fillId="3" borderId="22" xfId="0" applyFont="1" applyFill="1" applyBorder="1" applyAlignment="1" applyProtection="1">
      <alignment horizontal="center"/>
    </xf>
    <xf numFmtId="0" fontId="1" fillId="2" borderId="8"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1" fillId="2" borderId="29" xfId="0" applyFont="1" applyFill="1" applyBorder="1" applyAlignment="1">
      <alignment vertical="center"/>
    </xf>
    <xf numFmtId="0" fontId="7" fillId="0" borderId="15" xfId="0" applyFont="1" applyBorder="1" applyAlignment="1" applyProtection="1">
      <alignment horizontal="center" vertical="center"/>
      <protection locked="0"/>
    </xf>
    <xf numFmtId="0" fontId="0" fillId="0" borderId="0" xfId="0" applyAlignment="1">
      <alignment wrapText="1"/>
    </xf>
    <xf numFmtId="0" fontId="0" fillId="0" borderId="30" xfId="0" applyBorder="1"/>
    <xf numFmtId="0" fontId="6" fillId="0" borderId="31" xfId="0" applyFont="1" applyBorder="1"/>
    <xf numFmtId="0" fontId="0" fillId="0" borderId="13" xfId="0" applyBorder="1"/>
    <xf numFmtId="0" fontId="0" fillId="0" borderId="32" xfId="0" applyBorder="1"/>
    <xf numFmtId="0" fontId="0" fillId="0" borderId="30" xfId="0" applyBorder="1" applyAlignment="1">
      <alignment horizontal="center"/>
    </xf>
    <xf numFmtId="0" fontId="0" fillId="0" borderId="13" xfId="0" applyBorder="1" applyAlignment="1">
      <alignment horizontal="center"/>
    </xf>
    <xf numFmtId="0" fontId="7" fillId="3" borderId="6" xfId="0" applyFont="1" applyFill="1" applyBorder="1" applyAlignment="1" applyProtection="1">
      <alignment horizontal="center"/>
    </xf>
    <xf numFmtId="2" fontId="7" fillId="0" borderId="7" xfId="0" applyNumberFormat="1" applyFont="1" applyBorder="1" applyAlignment="1" applyProtection="1">
      <alignment horizontal="center"/>
    </xf>
    <xf numFmtId="1" fontId="7" fillId="0" borderId="7" xfId="0" applyNumberFormat="1" applyFont="1" applyBorder="1" applyAlignment="1" applyProtection="1">
      <alignment horizontal="center"/>
    </xf>
    <xf numFmtId="0" fontId="7" fillId="3" borderId="19" xfId="0" applyFont="1" applyFill="1" applyBorder="1" applyAlignment="1" applyProtection="1">
      <alignment horizontal="center"/>
    </xf>
    <xf numFmtId="1" fontId="7" fillId="0" borderId="9" xfId="0" applyNumberFormat="1" applyFont="1" applyBorder="1" applyAlignment="1" applyProtection="1">
      <alignment horizontal="center"/>
    </xf>
    <xf numFmtId="0" fontId="7" fillId="0" borderId="18" xfId="0" applyFont="1" applyBorder="1" applyProtection="1">
      <protection locked="0"/>
    </xf>
    <xf numFmtId="0" fontId="9" fillId="0" borderId="16" xfId="0" applyFont="1" applyBorder="1" applyProtection="1">
      <protection locked="0"/>
    </xf>
    <xf numFmtId="0" fontId="9" fillId="0" borderId="21" xfId="0" applyFont="1" applyBorder="1" applyAlignment="1" applyProtection="1">
      <alignment horizontal="center"/>
      <protection locked="0"/>
    </xf>
    <xf numFmtId="0" fontId="9" fillId="0" borderId="15" xfId="0" applyFont="1" applyBorder="1" applyAlignment="1" applyProtection="1">
      <alignment horizontal="center"/>
      <protection locked="0"/>
    </xf>
    <xf numFmtId="2" fontId="7" fillId="0" borderId="1" xfId="0" applyNumberFormat="1" applyFont="1" applyBorder="1" applyAlignment="1" applyProtection="1">
      <alignment horizontal="center"/>
    </xf>
    <xf numFmtId="49" fontId="0" fillId="0" borderId="26" xfId="0" applyNumberFormat="1" applyFill="1" applyBorder="1"/>
    <xf numFmtId="49" fontId="10" fillId="0" borderId="26" xfId="0" applyNumberFormat="1" applyFont="1" applyFill="1" applyBorder="1"/>
    <xf numFmtId="49" fontId="10" fillId="0" borderId="26" xfId="0" applyNumberFormat="1" applyFont="1" applyBorder="1"/>
    <xf numFmtId="49" fontId="0" fillId="0" borderId="1" xfId="0" applyNumberFormat="1" applyFill="1" applyBorder="1"/>
    <xf numFmtId="49" fontId="10" fillId="0" borderId="1" xfId="0" applyNumberFormat="1" applyFont="1" applyFill="1" applyBorder="1"/>
    <xf numFmtId="49" fontId="10" fillId="0" borderId="1" xfId="0" applyNumberFormat="1" applyFont="1" applyBorder="1"/>
    <xf numFmtId="0" fontId="0" fillId="0" borderId="0" xfId="0" applyBorder="1" applyAlignment="1">
      <alignment horizontal="center"/>
    </xf>
    <xf numFmtId="0" fontId="10" fillId="2" borderId="1" xfId="0" applyFont="1" applyFill="1" applyBorder="1" applyAlignment="1">
      <alignment horizontal="center" vertical="center" wrapText="1"/>
    </xf>
    <xf numFmtId="164" fontId="0" fillId="0" borderId="26" xfId="0" applyNumberFormat="1" applyFill="1" applyBorder="1"/>
    <xf numFmtId="164" fontId="0" fillId="0" borderId="1" xfId="0" applyNumberFormat="1" applyFill="1" applyBorder="1"/>
    <xf numFmtId="164" fontId="10" fillId="0" borderId="26" xfId="0" applyNumberFormat="1" applyFont="1" applyFill="1" applyBorder="1"/>
    <xf numFmtId="164" fontId="10" fillId="0" borderId="1" xfId="0" applyNumberFormat="1" applyFont="1" applyFill="1" applyBorder="1"/>
    <xf numFmtId="164" fontId="10" fillId="0" borderId="26" xfId="0" applyNumberFormat="1" applyFont="1" applyBorder="1"/>
    <xf numFmtId="164" fontId="10" fillId="0" borderId="1" xfId="0" applyNumberFormat="1" applyFont="1" applyBorder="1"/>
    <xf numFmtId="2" fontId="0" fillId="0" borderId="26" xfId="0" applyNumberFormat="1" applyFill="1" applyBorder="1"/>
    <xf numFmtId="2" fontId="10" fillId="0" borderId="26" xfId="0" applyNumberFormat="1" applyFont="1" applyBorder="1"/>
    <xf numFmtId="1" fontId="0" fillId="0" borderId="26" xfId="0" applyNumberFormat="1" applyFill="1" applyBorder="1"/>
    <xf numFmtId="1" fontId="10" fillId="0" borderId="26" xfId="0" applyNumberFormat="1" applyFont="1" applyBorder="1"/>
    <xf numFmtId="1" fontId="0" fillId="0" borderId="1" xfId="0" applyNumberFormat="1" applyFill="1" applyBorder="1"/>
    <xf numFmtId="1" fontId="10" fillId="0" borderId="1" xfId="0" applyNumberFormat="1" applyFont="1" applyBorder="1"/>
    <xf numFmtId="164" fontId="9" fillId="2" borderId="8" xfId="0" applyNumberFormat="1" applyFont="1" applyFill="1" applyBorder="1" applyAlignment="1" applyProtection="1">
      <alignment horizontal="center" vertical="center" wrapText="1"/>
      <protection locked="0"/>
    </xf>
    <xf numFmtId="49" fontId="9" fillId="0" borderId="33" xfId="0" applyNumberFormat="1" applyFont="1" applyBorder="1" applyProtection="1">
      <protection locked="0"/>
    </xf>
    <xf numFmtId="49" fontId="9" fillId="0" borderId="16" xfId="0" applyNumberFormat="1" applyFont="1" applyBorder="1" applyProtection="1">
      <protection locked="0"/>
    </xf>
    <xf numFmtId="2" fontId="0" fillId="0" borderId="0" xfId="0" applyNumberFormat="1" applyBorder="1" applyAlignment="1" applyProtection="1">
      <alignment horizontal="center"/>
    </xf>
    <xf numFmtId="0" fontId="6" fillId="0" borderId="0" xfId="0" applyFont="1" applyBorder="1" applyProtection="1"/>
    <xf numFmtId="0" fontId="7" fillId="2" borderId="1" xfId="0" applyFont="1" applyFill="1" applyBorder="1" applyAlignment="1" applyProtection="1">
      <alignment horizontal="center" vertical="center"/>
    </xf>
    <xf numFmtId="49" fontId="9" fillId="0" borderId="1" xfId="0" applyNumberFormat="1" applyFont="1" applyBorder="1" applyProtection="1"/>
    <xf numFmtId="0" fontId="7" fillId="3" borderId="1" xfId="0" applyFont="1" applyFill="1" applyBorder="1" applyAlignment="1" applyProtection="1">
      <alignment horizontal="center"/>
    </xf>
    <xf numFmtId="0" fontId="9" fillId="0" borderId="1" xfId="0" applyFont="1" applyBorder="1" applyAlignment="1" applyProtection="1">
      <alignment horizontal="center"/>
    </xf>
    <xf numFmtId="0" fontId="9" fillId="0" borderId="15" xfId="0" applyFont="1" applyBorder="1" applyAlignment="1" applyProtection="1">
      <alignment horizontal="center" vertical="center"/>
      <protection locked="0"/>
    </xf>
    <xf numFmtId="0" fontId="10" fillId="2" borderId="1" xfId="0" applyFont="1" applyFill="1" applyBorder="1" applyAlignment="1" applyProtection="1">
      <alignment vertical="center"/>
    </xf>
    <xf numFmtId="0" fontId="10" fillId="2" borderId="1" xfId="0" applyFont="1" applyFill="1" applyBorder="1" applyAlignment="1" applyProtection="1">
      <alignment horizontal="center" vertical="center"/>
    </xf>
    <xf numFmtId="2" fontId="10" fillId="2" borderId="1" xfId="0" applyNumberFormat="1" applyFont="1" applyFill="1" applyBorder="1" applyAlignment="1" applyProtection="1">
      <alignment horizontal="center" vertical="center" wrapText="1"/>
    </xf>
    <xf numFmtId="0" fontId="10" fillId="2" borderId="1" xfId="0" applyFont="1" applyFill="1" applyBorder="1" applyAlignment="1" applyProtection="1">
      <alignment horizontal="center" vertical="center" wrapText="1"/>
    </xf>
    <xf numFmtId="1" fontId="10" fillId="0" borderId="0" xfId="0" applyNumberFormat="1" applyFont="1" applyFill="1" applyBorder="1"/>
    <xf numFmtId="0" fontId="10" fillId="0" borderId="0" xfId="0" applyFont="1" applyFill="1" applyBorder="1"/>
    <xf numFmtId="0" fontId="7" fillId="0" borderId="1" xfId="0" applyFont="1" applyFill="1" applyBorder="1" applyAlignment="1" applyProtection="1">
      <alignment horizontal="center"/>
    </xf>
    <xf numFmtId="1" fontId="7" fillId="0" borderId="1" xfId="0" applyNumberFormat="1" applyFont="1" applyFill="1" applyBorder="1" applyAlignment="1" applyProtection="1">
      <alignment horizontal="center"/>
    </xf>
    <xf numFmtId="2" fontId="9" fillId="6" borderId="1" xfId="0" applyNumberFormat="1" applyFont="1" applyFill="1" applyBorder="1" applyAlignment="1">
      <alignment horizontal="center"/>
    </xf>
    <xf numFmtId="0" fontId="0" fillId="0" borderId="14" xfId="0" applyBorder="1"/>
    <xf numFmtId="2" fontId="10" fillId="2" borderId="36" xfId="0" applyNumberFormat="1" applyFont="1" applyFill="1" applyBorder="1" applyAlignment="1">
      <alignment horizontal="center" vertical="center" wrapText="1"/>
    </xf>
    <xf numFmtId="0" fontId="0" fillId="0" borderId="37" xfId="0" applyBorder="1"/>
    <xf numFmtId="0" fontId="0" fillId="0" borderId="7" xfId="0" applyBorder="1"/>
    <xf numFmtId="0" fontId="14" fillId="0" borderId="37" xfId="0" applyFont="1" applyBorder="1"/>
    <xf numFmtId="0" fontId="6" fillId="0" borderId="26" xfId="0" applyFont="1" applyBorder="1" applyProtection="1"/>
    <xf numFmtId="0" fontId="6" fillId="0" borderId="37" xfId="0" applyFont="1" applyBorder="1" applyProtection="1"/>
    <xf numFmtId="1" fontId="6" fillId="0" borderId="37" xfId="0" applyNumberFormat="1" applyFont="1" applyBorder="1" applyProtection="1"/>
    <xf numFmtId="0" fontId="0" fillId="0" borderId="37" xfId="0" applyBorder="1" applyAlignment="1" applyProtection="1">
      <alignment horizontal="center"/>
    </xf>
    <xf numFmtId="0" fontId="14" fillId="0" borderId="37" xfId="0" applyFont="1" applyBorder="1" applyAlignment="1" applyProtection="1">
      <alignment horizontal="center"/>
    </xf>
    <xf numFmtId="2" fontId="0" fillId="0" borderId="37" xfId="0" applyNumberFormat="1" applyBorder="1" applyAlignment="1" applyProtection="1">
      <alignment horizontal="center"/>
    </xf>
    <xf numFmtId="0" fontId="0" fillId="0" borderId="7" xfId="0" applyBorder="1" applyAlignment="1" applyProtection="1">
      <alignment horizontal="center"/>
    </xf>
    <xf numFmtId="1" fontId="0" fillId="5" borderId="1" xfId="0" applyNumberFormat="1" applyFill="1" applyBorder="1"/>
    <xf numFmtId="49" fontId="6" fillId="0" borderId="0" xfId="0" applyNumberFormat="1" applyFont="1" applyBorder="1"/>
    <xf numFmtId="49" fontId="7" fillId="2" borderId="1" xfId="0" applyNumberFormat="1" applyFont="1" applyFill="1" applyBorder="1" applyAlignment="1">
      <alignment vertical="center"/>
    </xf>
    <xf numFmtId="0" fontId="7" fillId="2" borderId="1" xfId="0" applyFont="1" applyFill="1" applyBorder="1" applyAlignment="1">
      <alignment vertical="center"/>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textRotation="90" wrapText="1"/>
    </xf>
    <xf numFmtId="2" fontId="9" fillId="2" borderId="1" xfId="0" applyNumberFormat="1" applyFont="1" applyFill="1" applyBorder="1" applyAlignment="1">
      <alignment horizontal="center" vertical="center" textRotation="90" wrapText="1"/>
    </xf>
    <xf numFmtId="2" fontId="7" fillId="2" borderId="1" xfId="0" applyNumberFormat="1" applyFont="1" applyFill="1" applyBorder="1" applyAlignment="1">
      <alignment horizontal="center" vertical="center" textRotation="90" wrapText="1"/>
    </xf>
    <xf numFmtId="1" fontId="9" fillId="2" borderId="1" xfId="0" applyNumberFormat="1" applyFont="1" applyFill="1" applyBorder="1" applyAlignment="1">
      <alignment horizontal="center" vertical="center" textRotation="90" wrapText="1"/>
    </xf>
    <xf numFmtId="2" fontId="9" fillId="2" borderId="1" xfId="0" applyNumberFormat="1" applyFont="1" applyFill="1" applyBorder="1" applyAlignment="1">
      <alignment horizontal="center" vertical="center" wrapText="1"/>
    </xf>
    <xf numFmtId="49" fontId="7" fillId="6" borderId="1" xfId="0" applyNumberFormat="1" applyFont="1" applyFill="1" applyBorder="1" applyProtection="1"/>
    <xf numFmtId="0" fontId="7" fillId="6" borderId="1" xfId="0" applyFont="1" applyFill="1" applyBorder="1" applyProtection="1"/>
    <xf numFmtId="0" fontId="7" fillId="0" borderId="1" xfId="0" applyFont="1" applyBorder="1" applyAlignment="1" applyProtection="1">
      <alignment horizontal="center"/>
    </xf>
    <xf numFmtId="49" fontId="9" fillId="0" borderId="1" xfId="0" applyNumberFormat="1" applyFont="1" applyBorder="1" applyAlignment="1" applyProtection="1">
      <alignment horizontal="center"/>
      <protection locked="0"/>
    </xf>
    <xf numFmtId="2" fontId="7" fillId="0" borderId="1" xfId="0" applyNumberFormat="1" applyFont="1" applyBorder="1" applyAlignment="1" applyProtection="1">
      <alignment horizontal="center"/>
      <protection locked="0"/>
    </xf>
    <xf numFmtId="2" fontId="7" fillId="3" borderId="1" xfId="0" applyNumberFormat="1" applyFont="1" applyFill="1" applyBorder="1" applyAlignment="1">
      <alignment horizontal="center"/>
    </xf>
    <xf numFmtId="1" fontId="11" fillId="4" borderId="1" xfId="1" applyNumberFormat="1" applyBorder="1" applyAlignment="1">
      <alignment horizontal="center"/>
    </xf>
    <xf numFmtId="2" fontId="7" fillId="6" borderId="1" xfId="0" applyNumberFormat="1" applyFont="1" applyFill="1" applyBorder="1" applyAlignment="1" applyProtection="1">
      <alignment horizontal="center"/>
    </xf>
    <xf numFmtId="2" fontId="7" fillId="0" borderId="1" xfId="0" applyNumberFormat="1" applyFont="1" applyFill="1" applyBorder="1" applyAlignment="1" applyProtection="1">
      <alignment horizontal="center"/>
      <protection locked="0"/>
    </xf>
    <xf numFmtId="49" fontId="9" fillId="0" borderId="1" xfId="0" applyNumberFormat="1" applyFont="1" applyBorder="1" applyAlignment="1" applyProtection="1">
      <alignment horizontal="center" wrapText="1"/>
      <protection locked="0"/>
    </xf>
    <xf numFmtId="0" fontId="5" fillId="0" borderId="32" xfId="0" applyFont="1" applyBorder="1" applyAlignment="1">
      <alignment horizontal="center"/>
    </xf>
    <xf numFmtId="0" fontId="5" fillId="0" borderId="28" xfId="0" applyFont="1" applyBorder="1" applyAlignment="1">
      <alignment horizontal="center"/>
    </xf>
    <xf numFmtId="0" fontId="0" fillId="0" borderId="28" xfId="0" applyBorder="1" applyAlignment="1">
      <alignment horizontal="center"/>
    </xf>
    <xf numFmtId="1" fontId="7" fillId="2" borderId="35" xfId="0" applyNumberFormat="1" applyFont="1" applyFill="1" applyBorder="1" applyAlignment="1">
      <alignment horizontal="center" vertical="center" wrapText="1"/>
    </xf>
    <xf numFmtId="0" fontId="0" fillId="0" borderId="34" xfId="0" applyBorder="1" applyAlignment="1">
      <alignment horizontal="center" vertical="center"/>
    </xf>
    <xf numFmtId="0" fontId="0" fillId="0" borderId="12" xfId="0" applyBorder="1" applyAlignment="1">
      <alignment horizontal="center" vertical="center"/>
    </xf>
    <xf numFmtId="0" fontId="5" fillId="0" borderId="0" xfId="0" applyFont="1" applyBorder="1" applyAlignment="1">
      <alignment horizontal="center"/>
    </xf>
    <xf numFmtId="0" fontId="0" fillId="0" borderId="0" xfId="0" applyBorder="1" applyAlignment="1">
      <alignment horizontal="center"/>
    </xf>
    <xf numFmtId="0" fontId="5" fillId="0" borderId="0" xfId="0" applyFont="1" applyBorder="1" applyAlignment="1" applyProtection="1">
      <alignment horizontal="center"/>
    </xf>
    <xf numFmtId="0" fontId="3" fillId="0" borderId="0" xfId="0" applyFont="1" applyBorder="1" applyAlignment="1">
      <alignment horizontal="left" vertical="top" wrapText="1"/>
    </xf>
    <xf numFmtId="0" fontId="0" fillId="0" borderId="0" xfId="0" applyBorder="1" applyAlignment="1">
      <alignment horizontal="left" vertical="top" wrapText="1"/>
    </xf>
    <xf numFmtId="0" fontId="0" fillId="2" borderId="27" xfId="0" applyFill="1" applyBorder="1" applyAlignment="1">
      <alignment horizontal="center"/>
    </xf>
    <xf numFmtId="0" fontId="0" fillId="2" borderId="25" xfId="0" applyFill="1" applyBorder="1" applyAlignment="1">
      <alignment horizontal="center"/>
    </xf>
    <xf numFmtId="0" fontId="10" fillId="2" borderId="27" xfId="0" applyFont="1" applyFill="1" applyBorder="1" applyAlignment="1">
      <alignment horizontal="center"/>
    </xf>
    <xf numFmtId="0" fontId="12" fillId="0" borderId="32" xfId="0" applyFont="1" applyBorder="1" applyAlignment="1">
      <alignment horizontal="center" wrapText="1"/>
    </xf>
    <xf numFmtId="0" fontId="12" fillId="0" borderId="28" xfId="0" applyFont="1" applyBorder="1" applyAlignment="1">
      <alignment horizontal="center"/>
    </xf>
    <xf numFmtId="0" fontId="13" fillId="0" borderId="28" xfId="0" applyFont="1" applyBorder="1" applyAlignment="1">
      <alignment horizontal="center"/>
    </xf>
  </cellXfs>
  <cellStyles count="2">
    <cellStyle name="Good" xfId="1" builtinId="26"/>
    <cellStyle name="Normal" xfId="0" builtinId="0"/>
  </cellStyles>
  <dxfs count="30">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indexed="48"/>
        </patternFill>
      </fill>
    </dxf>
    <dxf>
      <fill>
        <patternFill>
          <bgColor indexed="29"/>
        </patternFill>
      </fill>
    </dxf>
    <dxf>
      <fill>
        <patternFill>
          <bgColor theme="3" tint="0.79998168889431442"/>
        </patternFill>
      </fill>
    </dxf>
    <dxf>
      <fill>
        <patternFill>
          <bgColor indexed="29"/>
        </patternFill>
      </fill>
    </dxf>
    <dxf>
      <fill>
        <patternFill>
          <bgColor theme="3" tint="0.79998168889431442"/>
        </patternFill>
      </fill>
    </dxf>
    <dxf>
      <fill>
        <patternFill>
          <bgColor indexed="29"/>
        </patternFill>
      </fill>
    </dxf>
    <dxf>
      <fill>
        <patternFill>
          <bgColor indexed="48"/>
        </patternFill>
      </fill>
    </dxf>
    <dxf>
      <fill>
        <patternFill>
          <bgColor indexed="29"/>
        </patternFill>
      </fill>
    </dxf>
    <dxf>
      <fill>
        <patternFill>
          <bgColor indexed="11"/>
        </patternFill>
      </fill>
    </dxf>
    <dxf>
      <fill>
        <patternFill>
          <bgColor indexed="11"/>
        </patternFill>
      </fill>
    </dxf>
    <dxf>
      <fill>
        <patternFill>
          <bgColor indexed="48"/>
        </patternFill>
      </fill>
    </dxf>
    <dxf>
      <fill>
        <patternFill>
          <bgColor indexed="29"/>
        </patternFill>
      </fill>
    </dxf>
    <dxf>
      <fill>
        <patternFill>
          <bgColor indexed="1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indexed="48"/>
        </patternFill>
      </fill>
    </dxf>
    <dxf>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50"/>
  <sheetViews>
    <sheetView tabSelected="1" zoomScaleNormal="100" workbookViewId="0">
      <selection activeCell="G4" sqref="G4"/>
    </sheetView>
  </sheetViews>
  <sheetFormatPr defaultColWidth="9.88671875" defaultRowHeight="13.2" x14ac:dyDescent="0.25"/>
  <cols>
    <col min="1" max="1" width="9.88671875" style="5" customWidth="1"/>
    <col min="2" max="2" width="26" style="5" customWidth="1"/>
    <col min="3" max="3" width="9" style="5" bestFit="1" customWidth="1"/>
    <col min="4" max="4" width="8" style="5" bestFit="1" customWidth="1"/>
    <col min="5" max="5" width="7.5546875" style="5" bestFit="1" customWidth="1"/>
    <col min="6" max="6" width="10.44140625" style="22" bestFit="1" customWidth="1"/>
    <col min="7" max="7" width="9.88671875" style="23" customWidth="1"/>
    <col min="8" max="8" width="10.33203125" style="68" bestFit="1" customWidth="1"/>
    <col min="9" max="9" width="12.6640625" style="23" bestFit="1" customWidth="1"/>
    <col min="10" max="10" width="10.33203125" style="25" hidden="1" customWidth="1"/>
    <col min="11" max="11" width="12.6640625" style="23" hidden="1" customWidth="1"/>
    <col min="12" max="12" width="11.5546875" style="25" hidden="1" customWidth="1"/>
    <col min="13" max="13" width="12.6640625" style="23" hidden="1" customWidth="1"/>
    <col min="14" max="14" width="2.5546875" style="23" bestFit="1" customWidth="1"/>
    <col min="15" max="15" width="1.88671875" style="23" bestFit="1" customWidth="1"/>
    <col min="16" max="16" width="3.88671875" style="24" bestFit="1" customWidth="1"/>
    <col min="17" max="17" width="12.6640625" style="23" bestFit="1" customWidth="1"/>
    <col min="18" max="18" width="12.88671875" style="24" hidden="1" customWidth="1"/>
    <col min="19" max="19" width="12.6640625" style="23" hidden="1" customWidth="1"/>
    <col min="20" max="20" width="12.88671875" style="24" hidden="1" customWidth="1"/>
    <col min="21" max="21" width="12.6640625" style="23" hidden="1" customWidth="1"/>
    <col min="22" max="22" width="3.88671875" style="23" bestFit="1" customWidth="1"/>
    <col min="23" max="23" width="1.88671875" style="23" bestFit="1" customWidth="1"/>
    <col min="24" max="24" width="3.88671875" style="24" bestFit="1" customWidth="1"/>
    <col min="25" max="25" width="12.6640625" style="23" bestFit="1" customWidth="1"/>
    <col min="26" max="26" width="12.5546875" style="25" bestFit="1" customWidth="1"/>
    <col min="27" max="27" width="12.6640625" style="23" bestFit="1" customWidth="1"/>
    <col min="28" max="28" width="12.5546875" style="25" hidden="1" customWidth="1"/>
    <col min="29" max="29" width="12.6640625" style="23" hidden="1" customWidth="1"/>
    <col min="30" max="30" width="13.88671875" style="26" bestFit="1" customWidth="1"/>
    <col min="31" max="31" width="12.6640625" style="23" bestFit="1" customWidth="1"/>
    <col min="32" max="32" width="12.5546875" style="25" hidden="1" customWidth="1"/>
    <col min="33" max="33" width="12.6640625" style="23" hidden="1" customWidth="1"/>
    <col min="34" max="34" width="14.44140625" style="23" bestFit="1" customWidth="1"/>
    <col min="35" max="36" width="12.44140625" style="23" bestFit="1" customWidth="1"/>
    <col min="37" max="37" width="20.44140625" style="23" bestFit="1" customWidth="1"/>
    <col min="38" max="38" width="2.109375" style="21" hidden="1" customWidth="1"/>
    <col min="39" max="40" width="2" style="21" hidden="1" customWidth="1"/>
    <col min="41" max="41" width="4" style="21" hidden="1" customWidth="1"/>
    <col min="42" max="43" width="2" style="21" hidden="1" customWidth="1"/>
    <col min="44" max="44" width="3.88671875" style="21" hidden="1" customWidth="1"/>
    <col min="45" max="46" width="2" style="21" hidden="1" customWidth="1"/>
    <col min="47" max="47" width="5.88671875" style="21" hidden="1" customWidth="1"/>
    <col min="48" max="48" width="7.5546875" style="5" hidden="1" customWidth="1"/>
    <col min="49" max="16384" width="9.88671875" style="5"/>
  </cols>
  <sheetData>
    <row r="1" spans="1:49" ht="35.4" x14ac:dyDescent="0.6">
      <c r="A1" s="51"/>
      <c r="B1" s="185" t="s">
        <v>137</v>
      </c>
      <c r="C1" s="186"/>
      <c r="D1" s="186"/>
      <c r="E1" s="187"/>
      <c r="F1" s="187"/>
      <c r="G1" s="187"/>
      <c r="H1" s="187"/>
      <c r="I1" s="187"/>
      <c r="J1" s="187"/>
      <c r="K1" s="187"/>
      <c r="L1" s="187"/>
      <c r="M1" s="187"/>
      <c r="N1" s="187"/>
      <c r="O1" s="187"/>
      <c r="P1" s="187"/>
      <c r="Q1" s="187"/>
      <c r="R1" s="187"/>
      <c r="S1" s="187"/>
      <c r="T1" s="187"/>
      <c r="U1" s="187"/>
      <c r="V1" s="187"/>
      <c r="W1" s="187"/>
      <c r="X1" s="187"/>
      <c r="Y1" s="187"/>
      <c r="Z1" s="187"/>
      <c r="AA1" s="187"/>
      <c r="AB1" s="187"/>
      <c r="AC1" s="187"/>
      <c r="AD1" s="187"/>
      <c r="AE1" s="187"/>
      <c r="AF1" s="187"/>
      <c r="AG1" s="187"/>
      <c r="AH1" s="187"/>
      <c r="AI1" s="187"/>
      <c r="AJ1" s="187"/>
      <c r="AK1" s="102"/>
      <c r="AL1" s="87"/>
      <c r="AM1" s="87"/>
      <c r="AN1" s="87"/>
      <c r="AO1" s="87"/>
      <c r="AP1" s="87"/>
      <c r="AQ1" s="87"/>
      <c r="AR1" s="87"/>
      <c r="AS1" s="87"/>
      <c r="AT1" s="87"/>
      <c r="AU1" s="87"/>
      <c r="AV1" s="98"/>
      <c r="AW1" s="101"/>
    </row>
    <row r="2" spans="1:49" ht="18" thickBot="1" x14ac:dyDescent="0.35">
      <c r="A2" s="51"/>
      <c r="B2" s="99" t="s">
        <v>34</v>
      </c>
      <c r="C2" s="89"/>
      <c r="D2" s="89"/>
      <c r="E2" s="90">
        <v>2013</v>
      </c>
      <c r="F2" s="70"/>
      <c r="G2" s="47"/>
      <c r="H2" s="86"/>
      <c r="I2" s="47"/>
      <c r="J2" s="46"/>
      <c r="K2" s="47"/>
      <c r="L2" s="46"/>
      <c r="M2" s="47"/>
      <c r="N2" s="47"/>
      <c r="O2" s="47"/>
      <c r="P2" s="71"/>
      <c r="Q2" s="47"/>
      <c r="R2" s="71"/>
      <c r="S2" s="47"/>
      <c r="T2" s="71"/>
      <c r="U2" s="47"/>
      <c r="V2" s="47"/>
      <c r="W2" s="47"/>
      <c r="X2" s="71"/>
      <c r="Y2" s="47"/>
      <c r="Z2" s="46"/>
      <c r="AA2" s="47"/>
      <c r="AB2" s="46"/>
      <c r="AC2" s="47"/>
      <c r="AD2" s="72"/>
      <c r="AE2" s="47"/>
      <c r="AF2" s="46"/>
      <c r="AG2" s="47"/>
      <c r="AH2" s="47"/>
      <c r="AI2" s="47"/>
      <c r="AJ2" s="47"/>
      <c r="AK2" s="103"/>
      <c r="AL2" s="74"/>
      <c r="AM2" s="74"/>
      <c r="AN2" s="74"/>
      <c r="AO2" s="74"/>
      <c r="AP2" s="74"/>
      <c r="AQ2" s="74"/>
      <c r="AR2" s="74"/>
      <c r="AS2" s="74"/>
      <c r="AT2" s="74"/>
      <c r="AU2" s="74"/>
      <c r="AV2" s="100"/>
      <c r="AW2" s="76"/>
    </row>
    <row r="3" spans="1:49" s="28" customFormat="1" ht="40.200000000000003" thickBot="1" x14ac:dyDescent="0.3">
      <c r="B3" s="88" t="s">
        <v>6</v>
      </c>
      <c r="C3" s="95" t="s">
        <v>48</v>
      </c>
      <c r="D3" s="95" t="s">
        <v>49</v>
      </c>
      <c r="E3" s="39" t="s">
        <v>14</v>
      </c>
      <c r="F3" s="91" t="s">
        <v>7</v>
      </c>
      <c r="G3" s="40" t="s">
        <v>15</v>
      </c>
      <c r="H3" s="69" t="s">
        <v>8</v>
      </c>
      <c r="I3" s="44" t="s">
        <v>5</v>
      </c>
      <c r="J3" s="41" t="s">
        <v>9</v>
      </c>
      <c r="K3" s="45" t="s">
        <v>5</v>
      </c>
      <c r="L3" s="41" t="s">
        <v>16</v>
      </c>
      <c r="M3" s="40" t="s">
        <v>5</v>
      </c>
      <c r="N3" s="188" t="s">
        <v>42</v>
      </c>
      <c r="O3" s="189"/>
      <c r="P3" s="190"/>
      <c r="Q3" s="40" t="s">
        <v>5</v>
      </c>
      <c r="R3" s="42" t="s">
        <v>40</v>
      </c>
      <c r="S3" s="40" t="s">
        <v>5</v>
      </c>
      <c r="T3" s="42" t="s">
        <v>41</v>
      </c>
      <c r="U3" s="40" t="s">
        <v>5</v>
      </c>
      <c r="V3" s="188" t="s">
        <v>59</v>
      </c>
      <c r="W3" s="189"/>
      <c r="X3" s="190"/>
      <c r="Y3" s="40" t="s">
        <v>5</v>
      </c>
      <c r="Z3" s="43" t="s">
        <v>37</v>
      </c>
      <c r="AA3" s="40" t="s">
        <v>5</v>
      </c>
      <c r="AB3" s="43" t="s">
        <v>38</v>
      </c>
      <c r="AC3" s="40" t="s">
        <v>5</v>
      </c>
      <c r="AD3" s="134" t="s">
        <v>127</v>
      </c>
      <c r="AE3" s="40" t="s">
        <v>5</v>
      </c>
      <c r="AF3" s="43" t="s">
        <v>39</v>
      </c>
      <c r="AG3" s="40" t="s">
        <v>5</v>
      </c>
      <c r="AH3" s="33" t="s">
        <v>36</v>
      </c>
      <c r="AI3" s="93" t="s">
        <v>50</v>
      </c>
      <c r="AJ3" s="93" t="s">
        <v>51</v>
      </c>
      <c r="AK3" s="94" t="s">
        <v>35</v>
      </c>
      <c r="AL3" s="27"/>
      <c r="AM3" s="27"/>
      <c r="AN3" s="27"/>
      <c r="AO3" s="27"/>
      <c r="AP3" s="27"/>
      <c r="AQ3" s="27"/>
      <c r="AR3" s="27"/>
      <c r="AS3" s="27"/>
      <c r="AT3" s="27"/>
      <c r="AU3" s="27"/>
      <c r="AW3" s="75"/>
    </row>
    <row r="4" spans="1:49" ht="15.6" x14ac:dyDescent="0.3">
      <c r="A4" s="51"/>
      <c r="B4" s="136"/>
      <c r="C4" s="143"/>
      <c r="D4" s="96"/>
      <c r="E4" s="49"/>
      <c r="F4" s="92">
        <f t="shared" ref="F4:F50" si="0">IF(E4=0,0,$E$2-E4)</f>
        <v>0</v>
      </c>
      <c r="G4" s="111"/>
      <c r="H4" s="38"/>
      <c r="I4" s="54">
        <f>IF(H4=0,0,TRUNC((50/(H4+0.24)- IF($G4="w",Parameter!$B$3,Parameter!$D$3))/IF($G4="w",Parameter!$C$3,Parameter!$E$3)))</f>
        <v>0</v>
      </c>
      <c r="J4" s="37"/>
      <c r="K4" s="54">
        <f>IF(J4=0,0,TRUNC((75/(J4+0.24)- IF($G4="w",Parameter!$B$3,Parameter!$D$3))/IF($G4="w",Parameter!$C$3,Parameter!$E$3)))</f>
        <v>0</v>
      </c>
      <c r="L4" s="37"/>
      <c r="M4" s="54">
        <f>IF(L4=0,0,TRUNC((100/(L4+0.24)- IF($G4="w",Parameter!$B$3,Parameter!$D$3))/IF($G4="w",Parameter!$C$3,Parameter!$E$3)))</f>
        <v>0</v>
      </c>
      <c r="N4" s="80"/>
      <c r="O4" s="79" t="s">
        <v>44</v>
      </c>
      <c r="P4" s="81"/>
      <c r="Q4" s="54">
        <f>IF($G4="m",0,IF(AND($P4=0,$N4=0),0,TRUNC((800/($N4*60+$P4)-IF($G4="w",Parameter!$B$6,Parameter!$D$6))/IF($G4="w",Parameter!$C$6,Parameter!$E$6))))</f>
        <v>0</v>
      </c>
      <c r="R4" s="35"/>
      <c r="S4" s="36">
        <f>IF(R4=0,0,TRUNC((2000/(R4)- IF(Q4="w",Parameter!$B$6,Parameter!$D$6))/IF(Q4="w",Parameter!$C$6,Parameter!$E$6)))</f>
        <v>0</v>
      </c>
      <c r="T4" s="35"/>
      <c r="U4" s="36">
        <f>IF(T4=0,0,TRUNC((2000/(T4)- IF(Q4="w",Parameter!$B$3,Parameter!$D$3))/IF(Q4="w",Parameter!$C$3,Parameter!$E$3)))</f>
        <v>0</v>
      </c>
      <c r="V4" s="80"/>
      <c r="W4" s="79" t="s">
        <v>44</v>
      </c>
      <c r="X4" s="81"/>
      <c r="Y4" s="54">
        <f>IF($G4="w",0,IF(AND($V4=0,$X4=0),0,TRUNC((1000/($V4*60+$X4)-IF($G4="w",Parameter!$B$6,Parameter!$D$6))/IF($G4="w",Parameter!$C$6,Parameter!$E$6))))</f>
        <v>0</v>
      </c>
      <c r="Z4" s="37"/>
      <c r="AA4" s="54">
        <f>IF(Z4=0,0,TRUNC((SQRT(Z4)- IF($G4="w",Parameter!$B$11,Parameter!$D$11))/IF($G4="w",Parameter!$C$11,Parameter!$E$11)))</f>
        <v>0</v>
      </c>
      <c r="AB4" s="37"/>
      <c r="AC4" s="54">
        <f>IF(AB4=0,0,TRUNC((SQRT(AB4)- IF($G4="w",Parameter!$B$10,Parameter!$D$10))/IF($G4="w",Parameter!$C$10,Parameter!$E$10)))</f>
        <v>0</v>
      </c>
      <c r="AD4" s="38"/>
      <c r="AE4" s="54">
        <f>IF(AD4=0,0,TRUNC((SQRT(AD4)- IF($G4="w",Parameter!$B$15,Parameter!$D$15))/IF($G4="w",Parameter!$C$15,Parameter!$E$15)))</f>
        <v>0</v>
      </c>
      <c r="AF4" s="37"/>
      <c r="AG4" s="54">
        <f>IF(AF4=0,0,TRUNC((SQRT(AF4)- IF($G4="w",Parameter!$B$12,Parameter!$D$12))/IF($G4="w",Parameter!$C$12,Parameter!$E$12)))</f>
        <v>0</v>
      </c>
      <c r="AH4" s="57">
        <f>AV4</f>
        <v>0</v>
      </c>
      <c r="AI4" s="58">
        <f>LOOKUP($F4,Urkunde!$A$2:$A$16,IF($G4="w",Urkunde!$B$2:$B$16,Urkunde!$D$2:$D$16))</f>
        <v>0</v>
      </c>
      <c r="AJ4" s="59">
        <f>LOOKUP($F4,Urkunde!$A$2:$A$16,IF($G4="w",Urkunde!$C$2:$C$16,Urkunde!$E$2:$E$16))</f>
        <v>0</v>
      </c>
      <c r="AK4" s="59" t="str">
        <f>IF(AH4=0,"-",IF(AH4&gt;=AJ4,"Ehrenurkunde",IF(AH4&gt;=AI4,"Siegerurkunde","Teilnehmerurkunde")))</f>
        <v>-</v>
      </c>
      <c r="AL4" s="29">
        <f>$I4</f>
        <v>0</v>
      </c>
      <c r="AM4" s="21">
        <f>$K4</f>
        <v>0</v>
      </c>
      <c r="AN4" s="21">
        <f>$M4</f>
        <v>0</v>
      </c>
      <c r="AO4" s="21">
        <f>$Q4</f>
        <v>0</v>
      </c>
      <c r="AP4" s="21">
        <f>$S4</f>
        <v>0</v>
      </c>
      <c r="AQ4" s="21">
        <f>$U4</f>
        <v>0</v>
      </c>
      <c r="AR4" s="21">
        <f>$Y4</f>
        <v>0</v>
      </c>
      <c r="AS4" s="21">
        <f>$AA4</f>
        <v>0</v>
      </c>
      <c r="AT4" s="21">
        <f>$AC4</f>
        <v>0</v>
      </c>
      <c r="AU4" s="21">
        <f>$AE4</f>
        <v>0</v>
      </c>
      <c r="AV4" s="21">
        <f>LARGE(AL4:AU4,1) + LARGE(AL4:AU4,2) + LARGE(AL4:AU4,3)</f>
        <v>0</v>
      </c>
    </row>
    <row r="5" spans="1:49" ht="15.6" x14ac:dyDescent="0.3">
      <c r="A5" s="51"/>
      <c r="B5" s="136"/>
      <c r="C5" s="96"/>
      <c r="D5" s="96"/>
      <c r="E5" s="49"/>
      <c r="F5" s="52">
        <f t="shared" si="0"/>
        <v>0</v>
      </c>
      <c r="G5" s="112"/>
      <c r="H5" s="38"/>
      <c r="I5" s="54">
        <f>IF(H5=0,0,TRUNC((50/(H5+0.24)- IF($G5="w",Parameter!$B$3,Parameter!$D$3))/IF($G5="w",Parameter!$C$3,Parameter!$E$3)))</f>
        <v>0</v>
      </c>
      <c r="J5" s="32"/>
      <c r="K5" s="54">
        <f>IF(J5=0,0,TRUNC((75/(J5+0.24)- IF($G5="w",Parameter!$B$3,Parameter!$D$3))/IF($G5="w",Parameter!$C$3,Parameter!$E$3)))</f>
        <v>0</v>
      </c>
      <c r="L5" s="32"/>
      <c r="M5" s="54">
        <f>IF(L5=0,0,TRUNC((100/(L5+0.24)- IF($G5="w",Parameter!$B$3,Parameter!$D$3))/IF($G5="w",Parameter!$C$3,Parameter!$E$3)))</f>
        <v>0</v>
      </c>
      <c r="N5" s="80"/>
      <c r="O5" s="79" t="s">
        <v>44</v>
      </c>
      <c r="P5" s="81"/>
      <c r="Q5" s="54">
        <f>IF($G5="m",0,IF(AND($P5=0,$N5=0),0,TRUNC((800/($N5*60+$P5)-IF($G5="w",Parameter!$B$6,Parameter!$D$6))/IF($G5="w",Parameter!$C$6,Parameter!$E$6))))</f>
        <v>0</v>
      </c>
      <c r="R5" s="31"/>
      <c r="S5" s="30">
        <f>IF(R5=0,0,TRUNC((2000/(R5)- IF(Q5="w",Parameter!$B$6,Parameter!$D$6))/IF(Q5="w",Parameter!$C$6,Parameter!$E$6)))</f>
        <v>0</v>
      </c>
      <c r="T5" s="31"/>
      <c r="U5" s="30">
        <f>IF(T5=0,0,TRUNC((2000/(T5)- IF(Q5="w",Parameter!$B$3,Parameter!$D$3))/IF(Q5="w",Parameter!$C$3,Parameter!$E$3)))</f>
        <v>0</v>
      </c>
      <c r="V5" s="80"/>
      <c r="W5" s="79" t="s">
        <v>44</v>
      </c>
      <c r="X5" s="81"/>
      <c r="Y5" s="54">
        <f>IF($G5="w",0,IF(AND($V5=0,$X5=0),0,TRUNC((1000/($V5*60+$X5)-IF($G5="w",Parameter!$B$6,Parameter!$D$6))/IF($G5="w",Parameter!$C$6,Parameter!$E$6))))</f>
        <v>0</v>
      </c>
      <c r="Z5" s="37"/>
      <c r="AA5" s="55">
        <f>IF(Z5=0,0,TRUNC((SQRT(Z5)- IF($G5="w",Parameter!$B$11,Parameter!$D$11))/IF($G5="w",Parameter!$C$11,Parameter!$E$11)))</f>
        <v>0</v>
      </c>
      <c r="AB5" s="32"/>
      <c r="AC5" s="55">
        <f>IF(AB5=0,0,TRUNC((SQRT(AB5)- IF($G5="w",Parameter!$B$10,Parameter!$D$10))/IF($G5="w",Parameter!$C$10,Parameter!$E$10)))</f>
        <v>0</v>
      </c>
      <c r="AD5" s="38"/>
      <c r="AE5" s="55">
        <f>IF(AD5=0,0,TRUNC((SQRT(AD5)- IF($G5="w",Parameter!$B$15,Parameter!$D$15))/IF($G5="w",Parameter!$C$15,Parameter!$E$15)))</f>
        <v>0</v>
      </c>
      <c r="AF5" s="32"/>
      <c r="AG5" s="55">
        <f>IF(AF5=0,0,TRUNC((SQRT(AF5)- IF($G5="w",Parameter!$B$12,Parameter!$D$12))/IF($G5="w",Parameter!$C$12,Parameter!$E$12)))</f>
        <v>0</v>
      </c>
      <c r="AH5" s="60">
        <f t="shared" ref="AH5:AH50" si="1">AV5</f>
        <v>0</v>
      </c>
      <c r="AI5" s="61">
        <f>LOOKUP($F5,Urkunde!$A$2:$A$16,IF($G5="w",Urkunde!$B$2:$B$16,Urkunde!$D$2:$D$16))</f>
        <v>0</v>
      </c>
      <c r="AJ5" s="61">
        <f>LOOKUP($F5,Urkunde!$A$2:$A$16,IF($G5="w",Urkunde!$C$2:$C$16,Urkunde!$E$2:$E$16))</f>
        <v>0</v>
      </c>
      <c r="AK5" s="61" t="str">
        <f t="shared" ref="AK5:AK50" si="2">IF(AH5=0,"-",IF(AH5&gt;=AJ5,"Ehrenurkunde",IF(AH5&gt;=AI5,"Siegerurkunde","Teilnehmerurkunde")))</f>
        <v>-</v>
      </c>
      <c r="AL5" s="29">
        <f t="shared" ref="AL5:AL50" si="3">$I5</f>
        <v>0</v>
      </c>
      <c r="AM5" s="21">
        <f t="shared" ref="AM5:AM50" si="4">$K5</f>
        <v>0</v>
      </c>
      <c r="AN5" s="21">
        <f t="shared" ref="AN5:AN50" si="5">$M5</f>
        <v>0</v>
      </c>
      <c r="AO5" s="21">
        <f t="shared" ref="AO5:AO50" si="6">$Q5</f>
        <v>0</v>
      </c>
      <c r="AP5" s="21">
        <f t="shared" ref="AP5:AP50" si="7">$S5</f>
        <v>0</v>
      </c>
      <c r="AQ5" s="21">
        <f t="shared" ref="AQ5:AQ50" si="8">$U5</f>
        <v>0</v>
      </c>
      <c r="AR5" s="21">
        <f t="shared" ref="AR5:AR50" si="9">$Y5</f>
        <v>0</v>
      </c>
      <c r="AS5" s="21">
        <f t="shared" ref="AS5:AS50" si="10">$AA5</f>
        <v>0</v>
      </c>
      <c r="AT5" s="21">
        <f t="shared" ref="AT5:AT50" si="11">$AC5</f>
        <v>0</v>
      </c>
      <c r="AU5" s="21">
        <f t="shared" ref="AU5:AU50" si="12">$AE5</f>
        <v>0</v>
      </c>
      <c r="AV5" s="21">
        <f t="shared" ref="AV5:AV50" si="13">LARGE(AL5:AU5,1) + LARGE(AL5:AU5,2) + LARGE(AL5:AU5,3)</f>
        <v>0</v>
      </c>
    </row>
    <row r="6" spans="1:49" ht="15.6" x14ac:dyDescent="0.3">
      <c r="A6" s="51"/>
      <c r="B6" s="110"/>
      <c r="C6" s="96"/>
      <c r="D6" s="96"/>
      <c r="E6" s="49"/>
      <c r="F6" s="52">
        <f t="shared" si="0"/>
        <v>0</v>
      </c>
      <c r="G6" s="48"/>
      <c r="H6" s="38"/>
      <c r="I6" s="54">
        <f>IF(H6=0,0,TRUNC((50/(H6+0.24)- IF($G6="w",Parameter!$B$3,Parameter!$D$3))/IF($G6="w",Parameter!$C$3,Parameter!$E$3)))</f>
        <v>0</v>
      </c>
      <c r="J6" s="32"/>
      <c r="K6" s="54">
        <f>IF(J6=0,0,TRUNC((75/(J6+0.24)- IF($G6="w",Parameter!$B$3,Parameter!$D$3))/IF($G6="w",Parameter!$C$3,Parameter!$E$3)))</f>
        <v>0</v>
      </c>
      <c r="L6" s="32"/>
      <c r="M6" s="54">
        <f>IF(L6=0,0,TRUNC((100/(L6+0.24)- IF($G6="w",Parameter!$B$3,Parameter!$D$3))/IF($G6="w",Parameter!$C$3,Parameter!$E$3)))</f>
        <v>0</v>
      </c>
      <c r="N6" s="80"/>
      <c r="O6" s="79" t="s">
        <v>44</v>
      </c>
      <c r="P6" s="81"/>
      <c r="Q6" s="54">
        <f>IF($G6="m",0,IF(AND($P6=0,$N6=0),0,TRUNC((800/($N6*60+$P6)-IF($G6="w",Parameter!$B$6,Parameter!$D$6))/IF($G6="w",Parameter!$C$6,Parameter!$E$6))))</f>
        <v>0</v>
      </c>
      <c r="R6" s="31"/>
      <c r="S6" s="30">
        <f>IF(R6=0,0,TRUNC((2000/(R6)- IF(Q6="w",Parameter!$B$6,Parameter!$D$6))/IF(Q6="w",Parameter!$C$6,Parameter!$E$6)))</f>
        <v>0</v>
      </c>
      <c r="T6" s="31"/>
      <c r="U6" s="30">
        <f>IF(T6=0,0,TRUNC((2000/(T6)- IF(Q6="w",Parameter!$B$3,Parameter!$D$3))/IF(Q6="w",Parameter!$C$3,Parameter!$E$3)))</f>
        <v>0</v>
      </c>
      <c r="V6" s="80"/>
      <c r="W6" s="79" t="s">
        <v>44</v>
      </c>
      <c r="X6" s="81"/>
      <c r="Y6" s="54">
        <f>IF($G6="w",0,IF(AND($V6=0,$X6=0),0,TRUNC((1000/($V6*60+$X6)-IF($G6="w",Parameter!$B$6,Parameter!$D$6))/IF($G6="w",Parameter!$C$6,Parameter!$E$6))))</f>
        <v>0</v>
      </c>
      <c r="Z6" s="37"/>
      <c r="AA6" s="55">
        <f>IF(Z6=0,0,TRUNC((SQRT(Z6)- IF($G6="w",Parameter!$B$11,Parameter!$D$11))/IF($G6="w",Parameter!$C$11,Parameter!$E$11)))</f>
        <v>0</v>
      </c>
      <c r="AB6" s="32"/>
      <c r="AC6" s="55">
        <f>IF(AB6=0,0,TRUNC((SQRT(AB6)- IF($G6="w",Parameter!$B$10,Parameter!$D$10))/IF($G6="w",Parameter!$C$10,Parameter!$E$10)))</f>
        <v>0</v>
      </c>
      <c r="AD6" s="38"/>
      <c r="AE6" s="55">
        <f>IF(AD6=0,0,TRUNC((SQRT(AD6)- IF($G6="w",Parameter!$B$15,Parameter!$D$15))/IF($G6="w",Parameter!$C$15,Parameter!$E$15)))</f>
        <v>0</v>
      </c>
      <c r="AF6" s="32"/>
      <c r="AG6" s="55">
        <f>IF(AF6=0,0,TRUNC((SQRT(AF6)- IF($G6="w",Parameter!$B$12,Parameter!$D$12))/IF($G6="w",Parameter!$C$12,Parameter!$E$12)))</f>
        <v>0</v>
      </c>
      <c r="AH6" s="60">
        <f t="shared" si="1"/>
        <v>0</v>
      </c>
      <c r="AI6" s="61">
        <f>LOOKUP($F6,Urkunde!$A$2:$A$16,IF($G6="w",Urkunde!$B$2:$B$16,Urkunde!$D$2:$D$16))</f>
        <v>0</v>
      </c>
      <c r="AJ6" s="61">
        <f>LOOKUP($F6,Urkunde!$A$2:$A$16,IF($G6="w",Urkunde!$C$2:$C$16,Urkunde!$E$2:$E$16))</f>
        <v>0</v>
      </c>
      <c r="AK6" s="61" t="str">
        <f t="shared" si="2"/>
        <v>-</v>
      </c>
      <c r="AL6" s="29">
        <f t="shared" si="3"/>
        <v>0</v>
      </c>
      <c r="AM6" s="21">
        <f t="shared" si="4"/>
        <v>0</v>
      </c>
      <c r="AN6" s="21">
        <f t="shared" si="5"/>
        <v>0</v>
      </c>
      <c r="AO6" s="21">
        <f t="shared" si="6"/>
        <v>0</v>
      </c>
      <c r="AP6" s="21">
        <f t="shared" si="7"/>
        <v>0</v>
      </c>
      <c r="AQ6" s="21">
        <f t="shared" si="8"/>
        <v>0</v>
      </c>
      <c r="AR6" s="21">
        <f t="shared" si="9"/>
        <v>0</v>
      </c>
      <c r="AS6" s="21">
        <f t="shared" si="10"/>
        <v>0</v>
      </c>
      <c r="AT6" s="21">
        <f t="shared" si="11"/>
        <v>0</v>
      </c>
      <c r="AU6" s="21">
        <f t="shared" si="12"/>
        <v>0</v>
      </c>
      <c r="AV6" s="21">
        <f t="shared" si="13"/>
        <v>0</v>
      </c>
    </row>
    <row r="7" spans="1:49" ht="15.6" x14ac:dyDescent="0.3">
      <c r="A7" s="51"/>
      <c r="B7" s="110"/>
      <c r="C7" s="96"/>
      <c r="D7" s="96"/>
      <c r="E7" s="49"/>
      <c r="F7" s="52">
        <f t="shared" si="0"/>
        <v>0</v>
      </c>
      <c r="G7" s="112"/>
      <c r="H7" s="38"/>
      <c r="I7" s="54">
        <f>IF(H7=0,0,TRUNC((50/(H7+0.24)- IF($G7="w",Parameter!$B$3,Parameter!$D$3))/IF($G7="w",Parameter!$C$3,Parameter!$E$3)))</f>
        <v>0</v>
      </c>
      <c r="J7" s="32"/>
      <c r="K7" s="54">
        <f>IF(J7=0,0,TRUNC((75/(J7+0.24)- IF($G7="w",Parameter!$B$3,Parameter!$D$3))/IF($G7="w",Parameter!$C$3,Parameter!$E$3)))</f>
        <v>0</v>
      </c>
      <c r="L7" s="32"/>
      <c r="M7" s="54">
        <f>IF(L7=0,0,TRUNC((100/(L7+0.24)- IF($G7="w",Parameter!$B$3,Parameter!$D$3))/IF($G7="w",Parameter!$C$3,Parameter!$E$3)))</f>
        <v>0</v>
      </c>
      <c r="N7" s="80"/>
      <c r="O7" s="79" t="s">
        <v>44</v>
      </c>
      <c r="P7" s="81"/>
      <c r="Q7" s="54">
        <f>IF($G7="m",0,IF(AND($P7=0,$N7=0),0,TRUNC((800/($N7*60+$P7)-IF($G7="w",Parameter!$B$6,Parameter!$D$6))/IF($G7="w",Parameter!$C$6,Parameter!$E$6))))</f>
        <v>0</v>
      </c>
      <c r="R7" s="31"/>
      <c r="S7" s="30">
        <f>IF(R7=0,0,TRUNC((2000/(R7)- IF(Q7="w",Parameter!$B$6,Parameter!$D$6))/IF(Q7="w",Parameter!$C$6,Parameter!$E$6)))</f>
        <v>0</v>
      </c>
      <c r="T7" s="31"/>
      <c r="U7" s="30">
        <f>IF(T7=0,0,TRUNC((2000/(T7)- IF(Q7="w",Parameter!$B$3,Parameter!$D$3))/IF(Q7="w",Parameter!$C$3,Parameter!$E$3)))</f>
        <v>0</v>
      </c>
      <c r="V7" s="80"/>
      <c r="W7" s="79" t="s">
        <v>44</v>
      </c>
      <c r="X7" s="81"/>
      <c r="Y7" s="54">
        <f>IF($G7="w",0,IF(AND($V7=0,$X7=0),0,TRUNC((1000/($V7*60+$X7)-IF($G7="w",Parameter!$B$6,Parameter!$D$6))/IF($G7="w",Parameter!$C$6,Parameter!$E$6))))</f>
        <v>0</v>
      </c>
      <c r="Z7" s="37"/>
      <c r="AA7" s="55">
        <f>IF(Z7=0,0,TRUNC((SQRT(Z7)- IF($G7="w",Parameter!$B$11,Parameter!$D$11))/IF($G7="w",Parameter!$C$11,Parameter!$E$11)))</f>
        <v>0</v>
      </c>
      <c r="AB7" s="32"/>
      <c r="AC7" s="55">
        <f>IF(AB7=0,0,TRUNC((SQRT(AB7)- IF($G7="w",Parameter!$B$10,Parameter!$D$10))/IF($G7="w",Parameter!$C$10,Parameter!$E$10)))</f>
        <v>0</v>
      </c>
      <c r="AD7" s="38"/>
      <c r="AE7" s="55">
        <f>IF(AD7=0,0,TRUNC((SQRT(AD7)- IF($G7="w",Parameter!$B$15,Parameter!$D$15))/IF($G7="w",Parameter!$C$15,Parameter!$E$15)))</f>
        <v>0</v>
      </c>
      <c r="AF7" s="32"/>
      <c r="AG7" s="55">
        <f>IF(AF7=0,0,TRUNC((SQRT(AF7)- IF($G7="w",Parameter!$B$12,Parameter!$D$12))/IF($G7="w",Parameter!$C$12,Parameter!$E$12)))</f>
        <v>0</v>
      </c>
      <c r="AH7" s="60">
        <f t="shared" si="1"/>
        <v>0</v>
      </c>
      <c r="AI7" s="61">
        <f>LOOKUP($F7,Urkunde!$A$2:$A$16,IF($G7="w",Urkunde!$B$2:$B$16,Urkunde!$D$2:$D$16))</f>
        <v>0</v>
      </c>
      <c r="AJ7" s="61">
        <f>LOOKUP($F7,Urkunde!$A$2:$A$16,IF($G7="w",Urkunde!$C$2:$C$16,Urkunde!$E$2:$E$16))</f>
        <v>0</v>
      </c>
      <c r="AK7" s="61" t="str">
        <f t="shared" si="2"/>
        <v>-</v>
      </c>
      <c r="AL7" s="29">
        <f t="shared" si="3"/>
        <v>0</v>
      </c>
      <c r="AM7" s="21">
        <f t="shared" si="4"/>
        <v>0</v>
      </c>
      <c r="AN7" s="21">
        <f t="shared" si="5"/>
        <v>0</v>
      </c>
      <c r="AO7" s="21">
        <f t="shared" si="6"/>
        <v>0</v>
      </c>
      <c r="AP7" s="21">
        <f t="shared" si="7"/>
        <v>0</v>
      </c>
      <c r="AQ7" s="21">
        <f t="shared" si="8"/>
        <v>0</v>
      </c>
      <c r="AR7" s="21">
        <f t="shared" si="9"/>
        <v>0</v>
      </c>
      <c r="AS7" s="21">
        <f t="shared" si="10"/>
        <v>0</v>
      </c>
      <c r="AT7" s="21">
        <f t="shared" si="11"/>
        <v>0</v>
      </c>
      <c r="AU7" s="21">
        <f t="shared" si="12"/>
        <v>0</v>
      </c>
      <c r="AV7" s="21">
        <f t="shared" si="13"/>
        <v>0</v>
      </c>
    </row>
    <row r="8" spans="1:49" ht="15.6" x14ac:dyDescent="0.3">
      <c r="A8" s="51"/>
      <c r="B8" s="50"/>
      <c r="C8" s="96"/>
      <c r="D8" s="96"/>
      <c r="E8" s="49"/>
      <c r="F8" s="52">
        <f t="shared" si="0"/>
        <v>0</v>
      </c>
      <c r="G8" s="48"/>
      <c r="H8" s="38"/>
      <c r="I8" s="54">
        <f>IF(H8=0,0,TRUNC((50/(H8+0.24)- IF($G8="w",Parameter!$B$3,Parameter!$D$3))/IF($G8="w",Parameter!$C$3,Parameter!$E$3)))</f>
        <v>0</v>
      </c>
      <c r="J8" s="32"/>
      <c r="K8" s="54">
        <f>IF(J8=0,0,TRUNC((75/(J8+0.24)- IF($G8="w",Parameter!$B$3,Parameter!$D$3))/IF($G8="w",Parameter!$C$3,Parameter!$E$3)))</f>
        <v>0</v>
      </c>
      <c r="L8" s="32"/>
      <c r="M8" s="54">
        <f>IF(L8=0,0,TRUNC((100/(L8+0.24)- IF($G8="w",Parameter!$B$3,Parameter!$D$3))/IF($G8="w",Parameter!$C$3,Parameter!$E$3)))</f>
        <v>0</v>
      </c>
      <c r="N8" s="80"/>
      <c r="O8" s="79" t="s">
        <v>44</v>
      </c>
      <c r="P8" s="81"/>
      <c r="Q8" s="54">
        <f>IF($G8="m",0,IF(AND($P8=0,$N8=0),0,TRUNC((800/($N8*60+$P8)-IF($G8="w",Parameter!$B$6,Parameter!$D$6))/IF($G8="w",Parameter!$C$6,Parameter!$E$6))))</f>
        <v>0</v>
      </c>
      <c r="R8" s="31"/>
      <c r="S8" s="30">
        <f>IF(R8=0,0,TRUNC((2000/(R8)- IF(Q8="w",Parameter!$B$6,Parameter!$D$6))/IF(Q8="w",Parameter!$C$6,Parameter!$E$6)))</f>
        <v>0</v>
      </c>
      <c r="T8" s="31"/>
      <c r="U8" s="30">
        <f>IF(T8=0,0,TRUNC((2000/(T8)- IF(Q8="w",Parameter!$B$3,Parameter!$D$3))/IF(Q8="w",Parameter!$C$3,Parameter!$E$3)))</f>
        <v>0</v>
      </c>
      <c r="V8" s="80"/>
      <c r="W8" s="79" t="s">
        <v>44</v>
      </c>
      <c r="X8" s="81"/>
      <c r="Y8" s="54">
        <f>IF($G8="w",0,IF(AND($V8=0,$X8=0),0,TRUNC((1000/($V8*60+$X8)-IF($G8="w",Parameter!$B$6,Parameter!$D$6))/IF($G8="w",Parameter!$C$6,Parameter!$E$6))))</f>
        <v>0</v>
      </c>
      <c r="Z8" s="37"/>
      <c r="AA8" s="55">
        <f>IF(Z8=0,0,TRUNC((SQRT(Z8)- IF($G8="w",Parameter!$B$11,Parameter!$D$11))/IF($G8="w",Parameter!$C$11,Parameter!$E$11)))</f>
        <v>0</v>
      </c>
      <c r="AB8" s="32"/>
      <c r="AC8" s="55">
        <f>IF(AB8=0,0,TRUNC((SQRT(AB8)- IF($G8="w",Parameter!$B$10,Parameter!$D$10))/IF($G8="w",Parameter!$C$10,Parameter!$E$10)))</f>
        <v>0</v>
      </c>
      <c r="AD8" s="38"/>
      <c r="AE8" s="55">
        <f>IF(AD8=0,0,TRUNC((SQRT(AD8)- IF($G8="w",Parameter!$B$15,Parameter!$D$15))/IF($G8="w",Parameter!$C$15,Parameter!$E$15)))</f>
        <v>0</v>
      </c>
      <c r="AF8" s="32"/>
      <c r="AG8" s="55">
        <f>IF(AF8=0,0,TRUNC((SQRT(AF8)- IF($G8="w",Parameter!$B$12,Parameter!$D$12))/IF($G8="w",Parameter!$C$12,Parameter!$E$12)))</f>
        <v>0</v>
      </c>
      <c r="AH8" s="60">
        <f t="shared" si="1"/>
        <v>0</v>
      </c>
      <c r="AI8" s="61">
        <f>LOOKUP($F8,Urkunde!$A$2:$A$16,IF($G8="w",Urkunde!$B$2:$B$16,Urkunde!$D$2:$D$16))</f>
        <v>0</v>
      </c>
      <c r="AJ8" s="61">
        <f>LOOKUP($F8,Urkunde!$A$2:$A$16,IF($G8="w",Urkunde!$C$2:$C$16,Urkunde!$E$2:$E$16))</f>
        <v>0</v>
      </c>
      <c r="AK8" s="61" t="str">
        <f t="shared" si="2"/>
        <v>-</v>
      </c>
      <c r="AL8" s="29">
        <f t="shared" si="3"/>
        <v>0</v>
      </c>
      <c r="AM8" s="21">
        <f t="shared" si="4"/>
        <v>0</v>
      </c>
      <c r="AN8" s="21">
        <f t="shared" si="5"/>
        <v>0</v>
      </c>
      <c r="AO8" s="21">
        <f t="shared" si="6"/>
        <v>0</v>
      </c>
      <c r="AP8" s="21">
        <f t="shared" si="7"/>
        <v>0</v>
      </c>
      <c r="AQ8" s="21">
        <f t="shared" si="8"/>
        <v>0</v>
      </c>
      <c r="AR8" s="21">
        <f t="shared" si="9"/>
        <v>0</v>
      </c>
      <c r="AS8" s="21">
        <f t="shared" si="10"/>
        <v>0</v>
      </c>
      <c r="AT8" s="21">
        <f t="shared" si="11"/>
        <v>0</v>
      </c>
      <c r="AU8" s="21">
        <f t="shared" si="12"/>
        <v>0</v>
      </c>
      <c r="AV8" s="21">
        <f t="shared" si="13"/>
        <v>0</v>
      </c>
    </row>
    <row r="9" spans="1:49" ht="15.6" x14ac:dyDescent="0.3">
      <c r="A9" s="51"/>
      <c r="B9" s="50"/>
      <c r="C9" s="96"/>
      <c r="D9" s="96"/>
      <c r="E9" s="49"/>
      <c r="F9" s="52">
        <f t="shared" si="0"/>
        <v>0</v>
      </c>
      <c r="G9" s="48"/>
      <c r="H9" s="38"/>
      <c r="I9" s="54">
        <f>IF(H9=0,0,TRUNC((50/(H9+0.24)- IF($G9="w",Parameter!$B$3,Parameter!$D$3))/IF($G9="w",Parameter!$C$3,Parameter!$E$3)))</f>
        <v>0</v>
      </c>
      <c r="J9" s="105"/>
      <c r="K9" s="54">
        <f>IF(J9=0,0,TRUNC((75/(J9+0.24)- IF($G9="w",Parameter!$B$3,Parameter!$D$3))/IF($G9="w",Parameter!$C$3,Parameter!$E$3)))</f>
        <v>0</v>
      </c>
      <c r="L9" s="105"/>
      <c r="M9" s="54">
        <f>IF(L9=0,0,TRUNC((100/(L9+0.24)- IF($G9="w",Parameter!$B$3,Parameter!$D$3))/IF($G9="w",Parameter!$C$3,Parameter!$E$3)))</f>
        <v>0</v>
      </c>
      <c r="N9" s="80"/>
      <c r="O9" s="79" t="s">
        <v>44</v>
      </c>
      <c r="P9" s="81"/>
      <c r="Q9" s="54">
        <f>IF($G9="m",0,IF(AND($P9=0,$N9=0),0,TRUNC((800/($N9*60+$P9)-IF($G9="w",Parameter!$B$6,Parameter!$D$6))/IF($G9="w",Parameter!$C$6,Parameter!$E$6))))</f>
        <v>0</v>
      </c>
      <c r="R9" s="106"/>
      <c r="S9" s="73">
        <f>IF(R9=0,0,TRUNC((2000/(R9)- IF(Q9="w",Parameter!$B$6,Parameter!$D$6))/IF(Q9="w",Parameter!$C$6,Parameter!$E$6)))</f>
        <v>0</v>
      </c>
      <c r="T9" s="106"/>
      <c r="U9" s="73">
        <f>IF(T9=0,0,TRUNC((2000/(T9)- IF(Q9="w",Parameter!$B$3,Parameter!$D$3))/IF(Q9="w",Parameter!$C$3,Parameter!$E$3)))</f>
        <v>0</v>
      </c>
      <c r="V9" s="80"/>
      <c r="W9" s="79" t="s">
        <v>44</v>
      </c>
      <c r="X9" s="81"/>
      <c r="Y9" s="54">
        <f>IF($G9="w",0,IF(AND($V9=0,$X9=0),0,TRUNC((1000/($V9*60+$X9)-IF($G9="w",Parameter!$B$6,Parameter!$D$6))/IF($G9="w",Parameter!$C$6,Parameter!$E$6))))</f>
        <v>0</v>
      </c>
      <c r="Z9" s="37"/>
      <c r="AA9" s="104">
        <f>IF(Z9=0,0,TRUNC((SQRT(Z9)- IF($G9="w",Parameter!$B$11,Parameter!$D$11))/IF($G9="w",Parameter!$C$11,Parameter!$E$11)))</f>
        <v>0</v>
      </c>
      <c r="AB9" s="105"/>
      <c r="AC9" s="104">
        <f>IF(AB9=0,0,TRUNC((SQRT(AB9)- IF($G9="w",Parameter!$B$10,Parameter!$D$10))/IF($G9="w",Parameter!$C$10,Parameter!$E$10)))</f>
        <v>0</v>
      </c>
      <c r="AD9" s="38"/>
      <c r="AE9" s="55">
        <f>IF(AD9=0,0,TRUNC((SQRT(AD9)- IF($G9="w",Parameter!$B$15,Parameter!$D$15))/IF($G9="w",Parameter!$C$15,Parameter!$E$15)))</f>
        <v>0</v>
      </c>
      <c r="AF9" s="32"/>
      <c r="AG9" s="55">
        <f>IF(AF9=0,0,TRUNC((SQRT(AF9)- IF($G9="w",Parameter!$B$12,Parameter!$D$12))/IF($G9="w",Parameter!$C$12,Parameter!$E$12)))</f>
        <v>0</v>
      </c>
      <c r="AH9" s="60">
        <f t="shared" si="1"/>
        <v>0</v>
      </c>
      <c r="AI9" s="61">
        <f>LOOKUP($F9,Urkunde!$A$2:$A$16,IF($G9="w",Urkunde!$B$2:$B$16,Urkunde!$D$2:$D$16))</f>
        <v>0</v>
      </c>
      <c r="AJ9" s="61">
        <f>LOOKUP($F9,Urkunde!$A$2:$A$16,IF($G9="w",Urkunde!$C$2:$C$16,Urkunde!$E$2:$E$16))</f>
        <v>0</v>
      </c>
      <c r="AK9" s="61" t="str">
        <f t="shared" si="2"/>
        <v>-</v>
      </c>
      <c r="AL9" s="29">
        <f t="shared" si="3"/>
        <v>0</v>
      </c>
      <c r="AM9" s="21">
        <f t="shared" si="4"/>
        <v>0</v>
      </c>
      <c r="AN9" s="21">
        <f t="shared" si="5"/>
        <v>0</v>
      </c>
      <c r="AO9" s="21">
        <f t="shared" si="6"/>
        <v>0</v>
      </c>
      <c r="AP9" s="21">
        <f t="shared" si="7"/>
        <v>0</v>
      </c>
      <c r="AQ9" s="21">
        <f t="shared" si="8"/>
        <v>0</v>
      </c>
      <c r="AR9" s="21">
        <f t="shared" si="9"/>
        <v>0</v>
      </c>
      <c r="AS9" s="21">
        <f t="shared" si="10"/>
        <v>0</v>
      </c>
      <c r="AT9" s="21">
        <f t="shared" si="11"/>
        <v>0</v>
      </c>
      <c r="AU9" s="21">
        <f t="shared" si="12"/>
        <v>0</v>
      </c>
      <c r="AV9" s="21">
        <f t="shared" si="13"/>
        <v>0</v>
      </c>
    </row>
    <row r="10" spans="1:49" ht="15.6" x14ac:dyDescent="0.3">
      <c r="A10" s="51"/>
      <c r="B10" s="50"/>
      <c r="C10" s="96"/>
      <c r="D10" s="96"/>
      <c r="E10" s="49"/>
      <c r="F10" s="52">
        <f t="shared" si="0"/>
        <v>0</v>
      </c>
      <c r="G10" s="48"/>
      <c r="H10" s="38"/>
      <c r="I10" s="54">
        <f>IF(H10=0,0,TRUNC((50/(H10+0.24)- IF($G10="w",Parameter!$B$3,Parameter!$D$3))/IF($G10="w",Parameter!$C$3,Parameter!$E$3)))</f>
        <v>0</v>
      </c>
      <c r="J10" s="105"/>
      <c r="K10" s="54">
        <f>IF(J10=0,0,TRUNC((75/(J10+0.24)- IF($G10="w",Parameter!$B$3,Parameter!$D$3))/IF($G10="w",Parameter!$C$3,Parameter!$E$3)))</f>
        <v>0</v>
      </c>
      <c r="L10" s="105"/>
      <c r="M10" s="54">
        <f>IF(L10=0,0,TRUNC((100/(L10+0.24)- IF($G10="w",Parameter!$B$3,Parameter!$D$3))/IF($G10="w",Parameter!$C$3,Parameter!$E$3)))</f>
        <v>0</v>
      </c>
      <c r="N10" s="80"/>
      <c r="O10" s="79" t="s">
        <v>44</v>
      </c>
      <c r="P10" s="81"/>
      <c r="Q10" s="54">
        <f>IF($G10="m",0,IF(AND($P10=0,$N10=0),0,TRUNC((800/($N10*60+$P10)-IF($G10="w",Parameter!$B$6,Parameter!$D$6))/IF($G10="w",Parameter!$C$6,Parameter!$E$6))))</f>
        <v>0</v>
      </c>
      <c r="R10" s="106"/>
      <c r="S10" s="73">
        <f>IF(R10=0,0,TRUNC((2000/(R10)- IF(Q10="w",Parameter!$B$6,Parameter!$D$6))/IF(Q10="w",Parameter!$C$6,Parameter!$E$6)))</f>
        <v>0</v>
      </c>
      <c r="T10" s="106"/>
      <c r="U10" s="73">
        <f>IF(T10=0,0,TRUNC((2000/(T10)- IF(Q10="w",Parameter!$B$3,Parameter!$D$3))/IF(Q10="w",Parameter!$C$3,Parameter!$E$3)))</f>
        <v>0</v>
      </c>
      <c r="V10" s="80"/>
      <c r="W10" s="79" t="s">
        <v>44</v>
      </c>
      <c r="X10" s="81"/>
      <c r="Y10" s="54">
        <f>IF($G10="w",0,IF(AND($V10=0,$X10=0),0,TRUNC((1000/($V10*60+$X10)-IF($G10="w",Parameter!$B$6,Parameter!$D$6))/IF($G10="w",Parameter!$C$6,Parameter!$E$6))))</f>
        <v>0</v>
      </c>
      <c r="Z10" s="37"/>
      <c r="AA10" s="104">
        <f>IF(Z10=0,0,TRUNC((SQRT(Z10)- IF($G10="w",Parameter!$B$11,Parameter!$D$11))/IF($G10="w",Parameter!$C$11,Parameter!$E$11)))</f>
        <v>0</v>
      </c>
      <c r="AB10" s="105"/>
      <c r="AC10" s="104">
        <f>IF(AB10=0,0,TRUNC((SQRT(AB10)- IF($G10="w",Parameter!$B$10,Parameter!$D$10))/IF($G10="w",Parameter!$C$10,Parameter!$E$10)))</f>
        <v>0</v>
      </c>
      <c r="AD10" s="38"/>
      <c r="AE10" s="55">
        <f>IF(AD10=0,0,TRUNC((SQRT(AD10)- IF($G10="w",Parameter!$B$15,Parameter!$D$15))/IF($G10="w",Parameter!$C$15,Parameter!$E$15)))</f>
        <v>0</v>
      </c>
      <c r="AF10" s="32"/>
      <c r="AG10" s="55">
        <f>IF(AF10=0,0,TRUNC((SQRT(AF10)- IF($G10="w",Parameter!$B$12,Parameter!$D$12))/IF($G10="w",Parameter!$C$12,Parameter!$E$12)))</f>
        <v>0</v>
      </c>
      <c r="AH10" s="60">
        <f t="shared" si="1"/>
        <v>0</v>
      </c>
      <c r="AI10" s="61">
        <f>LOOKUP($F10,Urkunde!$A$2:$A$16,IF($G10="w",Urkunde!$B$2:$B$16,Urkunde!$D$2:$D$16))</f>
        <v>0</v>
      </c>
      <c r="AJ10" s="61">
        <f>LOOKUP($F10,Urkunde!$A$2:$A$16,IF($G10="w",Urkunde!$C$2:$C$16,Urkunde!$E$2:$E$16))</f>
        <v>0</v>
      </c>
      <c r="AK10" s="61" t="str">
        <f t="shared" si="2"/>
        <v>-</v>
      </c>
      <c r="AL10" s="29">
        <f t="shared" si="3"/>
        <v>0</v>
      </c>
      <c r="AM10" s="21">
        <f t="shared" si="4"/>
        <v>0</v>
      </c>
      <c r="AN10" s="21">
        <f t="shared" si="5"/>
        <v>0</v>
      </c>
      <c r="AO10" s="21">
        <f t="shared" si="6"/>
        <v>0</v>
      </c>
      <c r="AP10" s="21">
        <f t="shared" si="7"/>
        <v>0</v>
      </c>
      <c r="AQ10" s="21">
        <f t="shared" si="8"/>
        <v>0</v>
      </c>
      <c r="AR10" s="21">
        <f t="shared" si="9"/>
        <v>0</v>
      </c>
      <c r="AS10" s="21">
        <f t="shared" si="10"/>
        <v>0</v>
      </c>
      <c r="AT10" s="21">
        <f t="shared" si="11"/>
        <v>0</v>
      </c>
      <c r="AU10" s="21">
        <f t="shared" si="12"/>
        <v>0</v>
      </c>
      <c r="AV10" s="21">
        <f t="shared" si="13"/>
        <v>0</v>
      </c>
    </row>
    <row r="11" spans="1:49" ht="15.6" x14ac:dyDescent="0.3">
      <c r="A11" s="51"/>
      <c r="B11" s="50"/>
      <c r="C11" s="96"/>
      <c r="D11" s="96"/>
      <c r="E11" s="49"/>
      <c r="F11" s="52">
        <f t="shared" si="0"/>
        <v>0</v>
      </c>
      <c r="G11" s="48"/>
      <c r="H11" s="38"/>
      <c r="I11" s="54">
        <f>IF(H11=0,0,TRUNC((50/(H11+0.24)- IF($G11="w",Parameter!$B$3,Parameter!$D$3))/IF($G11="w",Parameter!$C$3,Parameter!$E$3)))</f>
        <v>0</v>
      </c>
      <c r="J11" s="105"/>
      <c r="K11" s="54">
        <f>IF(J11=0,0,TRUNC((75/(J11+0.24)- IF($G11="w",Parameter!$B$3,Parameter!$D$3))/IF($G11="w",Parameter!$C$3,Parameter!$E$3)))</f>
        <v>0</v>
      </c>
      <c r="L11" s="105"/>
      <c r="M11" s="54">
        <f>IF(L11=0,0,TRUNC((100/(L11+0.24)- IF($G11="w",Parameter!$B$3,Parameter!$D$3))/IF($G11="w",Parameter!$C$3,Parameter!$E$3)))</f>
        <v>0</v>
      </c>
      <c r="N11" s="80"/>
      <c r="O11" s="79" t="s">
        <v>44</v>
      </c>
      <c r="P11" s="81"/>
      <c r="Q11" s="54">
        <f>IF($G11="m",0,IF(AND($P11=0,$N11=0),0,TRUNC((800/($N11*60+$P11)-IF($G11="w",Parameter!$B$6,Parameter!$D$6))/IF($G11="w",Parameter!$C$6,Parameter!$E$6))))</f>
        <v>0</v>
      </c>
      <c r="R11" s="106"/>
      <c r="S11" s="73">
        <f>IF(R11=0,0,TRUNC((2000/(R11)- IF(Q11="w",Parameter!$B$6,Parameter!$D$6))/IF(Q11="w",Parameter!$C$6,Parameter!$E$6)))</f>
        <v>0</v>
      </c>
      <c r="T11" s="106"/>
      <c r="U11" s="73">
        <f>IF(T11=0,0,TRUNC((2000/(T11)- IF(Q11="w",Parameter!$B$3,Parameter!$D$3))/IF(Q11="w",Parameter!$C$3,Parameter!$E$3)))</f>
        <v>0</v>
      </c>
      <c r="V11" s="80"/>
      <c r="W11" s="79" t="s">
        <v>44</v>
      </c>
      <c r="X11" s="81"/>
      <c r="Y11" s="54">
        <f>IF($G11="w",0,IF(AND($V11=0,$X11=0),0,TRUNC((1000/($V11*60+$X11)-IF($G11="w",Parameter!$B$6,Parameter!$D$6))/IF($G11="w",Parameter!$C$6,Parameter!$E$6))))</f>
        <v>0</v>
      </c>
      <c r="Z11" s="37"/>
      <c r="AA11" s="104">
        <f>IF(Z11=0,0,TRUNC((SQRT(Z11)- IF($G11="w",Parameter!$B$11,Parameter!$D$11))/IF($G11="w",Parameter!$C$11,Parameter!$E$11)))</f>
        <v>0</v>
      </c>
      <c r="AB11" s="105"/>
      <c r="AC11" s="104">
        <f>IF(AB11=0,0,TRUNC((SQRT(AB11)- IF($G11="w",Parameter!$B$10,Parameter!$D$10))/IF($G11="w",Parameter!$C$10,Parameter!$E$10)))</f>
        <v>0</v>
      </c>
      <c r="AD11" s="38"/>
      <c r="AE11" s="55">
        <f>IF(AD11=0,0,TRUNC((SQRT(AD11)- IF($G11="w",Parameter!$B$15,Parameter!$D$15))/IF($G11="w",Parameter!$C$15,Parameter!$E$15)))</f>
        <v>0</v>
      </c>
      <c r="AF11" s="32"/>
      <c r="AG11" s="55">
        <f>IF(AF11=0,0,TRUNC((SQRT(AF11)- IF($G11="w",Parameter!$B$12,Parameter!$D$12))/IF($G11="w",Parameter!$C$12,Parameter!$E$12)))</f>
        <v>0</v>
      </c>
      <c r="AH11" s="60">
        <f t="shared" si="1"/>
        <v>0</v>
      </c>
      <c r="AI11" s="61">
        <f>LOOKUP($F11,Urkunde!$A$2:$A$16,IF($G11="w",Urkunde!$B$2:$B$16,Urkunde!$D$2:$D$16))</f>
        <v>0</v>
      </c>
      <c r="AJ11" s="61">
        <f>LOOKUP($F11,Urkunde!$A$2:$A$16,IF($G11="w",Urkunde!$C$2:$C$16,Urkunde!$E$2:$E$16))</f>
        <v>0</v>
      </c>
      <c r="AK11" s="61" t="str">
        <f t="shared" si="2"/>
        <v>-</v>
      </c>
      <c r="AL11" s="29">
        <f t="shared" si="3"/>
        <v>0</v>
      </c>
      <c r="AM11" s="21">
        <f t="shared" si="4"/>
        <v>0</v>
      </c>
      <c r="AN11" s="21">
        <f t="shared" si="5"/>
        <v>0</v>
      </c>
      <c r="AO11" s="21">
        <f t="shared" si="6"/>
        <v>0</v>
      </c>
      <c r="AP11" s="21">
        <f t="shared" si="7"/>
        <v>0</v>
      </c>
      <c r="AQ11" s="21">
        <f t="shared" si="8"/>
        <v>0</v>
      </c>
      <c r="AR11" s="21">
        <f t="shared" si="9"/>
        <v>0</v>
      </c>
      <c r="AS11" s="21">
        <f t="shared" si="10"/>
        <v>0</v>
      </c>
      <c r="AT11" s="21">
        <f t="shared" si="11"/>
        <v>0</v>
      </c>
      <c r="AU11" s="21">
        <f t="shared" si="12"/>
        <v>0</v>
      </c>
      <c r="AV11" s="21">
        <f t="shared" si="13"/>
        <v>0</v>
      </c>
    </row>
    <row r="12" spans="1:49" ht="15.6" x14ac:dyDescent="0.3">
      <c r="A12" s="51"/>
      <c r="B12" s="50"/>
      <c r="C12" s="96"/>
      <c r="D12" s="96"/>
      <c r="E12" s="49"/>
      <c r="F12" s="52">
        <f t="shared" si="0"/>
        <v>0</v>
      </c>
      <c r="G12" s="48"/>
      <c r="H12" s="38"/>
      <c r="I12" s="54">
        <f>IF(H12=0,0,TRUNC((50/(H12+0.24)- IF($G12="w",Parameter!$B$3,Parameter!$D$3))/IF($G12="w",Parameter!$C$3,Parameter!$E$3)))</f>
        <v>0</v>
      </c>
      <c r="J12" s="105"/>
      <c r="K12" s="54">
        <f>IF(J12=0,0,TRUNC((75/(J12+0.24)- IF($G12="w",Parameter!$B$3,Parameter!$D$3))/IF($G12="w",Parameter!$C$3,Parameter!$E$3)))</f>
        <v>0</v>
      </c>
      <c r="L12" s="105"/>
      <c r="M12" s="54">
        <f>IF(L12=0,0,TRUNC((100/(L12+0.24)- IF($G12="w",Parameter!$B$3,Parameter!$D$3))/IF($G12="w",Parameter!$C$3,Parameter!$E$3)))</f>
        <v>0</v>
      </c>
      <c r="N12" s="80"/>
      <c r="O12" s="79" t="s">
        <v>44</v>
      </c>
      <c r="P12" s="81"/>
      <c r="Q12" s="54">
        <f>IF($G12="m",0,IF(AND($P12=0,$N12=0),0,TRUNC((800/($N12*60+$P12)-IF($G12="w",Parameter!$B$6,Parameter!$D$6))/IF($G12="w",Parameter!$C$6,Parameter!$E$6))))</f>
        <v>0</v>
      </c>
      <c r="R12" s="106"/>
      <c r="S12" s="73">
        <f>IF(R12=0,0,TRUNC((2000/(R12)- IF(Q12="w",Parameter!$B$6,Parameter!$D$6))/IF(Q12="w",Parameter!$C$6,Parameter!$E$6)))</f>
        <v>0</v>
      </c>
      <c r="T12" s="106"/>
      <c r="U12" s="73">
        <f>IF(T12=0,0,TRUNC((2000/(T12)- IF(Q12="w",Parameter!$B$3,Parameter!$D$3))/IF(Q12="w",Parameter!$C$3,Parameter!$E$3)))</f>
        <v>0</v>
      </c>
      <c r="V12" s="80"/>
      <c r="W12" s="79" t="s">
        <v>44</v>
      </c>
      <c r="X12" s="81"/>
      <c r="Y12" s="54">
        <f>IF($G12="w",0,IF(AND($V12=0,$X12=0),0,TRUNC((1000/($V12*60+$X12)-IF($G12="w",Parameter!$B$6,Parameter!$D$6))/IF($G12="w",Parameter!$C$6,Parameter!$E$6))))</f>
        <v>0</v>
      </c>
      <c r="Z12" s="37"/>
      <c r="AA12" s="104">
        <f>IF(Z12=0,0,TRUNC((SQRT(Z12)- IF($G12="w",Parameter!$B$11,Parameter!$D$11))/IF($G12="w",Parameter!$C$11,Parameter!$E$11)))</f>
        <v>0</v>
      </c>
      <c r="AB12" s="105"/>
      <c r="AC12" s="104">
        <f>IF(AB12=0,0,TRUNC((SQRT(AB12)- IF($G12="w",Parameter!$B$10,Parameter!$D$10))/IF($G12="w",Parameter!$C$10,Parameter!$E$10)))</f>
        <v>0</v>
      </c>
      <c r="AD12" s="38"/>
      <c r="AE12" s="55">
        <f>IF(AD12=0,0,TRUNC((SQRT(AD12)- IF($G12="w",Parameter!$B$15,Parameter!$D$15))/IF($G12="w",Parameter!$C$15,Parameter!$E$15)))</f>
        <v>0</v>
      </c>
      <c r="AF12" s="32"/>
      <c r="AG12" s="55">
        <f>IF(AF12=0,0,TRUNC((SQRT(AF12)- IF($G12="w",Parameter!$B$12,Parameter!$D$12))/IF($G12="w",Parameter!$C$12,Parameter!$E$12)))</f>
        <v>0</v>
      </c>
      <c r="AH12" s="60">
        <f t="shared" si="1"/>
        <v>0</v>
      </c>
      <c r="AI12" s="61">
        <f>LOOKUP($F12,Urkunde!$A$2:$A$16,IF($G12="w",Urkunde!$B$2:$B$16,Urkunde!$D$2:$D$16))</f>
        <v>0</v>
      </c>
      <c r="AJ12" s="61">
        <f>LOOKUP($F12,Urkunde!$A$2:$A$16,IF($G12="w",Urkunde!$C$2:$C$16,Urkunde!$E$2:$E$16))</f>
        <v>0</v>
      </c>
      <c r="AK12" s="61" t="str">
        <f t="shared" si="2"/>
        <v>-</v>
      </c>
      <c r="AL12" s="29">
        <f t="shared" si="3"/>
        <v>0</v>
      </c>
      <c r="AM12" s="21">
        <f t="shared" si="4"/>
        <v>0</v>
      </c>
      <c r="AN12" s="21">
        <f t="shared" si="5"/>
        <v>0</v>
      </c>
      <c r="AO12" s="21">
        <f t="shared" si="6"/>
        <v>0</v>
      </c>
      <c r="AP12" s="21">
        <f t="shared" si="7"/>
        <v>0</v>
      </c>
      <c r="AQ12" s="21">
        <f t="shared" si="8"/>
        <v>0</v>
      </c>
      <c r="AR12" s="21">
        <f t="shared" si="9"/>
        <v>0</v>
      </c>
      <c r="AS12" s="21">
        <f t="shared" si="10"/>
        <v>0</v>
      </c>
      <c r="AT12" s="21">
        <f t="shared" si="11"/>
        <v>0</v>
      </c>
      <c r="AU12" s="21">
        <f t="shared" si="12"/>
        <v>0</v>
      </c>
      <c r="AV12" s="21">
        <f t="shared" si="13"/>
        <v>0</v>
      </c>
    </row>
    <row r="13" spans="1:49" ht="15.6" x14ac:dyDescent="0.3">
      <c r="A13" s="51"/>
      <c r="B13" s="50"/>
      <c r="C13" s="96"/>
      <c r="D13" s="96"/>
      <c r="E13" s="49"/>
      <c r="F13" s="52">
        <f t="shared" si="0"/>
        <v>0</v>
      </c>
      <c r="G13" s="48"/>
      <c r="H13" s="38"/>
      <c r="I13" s="54">
        <f>IF(H13=0,0,TRUNC((50/(H13+0.24)- IF($G13="w",Parameter!$B$3,Parameter!$D$3))/IF($G13="w",Parameter!$C$3,Parameter!$E$3)))</f>
        <v>0</v>
      </c>
      <c r="J13" s="105"/>
      <c r="K13" s="54">
        <f>IF(J13=0,0,TRUNC((75/(J13+0.24)- IF($G13="w",Parameter!$B$3,Parameter!$D$3))/IF($G13="w",Parameter!$C$3,Parameter!$E$3)))</f>
        <v>0</v>
      </c>
      <c r="L13" s="105"/>
      <c r="M13" s="54">
        <f>IF(L13=0,0,TRUNC((100/(L13+0.24)- IF($G13="w",Parameter!$B$3,Parameter!$D$3))/IF($G13="w",Parameter!$C$3,Parameter!$E$3)))</f>
        <v>0</v>
      </c>
      <c r="N13" s="80"/>
      <c r="O13" s="79" t="s">
        <v>44</v>
      </c>
      <c r="P13" s="81"/>
      <c r="Q13" s="54">
        <f>IF($G13="m",0,IF(AND($P13=0,$N13=0),0,TRUNC((800/($N13*60+$P13)-IF($G13="w",Parameter!$B$6,Parameter!$D$6))/IF($G13="w",Parameter!$C$6,Parameter!$E$6))))</f>
        <v>0</v>
      </c>
      <c r="R13" s="106"/>
      <c r="S13" s="73">
        <f>IF(R13=0,0,TRUNC((2000/(R13)- IF(Q13="w",Parameter!$B$6,Parameter!$D$6))/IF(Q13="w",Parameter!$C$6,Parameter!$E$6)))</f>
        <v>0</v>
      </c>
      <c r="T13" s="106"/>
      <c r="U13" s="73">
        <f>IF(T13=0,0,TRUNC((2000/(T13)- IF(Q13="w",Parameter!$B$3,Parameter!$D$3))/IF(Q13="w",Parameter!$C$3,Parameter!$E$3)))</f>
        <v>0</v>
      </c>
      <c r="V13" s="80"/>
      <c r="W13" s="79" t="s">
        <v>44</v>
      </c>
      <c r="X13" s="81"/>
      <c r="Y13" s="54">
        <f>IF($G13="w",0,IF(AND($V13=0,$X13=0),0,TRUNC((1000/($V13*60+$X13)-IF($G13="w",Parameter!$B$6,Parameter!$D$6))/IF($G13="w",Parameter!$C$6,Parameter!$E$6))))</f>
        <v>0</v>
      </c>
      <c r="Z13" s="37"/>
      <c r="AA13" s="104">
        <f>IF(Z13=0,0,TRUNC((SQRT(Z13)- IF($G13="w",Parameter!$B$11,Parameter!$D$11))/IF($G13="w",Parameter!$C$11,Parameter!$E$11)))</f>
        <v>0</v>
      </c>
      <c r="AB13" s="105"/>
      <c r="AC13" s="104">
        <f>IF(AB13=0,0,TRUNC((SQRT(AB13)- IF($G13="w",Parameter!$B$10,Parameter!$D$10))/IF($G13="w",Parameter!$C$10,Parameter!$E$10)))</f>
        <v>0</v>
      </c>
      <c r="AD13" s="38"/>
      <c r="AE13" s="55">
        <f>IF(AD13=0,0,TRUNC((SQRT(AD13)- IF($G13="w",Parameter!$B$15,Parameter!$D$15))/IF($G13="w",Parameter!$C$15,Parameter!$E$15)))</f>
        <v>0</v>
      </c>
      <c r="AF13" s="32"/>
      <c r="AG13" s="55">
        <f>IF(AF13=0,0,TRUNC((SQRT(AF13)- IF($G13="w",Parameter!$B$12,Parameter!$D$12))/IF($G13="w",Parameter!$C$12,Parameter!$E$12)))</f>
        <v>0</v>
      </c>
      <c r="AH13" s="60">
        <f t="shared" si="1"/>
        <v>0</v>
      </c>
      <c r="AI13" s="61">
        <f>LOOKUP($F13,Urkunde!$A$2:$A$16,IF($G13="w",Urkunde!$B$2:$B$16,Urkunde!$D$2:$D$16))</f>
        <v>0</v>
      </c>
      <c r="AJ13" s="61">
        <f>LOOKUP($F13,Urkunde!$A$2:$A$16,IF($G13="w",Urkunde!$C$2:$C$16,Urkunde!$E$2:$E$16))</f>
        <v>0</v>
      </c>
      <c r="AK13" s="61" t="str">
        <f t="shared" si="2"/>
        <v>-</v>
      </c>
      <c r="AL13" s="29">
        <f t="shared" si="3"/>
        <v>0</v>
      </c>
      <c r="AM13" s="21">
        <f t="shared" si="4"/>
        <v>0</v>
      </c>
      <c r="AN13" s="21">
        <f t="shared" si="5"/>
        <v>0</v>
      </c>
      <c r="AO13" s="21">
        <f t="shared" si="6"/>
        <v>0</v>
      </c>
      <c r="AP13" s="21">
        <f t="shared" si="7"/>
        <v>0</v>
      </c>
      <c r="AQ13" s="21">
        <f t="shared" si="8"/>
        <v>0</v>
      </c>
      <c r="AR13" s="21">
        <f t="shared" si="9"/>
        <v>0</v>
      </c>
      <c r="AS13" s="21">
        <f t="shared" si="10"/>
        <v>0</v>
      </c>
      <c r="AT13" s="21">
        <f t="shared" si="11"/>
        <v>0</v>
      </c>
      <c r="AU13" s="21">
        <f t="shared" si="12"/>
        <v>0</v>
      </c>
      <c r="AV13" s="21">
        <f t="shared" si="13"/>
        <v>0</v>
      </c>
    </row>
    <row r="14" spans="1:49" ht="15.6" x14ac:dyDescent="0.3">
      <c r="A14" s="51"/>
      <c r="B14" s="50"/>
      <c r="C14" s="96"/>
      <c r="D14" s="96"/>
      <c r="E14" s="49"/>
      <c r="F14" s="52">
        <f t="shared" si="0"/>
        <v>0</v>
      </c>
      <c r="G14" s="48"/>
      <c r="H14" s="38"/>
      <c r="I14" s="54">
        <f>IF(H14=0,0,TRUNC((50/(H14+0.24)- IF($G14="w",Parameter!$B$3,Parameter!$D$3))/IF($G14="w",Parameter!$C$3,Parameter!$E$3)))</f>
        <v>0</v>
      </c>
      <c r="J14" s="105"/>
      <c r="K14" s="54">
        <f>IF(J14=0,0,TRUNC((75/(J14+0.24)- IF($G14="w",Parameter!$B$3,Parameter!$D$3))/IF($G14="w",Parameter!$C$3,Parameter!$E$3)))</f>
        <v>0</v>
      </c>
      <c r="L14" s="105"/>
      <c r="M14" s="54">
        <f>IF(L14=0,0,TRUNC((100/(L14+0.24)- IF($G14="w",Parameter!$B$3,Parameter!$D$3))/IF($G14="w",Parameter!$C$3,Parameter!$E$3)))</f>
        <v>0</v>
      </c>
      <c r="N14" s="80"/>
      <c r="O14" s="79" t="s">
        <v>44</v>
      </c>
      <c r="P14" s="81"/>
      <c r="Q14" s="54">
        <f>IF($G14="m",0,IF(AND($P14=0,$N14=0),0,TRUNC((800/($N14*60+$P14)-IF($G14="w",Parameter!$B$6,Parameter!$D$6))/IF($G14="w",Parameter!$C$6,Parameter!$E$6))))</f>
        <v>0</v>
      </c>
      <c r="R14" s="106"/>
      <c r="S14" s="73">
        <f>IF(R14=0,0,TRUNC((2000/(R14)- IF(Q14="w",Parameter!$B$6,Parameter!$D$6))/IF(Q14="w",Parameter!$C$6,Parameter!$E$6)))</f>
        <v>0</v>
      </c>
      <c r="T14" s="106"/>
      <c r="U14" s="73">
        <f>IF(T14=0,0,TRUNC((2000/(T14)- IF(Q14="w",Parameter!$B$3,Parameter!$D$3))/IF(Q14="w",Parameter!$C$3,Parameter!$E$3)))</f>
        <v>0</v>
      </c>
      <c r="V14" s="80"/>
      <c r="W14" s="79" t="s">
        <v>44</v>
      </c>
      <c r="X14" s="81"/>
      <c r="Y14" s="54">
        <f>IF($G14="w",0,IF(AND($V14=0,$X14=0),0,TRUNC((1000/($V14*60+$X14)-IF($G14="w",Parameter!$B$6,Parameter!$D$6))/IF($G14="w",Parameter!$C$6,Parameter!$E$6))))</f>
        <v>0</v>
      </c>
      <c r="Z14" s="37"/>
      <c r="AA14" s="104">
        <f>IF(Z14=0,0,TRUNC((SQRT(Z14)- IF($G14="w",Parameter!$B$11,Parameter!$D$11))/IF($G14="w",Parameter!$C$11,Parameter!$E$11)))</f>
        <v>0</v>
      </c>
      <c r="AB14" s="105"/>
      <c r="AC14" s="104">
        <f>IF(AB14=0,0,TRUNC((SQRT(AB14)- IF($G14="w",Parameter!$B$10,Parameter!$D$10))/IF($G14="w",Parameter!$C$10,Parameter!$E$10)))</f>
        <v>0</v>
      </c>
      <c r="AD14" s="38"/>
      <c r="AE14" s="55">
        <f>IF(AD14=0,0,TRUNC((SQRT(AD14)- IF($G14="w",Parameter!$B$15,Parameter!$D$15))/IF($G14="w",Parameter!$C$15,Parameter!$E$15)))</f>
        <v>0</v>
      </c>
      <c r="AF14" s="32"/>
      <c r="AG14" s="55">
        <f>IF(AF14=0,0,TRUNC((SQRT(AF14)- IF($G14="w",Parameter!$B$12,Parameter!$D$12))/IF($G14="w",Parameter!$C$12,Parameter!$E$12)))</f>
        <v>0</v>
      </c>
      <c r="AH14" s="60">
        <f t="shared" si="1"/>
        <v>0</v>
      </c>
      <c r="AI14" s="61">
        <f>LOOKUP($F14,Urkunde!$A$2:$A$16,IF($G14="w",Urkunde!$B$2:$B$16,Urkunde!$D$2:$D$16))</f>
        <v>0</v>
      </c>
      <c r="AJ14" s="61">
        <f>LOOKUP($F14,Urkunde!$A$2:$A$16,IF($G14="w",Urkunde!$C$2:$C$16,Urkunde!$E$2:$E$16))</f>
        <v>0</v>
      </c>
      <c r="AK14" s="61" t="str">
        <f t="shared" si="2"/>
        <v>-</v>
      </c>
      <c r="AL14" s="29">
        <f t="shared" si="3"/>
        <v>0</v>
      </c>
      <c r="AM14" s="21">
        <f t="shared" si="4"/>
        <v>0</v>
      </c>
      <c r="AN14" s="21">
        <f t="shared" si="5"/>
        <v>0</v>
      </c>
      <c r="AO14" s="21">
        <f t="shared" si="6"/>
        <v>0</v>
      </c>
      <c r="AP14" s="21">
        <f t="shared" si="7"/>
        <v>0</v>
      </c>
      <c r="AQ14" s="21">
        <f t="shared" si="8"/>
        <v>0</v>
      </c>
      <c r="AR14" s="21">
        <f t="shared" si="9"/>
        <v>0</v>
      </c>
      <c r="AS14" s="21">
        <f t="shared" si="10"/>
        <v>0</v>
      </c>
      <c r="AT14" s="21">
        <f t="shared" si="11"/>
        <v>0</v>
      </c>
      <c r="AU14" s="21">
        <f t="shared" si="12"/>
        <v>0</v>
      </c>
      <c r="AV14" s="21">
        <f t="shared" si="13"/>
        <v>0</v>
      </c>
    </row>
    <row r="15" spans="1:49" ht="15.6" x14ac:dyDescent="0.3">
      <c r="A15" s="51"/>
      <c r="B15" s="50"/>
      <c r="C15" s="96"/>
      <c r="D15" s="96"/>
      <c r="E15" s="49"/>
      <c r="F15" s="52">
        <f t="shared" si="0"/>
        <v>0</v>
      </c>
      <c r="G15" s="48"/>
      <c r="H15" s="38"/>
      <c r="I15" s="54">
        <f>IF(H15=0,0,TRUNC((50/(H15+0.24)- IF($G15="w",Parameter!$B$3,Parameter!$D$3))/IF($G15="w",Parameter!$C$3,Parameter!$E$3)))</f>
        <v>0</v>
      </c>
      <c r="J15" s="105"/>
      <c r="K15" s="54">
        <f>IF(J15=0,0,TRUNC((75/(J15+0.24)- IF($G15="w",Parameter!$B$3,Parameter!$D$3))/IF($G15="w",Parameter!$C$3,Parameter!$E$3)))</f>
        <v>0</v>
      </c>
      <c r="L15" s="105"/>
      <c r="M15" s="54">
        <f>IF(L15=0,0,TRUNC((100/(L15+0.24)- IF($G15="w",Parameter!$B$3,Parameter!$D$3))/IF($G15="w",Parameter!$C$3,Parameter!$E$3)))</f>
        <v>0</v>
      </c>
      <c r="N15" s="80"/>
      <c r="O15" s="79" t="s">
        <v>44</v>
      </c>
      <c r="P15" s="81"/>
      <c r="Q15" s="54">
        <f>IF($G15="m",0,IF(AND($P15=0,$N15=0),0,TRUNC((800/($N15*60+$P15)-IF($G15="w",Parameter!$B$6,Parameter!$D$6))/IF($G15="w",Parameter!$C$6,Parameter!$E$6))))</f>
        <v>0</v>
      </c>
      <c r="R15" s="106"/>
      <c r="S15" s="73">
        <f>IF(R15=0,0,TRUNC((2000/(R15)- IF(Q15="w",Parameter!$B$6,Parameter!$D$6))/IF(Q15="w",Parameter!$C$6,Parameter!$E$6)))</f>
        <v>0</v>
      </c>
      <c r="T15" s="106"/>
      <c r="U15" s="73">
        <f>IF(T15=0,0,TRUNC((2000/(T15)- IF(Q15="w",Parameter!$B$3,Parameter!$D$3))/IF(Q15="w",Parameter!$C$3,Parameter!$E$3)))</f>
        <v>0</v>
      </c>
      <c r="V15" s="80"/>
      <c r="W15" s="79" t="s">
        <v>44</v>
      </c>
      <c r="X15" s="81"/>
      <c r="Y15" s="54">
        <f>IF($G15="w",0,IF(AND($V15=0,$X15=0),0,TRUNC((1000/($V15*60+$X15)-IF($G15="w",Parameter!$B$6,Parameter!$D$6))/IF($G15="w",Parameter!$C$6,Parameter!$E$6))))</f>
        <v>0</v>
      </c>
      <c r="Z15" s="37"/>
      <c r="AA15" s="104">
        <f>IF(Z15=0,0,TRUNC((SQRT(Z15)- IF($G15="w",Parameter!$B$11,Parameter!$D$11))/IF($G15="w",Parameter!$C$11,Parameter!$E$11)))</f>
        <v>0</v>
      </c>
      <c r="AB15" s="105"/>
      <c r="AC15" s="104">
        <f>IF(AB15=0,0,TRUNC((SQRT(AB15)- IF($G15="w",Parameter!$B$10,Parameter!$D$10))/IF($G15="w",Parameter!$C$10,Parameter!$E$10)))</f>
        <v>0</v>
      </c>
      <c r="AD15" s="38"/>
      <c r="AE15" s="55">
        <f>IF(AD15=0,0,TRUNC((SQRT(AD15)- IF($G15="w",Parameter!$B$15,Parameter!$D$15))/IF($G15="w",Parameter!$C$15,Parameter!$E$15)))</f>
        <v>0</v>
      </c>
      <c r="AF15" s="32"/>
      <c r="AG15" s="55">
        <f>IF(AF15=0,0,TRUNC((SQRT(AF15)- IF($G15="w",Parameter!$B$12,Parameter!$D$12))/IF($G15="w",Parameter!$C$12,Parameter!$E$12)))</f>
        <v>0</v>
      </c>
      <c r="AH15" s="60">
        <f t="shared" si="1"/>
        <v>0</v>
      </c>
      <c r="AI15" s="61">
        <f>LOOKUP($F15,Urkunde!$A$2:$A$16,IF($G15="w",Urkunde!$B$2:$B$16,Urkunde!$D$2:$D$16))</f>
        <v>0</v>
      </c>
      <c r="AJ15" s="61">
        <f>LOOKUP($F15,Urkunde!$A$2:$A$16,IF($G15="w",Urkunde!$C$2:$C$16,Urkunde!$E$2:$E$16))</f>
        <v>0</v>
      </c>
      <c r="AK15" s="61" t="str">
        <f t="shared" si="2"/>
        <v>-</v>
      </c>
      <c r="AL15" s="29">
        <f t="shared" si="3"/>
        <v>0</v>
      </c>
      <c r="AM15" s="21">
        <f t="shared" si="4"/>
        <v>0</v>
      </c>
      <c r="AN15" s="21">
        <f t="shared" si="5"/>
        <v>0</v>
      </c>
      <c r="AO15" s="21">
        <f t="shared" si="6"/>
        <v>0</v>
      </c>
      <c r="AP15" s="21">
        <f t="shared" si="7"/>
        <v>0</v>
      </c>
      <c r="AQ15" s="21">
        <f t="shared" si="8"/>
        <v>0</v>
      </c>
      <c r="AR15" s="21">
        <f t="shared" si="9"/>
        <v>0</v>
      </c>
      <c r="AS15" s="21">
        <f t="shared" si="10"/>
        <v>0</v>
      </c>
      <c r="AT15" s="21">
        <f t="shared" si="11"/>
        <v>0</v>
      </c>
      <c r="AU15" s="21">
        <f t="shared" si="12"/>
        <v>0</v>
      </c>
      <c r="AV15" s="21">
        <f t="shared" si="13"/>
        <v>0</v>
      </c>
    </row>
    <row r="16" spans="1:49" ht="15.6" x14ac:dyDescent="0.3">
      <c r="A16" s="51"/>
      <c r="B16" s="50"/>
      <c r="C16" s="96"/>
      <c r="D16" s="96"/>
      <c r="E16" s="49"/>
      <c r="F16" s="52">
        <f t="shared" si="0"/>
        <v>0</v>
      </c>
      <c r="G16" s="48"/>
      <c r="H16" s="38"/>
      <c r="I16" s="54">
        <f>IF(H16=0,0,TRUNC((50/(H16+0.24)- IF($G16="w",Parameter!$B$3,Parameter!$D$3))/IF($G16="w",Parameter!$C$3,Parameter!$E$3)))</f>
        <v>0</v>
      </c>
      <c r="J16" s="105"/>
      <c r="K16" s="54">
        <f>IF(J16=0,0,TRUNC((75/(J16+0.24)- IF($G16="w",Parameter!$B$3,Parameter!$D$3))/IF($G16="w",Parameter!$C$3,Parameter!$E$3)))</f>
        <v>0</v>
      </c>
      <c r="L16" s="105"/>
      <c r="M16" s="54">
        <f>IF(L16=0,0,TRUNC((100/(L16+0.24)- IF($G16="w",Parameter!$B$3,Parameter!$D$3))/IF($G16="w",Parameter!$C$3,Parameter!$E$3)))</f>
        <v>0</v>
      </c>
      <c r="N16" s="80"/>
      <c r="O16" s="79" t="s">
        <v>44</v>
      </c>
      <c r="P16" s="81"/>
      <c r="Q16" s="54">
        <f>IF($G16="m",0,IF(AND($P16=0,$N16=0),0,TRUNC((800/($N16*60+$P16)-IF($G16="w",Parameter!$B$6,Parameter!$D$6))/IF($G16="w",Parameter!$C$6,Parameter!$E$6))))</f>
        <v>0</v>
      </c>
      <c r="R16" s="106"/>
      <c r="S16" s="73">
        <f>IF(R16=0,0,TRUNC((2000/(R16)- IF(Q16="w",Parameter!$B$6,Parameter!$D$6))/IF(Q16="w",Parameter!$C$6,Parameter!$E$6)))</f>
        <v>0</v>
      </c>
      <c r="T16" s="106"/>
      <c r="U16" s="73">
        <f>IF(T16=0,0,TRUNC((2000/(T16)- IF(Q16="w",Parameter!$B$3,Parameter!$D$3))/IF(Q16="w",Parameter!$C$3,Parameter!$E$3)))</f>
        <v>0</v>
      </c>
      <c r="V16" s="80"/>
      <c r="W16" s="79" t="s">
        <v>44</v>
      </c>
      <c r="X16" s="81"/>
      <c r="Y16" s="54">
        <f>IF($G16="w",0,IF(AND($V16=0,$X16=0),0,TRUNC((1000/($V16*60+$X16)-IF($G16="w",Parameter!$B$6,Parameter!$D$6))/IF($G16="w",Parameter!$C$6,Parameter!$E$6))))</f>
        <v>0</v>
      </c>
      <c r="Z16" s="37"/>
      <c r="AA16" s="104">
        <f>IF(Z16=0,0,TRUNC((SQRT(Z16)- IF($G16="w",Parameter!$B$11,Parameter!$D$11))/IF($G16="w",Parameter!$C$11,Parameter!$E$11)))</f>
        <v>0</v>
      </c>
      <c r="AB16" s="105"/>
      <c r="AC16" s="104">
        <f>IF(AB16=0,0,TRUNC((SQRT(AB16)- IF($G16="w",Parameter!$B$10,Parameter!$D$10))/IF($G16="w",Parameter!$C$10,Parameter!$E$10)))</f>
        <v>0</v>
      </c>
      <c r="AD16" s="38"/>
      <c r="AE16" s="55">
        <f>IF(AD16=0,0,TRUNC((SQRT(AD16)- IF($G16="w",Parameter!$B$15,Parameter!$D$15))/IF($G16="w",Parameter!$C$15,Parameter!$E$15)))</f>
        <v>0</v>
      </c>
      <c r="AF16" s="32"/>
      <c r="AG16" s="55">
        <f>IF(AF16=0,0,TRUNC((SQRT(AF16)- IF($G16="w",Parameter!$B$12,Parameter!$D$12))/IF($G16="w",Parameter!$C$12,Parameter!$E$12)))</f>
        <v>0</v>
      </c>
      <c r="AH16" s="60">
        <f t="shared" si="1"/>
        <v>0</v>
      </c>
      <c r="AI16" s="61">
        <f>LOOKUP($F16,Urkunde!$A$2:$A$16,IF($G16="w",Urkunde!$B$2:$B$16,Urkunde!$D$2:$D$16))</f>
        <v>0</v>
      </c>
      <c r="AJ16" s="61">
        <f>LOOKUP($F16,Urkunde!$A$2:$A$16,IF($G16="w",Urkunde!$C$2:$C$16,Urkunde!$E$2:$E$16))</f>
        <v>0</v>
      </c>
      <c r="AK16" s="61" t="str">
        <f t="shared" si="2"/>
        <v>-</v>
      </c>
      <c r="AL16" s="29">
        <f t="shared" si="3"/>
        <v>0</v>
      </c>
      <c r="AM16" s="21">
        <f t="shared" si="4"/>
        <v>0</v>
      </c>
      <c r="AN16" s="21">
        <f t="shared" si="5"/>
        <v>0</v>
      </c>
      <c r="AO16" s="21">
        <f t="shared" si="6"/>
        <v>0</v>
      </c>
      <c r="AP16" s="21">
        <f t="shared" si="7"/>
        <v>0</v>
      </c>
      <c r="AQ16" s="21">
        <f t="shared" si="8"/>
        <v>0</v>
      </c>
      <c r="AR16" s="21">
        <f t="shared" si="9"/>
        <v>0</v>
      </c>
      <c r="AS16" s="21">
        <f t="shared" si="10"/>
        <v>0</v>
      </c>
      <c r="AT16" s="21">
        <f t="shared" si="11"/>
        <v>0</v>
      </c>
      <c r="AU16" s="21">
        <f t="shared" si="12"/>
        <v>0</v>
      </c>
      <c r="AV16" s="21">
        <f t="shared" si="13"/>
        <v>0</v>
      </c>
    </row>
    <row r="17" spans="1:48" ht="15.6" x14ac:dyDescent="0.3">
      <c r="A17" s="51"/>
      <c r="B17" s="50"/>
      <c r="C17" s="96"/>
      <c r="D17" s="96"/>
      <c r="E17" s="49"/>
      <c r="F17" s="52">
        <f t="shared" si="0"/>
        <v>0</v>
      </c>
      <c r="G17" s="48"/>
      <c r="H17" s="38"/>
      <c r="I17" s="54">
        <f>IF(H17=0,0,TRUNC((50/(H17+0.24)- IF($G17="w",Parameter!$B$3,Parameter!$D$3))/IF($G17="w",Parameter!$C$3,Parameter!$E$3)))</f>
        <v>0</v>
      </c>
      <c r="J17" s="105"/>
      <c r="K17" s="54">
        <f>IF(J17=0,0,TRUNC((75/(J17+0.24)- IF($G17="w",Parameter!$B$3,Parameter!$D$3))/IF($G17="w",Parameter!$C$3,Parameter!$E$3)))</f>
        <v>0</v>
      </c>
      <c r="L17" s="105"/>
      <c r="M17" s="54">
        <f>IF(L17=0,0,TRUNC((100/(L17+0.24)- IF($G17="w",Parameter!$B$3,Parameter!$D$3))/IF($G17="w",Parameter!$C$3,Parameter!$E$3)))</f>
        <v>0</v>
      </c>
      <c r="N17" s="80"/>
      <c r="O17" s="79" t="s">
        <v>44</v>
      </c>
      <c r="P17" s="81"/>
      <c r="Q17" s="54">
        <f>IF($G17="m",0,IF(AND($P17=0,$N17=0),0,TRUNC((800/($N17*60+$P17)-IF($G17="w",Parameter!$B$6,Parameter!$D$6))/IF($G17="w",Parameter!$C$6,Parameter!$E$6))))</f>
        <v>0</v>
      </c>
      <c r="R17" s="106"/>
      <c r="S17" s="73">
        <f>IF(R17=0,0,TRUNC((2000/(R17)- IF(Q17="w",Parameter!$B$6,Parameter!$D$6))/IF(Q17="w",Parameter!$C$6,Parameter!$E$6)))</f>
        <v>0</v>
      </c>
      <c r="T17" s="106"/>
      <c r="U17" s="73">
        <f>IF(T17=0,0,TRUNC((2000/(T17)- IF(Q17="w",Parameter!$B$3,Parameter!$D$3))/IF(Q17="w",Parameter!$C$3,Parameter!$E$3)))</f>
        <v>0</v>
      </c>
      <c r="V17" s="80"/>
      <c r="W17" s="79" t="s">
        <v>44</v>
      </c>
      <c r="X17" s="81"/>
      <c r="Y17" s="54">
        <f>IF($G17="w",0,IF(AND($V17=0,$X17=0),0,TRUNC((1000/($V17*60+$X17)-IF($G17="w",Parameter!$B$6,Parameter!$D$6))/IF($G17="w",Parameter!$C$6,Parameter!$E$6))))</f>
        <v>0</v>
      </c>
      <c r="Z17" s="37"/>
      <c r="AA17" s="104">
        <f>IF(Z17=0,0,TRUNC((SQRT(Z17)- IF($G17="w",Parameter!$B$11,Parameter!$D$11))/IF($G17="w",Parameter!$C$11,Parameter!$E$11)))</f>
        <v>0</v>
      </c>
      <c r="AB17" s="105"/>
      <c r="AC17" s="104">
        <f>IF(AB17=0,0,TRUNC((SQRT(AB17)- IF($G17="w",Parameter!$B$10,Parameter!$D$10))/IF($G17="w",Parameter!$C$10,Parameter!$E$10)))</f>
        <v>0</v>
      </c>
      <c r="AD17" s="38"/>
      <c r="AE17" s="55">
        <f>IF(AD17=0,0,TRUNC((SQRT(AD17)- IF($G17="w",Parameter!$B$15,Parameter!$D$15))/IF($G17="w",Parameter!$C$15,Parameter!$E$15)))</f>
        <v>0</v>
      </c>
      <c r="AF17" s="32"/>
      <c r="AG17" s="55">
        <f>IF(AF17=0,0,TRUNC((SQRT(AF17)- IF($G17="w",Parameter!$B$12,Parameter!$D$12))/IF($G17="w",Parameter!$C$12,Parameter!$E$12)))</f>
        <v>0</v>
      </c>
      <c r="AH17" s="60">
        <f t="shared" si="1"/>
        <v>0</v>
      </c>
      <c r="AI17" s="61">
        <f>LOOKUP($F17,Urkunde!$A$2:$A$16,IF($G17="w",Urkunde!$B$2:$B$16,Urkunde!$D$2:$D$16))</f>
        <v>0</v>
      </c>
      <c r="AJ17" s="61">
        <f>LOOKUP($F17,Urkunde!$A$2:$A$16,IF($G17="w",Urkunde!$C$2:$C$16,Urkunde!$E$2:$E$16))</f>
        <v>0</v>
      </c>
      <c r="AK17" s="61" t="str">
        <f t="shared" si="2"/>
        <v>-</v>
      </c>
      <c r="AL17" s="29">
        <f t="shared" si="3"/>
        <v>0</v>
      </c>
      <c r="AM17" s="21">
        <f t="shared" si="4"/>
        <v>0</v>
      </c>
      <c r="AN17" s="21">
        <f t="shared" si="5"/>
        <v>0</v>
      </c>
      <c r="AO17" s="21">
        <f t="shared" si="6"/>
        <v>0</v>
      </c>
      <c r="AP17" s="21">
        <f t="shared" si="7"/>
        <v>0</v>
      </c>
      <c r="AQ17" s="21">
        <f t="shared" si="8"/>
        <v>0</v>
      </c>
      <c r="AR17" s="21">
        <f t="shared" si="9"/>
        <v>0</v>
      </c>
      <c r="AS17" s="21">
        <f t="shared" si="10"/>
        <v>0</v>
      </c>
      <c r="AT17" s="21">
        <f t="shared" si="11"/>
        <v>0</v>
      </c>
      <c r="AU17" s="21">
        <f t="shared" si="12"/>
        <v>0</v>
      </c>
      <c r="AV17" s="21">
        <f t="shared" si="13"/>
        <v>0</v>
      </c>
    </row>
    <row r="18" spans="1:48" ht="15.6" x14ac:dyDescent="0.3">
      <c r="A18" s="51"/>
      <c r="B18" s="50"/>
      <c r="C18" s="96"/>
      <c r="D18" s="96"/>
      <c r="E18" s="49"/>
      <c r="F18" s="52">
        <f t="shared" si="0"/>
        <v>0</v>
      </c>
      <c r="G18" s="48"/>
      <c r="H18" s="38"/>
      <c r="I18" s="54">
        <f>IF(H18=0,0,TRUNC((50/(H18+0.24)- IF($G18="w",Parameter!$B$3,Parameter!$D$3))/IF($G18="w",Parameter!$C$3,Parameter!$E$3)))</f>
        <v>0</v>
      </c>
      <c r="J18" s="105"/>
      <c r="K18" s="54">
        <f>IF(J18=0,0,TRUNC((75/(J18+0.24)- IF($G18="w",Parameter!$B$3,Parameter!$D$3))/IF($G18="w",Parameter!$C$3,Parameter!$E$3)))</f>
        <v>0</v>
      </c>
      <c r="L18" s="105"/>
      <c r="M18" s="54">
        <f>IF(L18=0,0,TRUNC((100/(L18+0.24)- IF($G18="w",Parameter!$B$3,Parameter!$D$3))/IF($G18="w",Parameter!$C$3,Parameter!$E$3)))</f>
        <v>0</v>
      </c>
      <c r="N18" s="80"/>
      <c r="O18" s="79" t="s">
        <v>44</v>
      </c>
      <c r="P18" s="81"/>
      <c r="Q18" s="54">
        <f>IF($G18="m",0,IF(AND($P18=0,$N18=0),0,TRUNC((800/($N18*60+$P18)-IF($G18="w",Parameter!$B$6,Parameter!$D$6))/IF($G18="w",Parameter!$C$6,Parameter!$E$6))))</f>
        <v>0</v>
      </c>
      <c r="R18" s="106"/>
      <c r="S18" s="73">
        <f>IF(R18=0,0,TRUNC((2000/(R18)- IF(Q18="w",Parameter!$B$6,Parameter!$D$6))/IF(Q18="w",Parameter!$C$6,Parameter!$E$6)))</f>
        <v>0</v>
      </c>
      <c r="T18" s="106"/>
      <c r="U18" s="73">
        <f>IF(T18=0,0,TRUNC((2000/(T18)- IF(Q18="w",Parameter!$B$3,Parameter!$D$3))/IF(Q18="w",Parameter!$C$3,Parameter!$E$3)))</f>
        <v>0</v>
      </c>
      <c r="V18" s="80"/>
      <c r="W18" s="79" t="s">
        <v>44</v>
      </c>
      <c r="X18" s="81"/>
      <c r="Y18" s="54">
        <f>IF($G18="w",0,IF(AND($V18=0,$X18=0),0,TRUNC((1000/($V18*60+$X18)-IF($G18="w",Parameter!$B$6,Parameter!$D$6))/IF($G18="w",Parameter!$C$6,Parameter!$E$6))))</f>
        <v>0</v>
      </c>
      <c r="Z18" s="37"/>
      <c r="AA18" s="104">
        <f>IF(Z18=0,0,TRUNC((SQRT(Z18)- IF($G18="w",Parameter!$B$11,Parameter!$D$11))/IF($G18="w",Parameter!$C$11,Parameter!$E$11)))</f>
        <v>0</v>
      </c>
      <c r="AB18" s="105"/>
      <c r="AC18" s="104">
        <f>IF(AB18=0,0,TRUNC((SQRT(AB18)- IF($G18="w",Parameter!$B$10,Parameter!$D$10))/IF($G18="w",Parameter!$C$10,Parameter!$E$10)))</f>
        <v>0</v>
      </c>
      <c r="AD18" s="38"/>
      <c r="AE18" s="55">
        <f>IF(AD18=0,0,TRUNC((SQRT(AD18)- IF($G18="w",Parameter!$B$15,Parameter!$D$15))/IF($G18="w",Parameter!$C$15,Parameter!$E$15)))</f>
        <v>0</v>
      </c>
      <c r="AF18" s="32"/>
      <c r="AG18" s="55">
        <f>IF(AF18=0,0,TRUNC((SQRT(AF18)- IF($G18="w",Parameter!$B$12,Parameter!$D$12))/IF($G18="w",Parameter!$C$12,Parameter!$E$12)))</f>
        <v>0</v>
      </c>
      <c r="AH18" s="60">
        <f t="shared" si="1"/>
        <v>0</v>
      </c>
      <c r="AI18" s="61">
        <f>LOOKUP($F18,Urkunde!$A$2:$A$16,IF($G18="w",Urkunde!$B$2:$B$16,Urkunde!$D$2:$D$16))</f>
        <v>0</v>
      </c>
      <c r="AJ18" s="61">
        <f>LOOKUP($F18,Urkunde!$A$2:$A$16,IF($G18="w",Urkunde!$C$2:$C$16,Urkunde!$E$2:$E$16))</f>
        <v>0</v>
      </c>
      <c r="AK18" s="61" t="str">
        <f t="shared" si="2"/>
        <v>-</v>
      </c>
      <c r="AL18" s="29">
        <f t="shared" si="3"/>
        <v>0</v>
      </c>
      <c r="AM18" s="21">
        <f t="shared" si="4"/>
        <v>0</v>
      </c>
      <c r="AN18" s="21">
        <f t="shared" si="5"/>
        <v>0</v>
      </c>
      <c r="AO18" s="21">
        <f t="shared" si="6"/>
        <v>0</v>
      </c>
      <c r="AP18" s="21">
        <f t="shared" si="7"/>
        <v>0</v>
      </c>
      <c r="AQ18" s="21">
        <f t="shared" si="8"/>
        <v>0</v>
      </c>
      <c r="AR18" s="21">
        <f t="shared" si="9"/>
        <v>0</v>
      </c>
      <c r="AS18" s="21">
        <f t="shared" si="10"/>
        <v>0</v>
      </c>
      <c r="AT18" s="21">
        <f t="shared" si="11"/>
        <v>0</v>
      </c>
      <c r="AU18" s="21">
        <f t="shared" si="12"/>
        <v>0</v>
      </c>
      <c r="AV18" s="21">
        <f t="shared" si="13"/>
        <v>0</v>
      </c>
    </row>
    <row r="19" spans="1:48" ht="15.6" x14ac:dyDescent="0.3">
      <c r="A19" s="51"/>
      <c r="B19" s="50"/>
      <c r="C19" s="96"/>
      <c r="D19" s="96"/>
      <c r="E19" s="49"/>
      <c r="F19" s="52">
        <f t="shared" si="0"/>
        <v>0</v>
      </c>
      <c r="G19" s="48"/>
      <c r="H19" s="38"/>
      <c r="I19" s="54">
        <f>IF(H19=0,0,TRUNC((50/(H19+0.24)- IF($G19="w",Parameter!$B$3,Parameter!$D$3))/IF($G19="w",Parameter!$C$3,Parameter!$E$3)))</f>
        <v>0</v>
      </c>
      <c r="J19" s="105"/>
      <c r="K19" s="54">
        <f>IF(J19=0,0,TRUNC((75/(J19+0.24)- IF($G19="w",Parameter!$B$3,Parameter!$D$3))/IF($G19="w",Parameter!$C$3,Parameter!$E$3)))</f>
        <v>0</v>
      </c>
      <c r="L19" s="105"/>
      <c r="M19" s="54">
        <f>IF(L19=0,0,TRUNC((100/(L19+0.24)- IF($G19="w",Parameter!$B$3,Parameter!$D$3))/IF($G19="w",Parameter!$C$3,Parameter!$E$3)))</f>
        <v>0</v>
      </c>
      <c r="N19" s="80"/>
      <c r="O19" s="79" t="s">
        <v>44</v>
      </c>
      <c r="P19" s="81"/>
      <c r="Q19" s="54">
        <f>IF($G19="m",0,IF(AND($P19=0,$N19=0),0,TRUNC((800/($N19*60+$P19)-IF($G19="w",Parameter!$B$6,Parameter!$D$6))/IF($G19="w",Parameter!$C$6,Parameter!$E$6))))</f>
        <v>0</v>
      </c>
      <c r="R19" s="106"/>
      <c r="S19" s="73">
        <f>IF(R19=0,0,TRUNC((2000/(R19)- IF(Q19="w",Parameter!$B$6,Parameter!$D$6))/IF(Q19="w",Parameter!$C$6,Parameter!$E$6)))</f>
        <v>0</v>
      </c>
      <c r="T19" s="106"/>
      <c r="U19" s="73">
        <f>IF(T19=0,0,TRUNC((2000/(T19)- IF(Q19="w",Parameter!$B$3,Parameter!$D$3))/IF(Q19="w",Parameter!$C$3,Parameter!$E$3)))</f>
        <v>0</v>
      </c>
      <c r="V19" s="80"/>
      <c r="W19" s="79" t="s">
        <v>44</v>
      </c>
      <c r="X19" s="81"/>
      <c r="Y19" s="54">
        <f>IF($G19="w",0,IF(AND($V19=0,$X19=0),0,TRUNC((1000/($V19*60+$X19)-IF($G19="w",Parameter!$B$6,Parameter!$D$6))/IF($G19="w",Parameter!$C$6,Parameter!$E$6))))</f>
        <v>0</v>
      </c>
      <c r="Z19" s="37"/>
      <c r="AA19" s="104">
        <f>IF(Z19=0,0,TRUNC((SQRT(Z19)- IF($G19="w",Parameter!$B$11,Parameter!$D$11))/IF($G19="w",Parameter!$C$11,Parameter!$E$11)))</f>
        <v>0</v>
      </c>
      <c r="AB19" s="105"/>
      <c r="AC19" s="104">
        <f>IF(AB19=0,0,TRUNC((SQRT(AB19)- IF($G19="w",Parameter!$B$10,Parameter!$D$10))/IF($G19="w",Parameter!$C$10,Parameter!$E$10)))</f>
        <v>0</v>
      </c>
      <c r="AD19" s="38"/>
      <c r="AE19" s="55">
        <f>IF(AD19=0,0,TRUNC((SQRT(AD19)- IF($G19="w",Parameter!$B$15,Parameter!$D$15))/IF($G19="w",Parameter!$C$15,Parameter!$E$15)))</f>
        <v>0</v>
      </c>
      <c r="AF19" s="32"/>
      <c r="AG19" s="55">
        <f>IF(AF19=0,0,TRUNC((SQRT(AF19)- IF($G19="w",Parameter!$B$12,Parameter!$D$12))/IF($G19="w",Parameter!$C$12,Parameter!$E$12)))</f>
        <v>0</v>
      </c>
      <c r="AH19" s="60">
        <f t="shared" si="1"/>
        <v>0</v>
      </c>
      <c r="AI19" s="61">
        <f>LOOKUP($F19,Urkunde!$A$2:$A$16,IF($G19="w",Urkunde!$B$2:$B$16,Urkunde!$D$2:$D$16))</f>
        <v>0</v>
      </c>
      <c r="AJ19" s="61">
        <f>LOOKUP($F19,Urkunde!$A$2:$A$16,IF($G19="w",Urkunde!$C$2:$C$16,Urkunde!$E$2:$E$16))</f>
        <v>0</v>
      </c>
      <c r="AK19" s="61" t="str">
        <f t="shared" si="2"/>
        <v>-</v>
      </c>
      <c r="AL19" s="29">
        <f t="shared" si="3"/>
        <v>0</v>
      </c>
      <c r="AM19" s="21">
        <f t="shared" si="4"/>
        <v>0</v>
      </c>
      <c r="AN19" s="21">
        <f t="shared" si="5"/>
        <v>0</v>
      </c>
      <c r="AO19" s="21">
        <f t="shared" si="6"/>
        <v>0</v>
      </c>
      <c r="AP19" s="21">
        <f t="shared" si="7"/>
        <v>0</v>
      </c>
      <c r="AQ19" s="21">
        <f t="shared" si="8"/>
        <v>0</v>
      </c>
      <c r="AR19" s="21">
        <f t="shared" si="9"/>
        <v>0</v>
      </c>
      <c r="AS19" s="21">
        <f t="shared" si="10"/>
        <v>0</v>
      </c>
      <c r="AT19" s="21">
        <f t="shared" si="11"/>
        <v>0</v>
      </c>
      <c r="AU19" s="21">
        <f t="shared" si="12"/>
        <v>0</v>
      </c>
      <c r="AV19" s="21">
        <f t="shared" si="13"/>
        <v>0</v>
      </c>
    </row>
    <row r="20" spans="1:48" ht="15.6" x14ac:dyDescent="0.3">
      <c r="A20" s="51"/>
      <c r="B20" s="50"/>
      <c r="C20" s="96"/>
      <c r="D20" s="96"/>
      <c r="E20" s="49"/>
      <c r="F20" s="52">
        <f t="shared" si="0"/>
        <v>0</v>
      </c>
      <c r="G20" s="48"/>
      <c r="H20" s="38"/>
      <c r="I20" s="54">
        <f>IF(H20=0,0,TRUNC((50/(H20+0.24)- IF($G20="w",Parameter!$B$3,Parameter!$D$3))/IF($G20="w",Parameter!$C$3,Parameter!$E$3)))</f>
        <v>0</v>
      </c>
      <c r="J20" s="105"/>
      <c r="K20" s="54">
        <f>IF(J20=0,0,TRUNC((75/(J20+0.24)- IF($G20="w",Parameter!$B$3,Parameter!$D$3))/IF($G20="w",Parameter!$C$3,Parameter!$E$3)))</f>
        <v>0</v>
      </c>
      <c r="L20" s="105"/>
      <c r="M20" s="54">
        <f>IF(L20=0,0,TRUNC((100/(L20+0.24)- IF($G20="w",Parameter!$B$3,Parameter!$D$3))/IF($G20="w",Parameter!$C$3,Parameter!$E$3)))</f>
        <v>0</v>
      </c>
      <c r="N20" s="80"/>
      <c r="O20" s="79" t="s">
        <v>44</v>
      </c>
      <c r="P20" s="81"/>
      <c r="Q20" s="54">
        <f>IF($G20="m",0,IF(AND($P20=0,$N20=0),0,TRUNC((800/($N20*60+$P20)-IF($G20="w",Parameter!$B$6,Parameter!$D$6))/IF($G20="w",Parameter!$C$6,Parameter!$E$6))))</f>
        <v>0</v>
      </c>
      <c r="R20" s="106"/>
      <c r="S20" s="73">
        <f>IF(R20=0,0,TRUNC((2000/(R20)- IF(Q20="w",Parameter!$B$6,Parameter!$D$6))/IF(Q20="w",Parameter!$C$6,Parameter!$E$6)))</f>
        <v>0</v>
      </c>
      <c r="T20" s="106"/>
      <c r="U20" s="73">
        <f>IF(T20=0,0,TRUNC((2000/(T20)- IF(Q20="w",Parameter!$B$3,Parameter!$D$3))/IF(Q20="w",Parameter!$C$3,Parameter!$E$3)))</f>
        <v>0</v>
      </c>
      <c r="V20" s="80"/>
      <c r="W20" s="79" t="s">
        <v>44</v>
      </c>
      <c r="X20" s="81"/>
      <c r="Y20" s="54">
        <f>IF($G20="w",0,IF(AND($V20=0,$X20=0),0,TRUNC((1000/($V20*60+$X20)-IF($G20="w",Parameter!$B$6,Parameter!$D$6))/IF($G20="w",Parameter!$C$6,Parameter!$E$6))))</f>
        <v>0</v>
      </c>
      <c r="Z20" s="37"/>
      <c r="AA20" s="104">
        <f>IF(Z20=0,0,TRUNC((SQRT(Z20)- IF($G20="w",Parameter!$B$11,Parameter!$D$11))/IF($G20="w",Parameter!$C$11,Parameter!$E$11)))</f>
        <v>0</v>
      </c>
      <c r="AB20" s="105"/>
      <c r="AC20" s="104">
        <f>IF(AB20=0,0,TRUNC((SQRT(AB20)- IF($G20="w",Parameter!$B$10,Parameter!$D$10))/IF($G20="w",Parameter!$C$10,Parameter!$E$10)))</f>
        <v>0</v>
      </c>
      <c r="AD20" s="38"/>
      <c r="AE20" s="55">
        <f>IF(AD20=0,0,TRUNC((SQRT(AD20)- IF($G20="w",Parameter!$B$15,Parameter!$D$15))/IF($G20="w",Parameter!$C$15,Parameter!$E$15)))</f>
        <v>0</v>
      </c>
      <c r="AF20" s="32"/>
      <c r="AG20" s="55">
        <f>IF(AF20=0,0,TRUNC((SQRT(AF20)- IF($G20="w",Parameter!$B$12,Parameter!$D$12))/IF($G20="w",Parameter!$C$12,Parameter!$E$12)))</f>
        <v>0</v>
      </c>
      <c r="AH20" s="60">
        <f t="shared" si="1"/>
        <v>0</v>
      </c>
      <c r="AI20" s="61">
        <f>LOOKUP($F20,Urkunde!$A$2:$A$16,IF($G20="w",Urkunde!$B$2:$B$16,Urkunde!$D$2:$D$16))</f>
        <v>0</v>
      </c>
      <c r="AJ20" s="61">
        <f>LOOKUP($F20,Urkunde!$A$2:$A$16,IF($G20="w",Urkunde!$C$2:$C$16,Urkunde!$E$2:$E$16))</f>
        <v>0</v>
      </c>
      <c r="AK20" s="61" t="str">
        <f t="shared" si="2"/>
        <v>-</v>
      </c>
      <c r="AL20" s="29">
        <f t="shared" si="3"/>
        <v>0</v>
      </c>
      <c r="AM20" s="21">
        <f t="shared" si="4"/>
        <v>0</v>
      </c>
      <c r="AN20" s="21">
        <f t="shared" si="5"/>
        <v>0</v>
      </c>
      <c r="AO20" s="21">
        <f t="shared" si="6"/>
        <v>0</v>
      </c>
      <c r="AP20" s="21">
        <f t="shared" si="7"/>
        <v>0</v>
      </c>
      <c r="AQ20" s="21">
        <f t="shared" si="8"/>
        <v>0</v>
      </c>
      <c r="AR20" s="21">
        <f t="shared" si="9"/>
        <v>0</v>
      </c>
      <c r="AS20" s="21">
        <f t="shared" si="10"/>
        <v>0</v>
      </c>
      <c r="AT20" s="21">
        <f t="shared" si="11"/>
        <v>0</v>
      </c>
      <c r="AU20" s="21">
        <f t="shared" si="12"/>
        <v>0</v>
      </c>
      <c r="AV20" s="21">
        <f t="shared" si="13"/>
        <v>0</v>
      </c>
    </row>
    <row r="21" spans="1:48" ht="15.6" x14ac:dyDescent="0.3">
      <c r="A21" s="51"/>
      <c r="B21" s="50"/>
      <c r="C21" s="96"/>
      <c r="D21" s="96"/>
      <c r="E21" s="49"/>
      <c r="F21" s="52">
        <f t="shared" si="0"/>
        <v>0</v>
      </c>
      <c r="G21" s="48"/>
      <c r="H21" s="38"/>
      <c r="I21" s="54">
        <f>IF(H21=0,0,TRUNC((50/(H21+0.24)- IF($G21="w",Parameter!$B$3,Parameter!$D$3))/IF($G21="w",Parameter!$C$3,Parameter!$E$3)))</f>
        <v>0</v>
      </c>
      <c r="J21" s="105"/>
      <c r="K21" s="54">
        <f>IF(J21=0,0,TRUNC((75/(J21+0.24)- IF($G21="w",Parameter!$B$3,Parameter!$D$3))/IF($G21="w",Parameter!$C$3,Parameter!$E$3)))</f>
        <v>0</v>
      </c>
      <c r="L21" s="105"/>
      <c r="M21" s="54">
        <f>IF(L21=0,0,TRUNC((100/(L21+0.24)- IF($G21="w",Parameter!$B$3,Parameter!$D$3))/IF($G21="w",Parameter!$C$3,Parameter!$E$3)))</f>
        <v>0</v>
      </c>
      <c r="N21" s="80"/>
      <c r="O21" s="79" t="s">
        <v>44</v>
      </c>
      <c r="P21" s="81"/>
      <c r="Q21" s="54">
        <f>IF($G21="m",0,IF(AND($P21=0,$N21=0),0,TRUNC((800/($N21*60+$P21)-IF($G21="w",Parameter!$B$6,Parameter!$D$6))/IF($G21="w",Parameter!$C$6,Parameter!$E$6))))</f>
        <v>0</v>
      </c>
      <c r="R21" s="106"/>
      <c r="S21" s="73">
        <f>IF(R21=0,0,TRUNC((2000/(R21)- IF(Q21="w",Parameter!$B$6,Parameter!$D$6))/IF(Q21="w",Parameter!$C$6,Parameter!$E$6)))</f>
        <v>0</v>
      </c>
      <c r="T21" s="106"/>
      <c r="U21" s="73">
        <f>IF(T21=0,0,TRUNC((2000/(T21)- IF(Q21="w",Parameter!$B$3,Parameter!$D$3))/IF(Q21="w",Parameter!$C$3,Parameter!$E$3)))</f>
        <v>0</v>
      </c>
      <c r="V21" s="80"/>
      <c r="W21" s="79" t="s">
        <v>44</v>
      </c>
      <c r="X21" s="81"/>
      <c r="Y21" s="54">
        <f>IF($G21="w",0,IF(AND($V21=0,$X21=0),0,TRUNC((1000/($V21*60+$X21)-IF($G21="w",Parameter!$B$6,Parameter!$D$6))/IF($G21="w",Parameter!$C$6,Parameter!$E$6))))</f>
        <v>0</v>
      </c>
      <c r="Z21" s="37"/>
      <c r="AA21" s="104">
        <f>IF(Z21=0,0,TRUNC((SQRT(Z21)- IF($G21="w",Parameter!$B$11,Parameter!$D$11))/IF($G21="w",Parameter!$C$11,Parameter!$E$11)))</f>
        <v>0</v>
      </c>
      <c r="AB21" s="105"/>
      <c r="AC21" s="104">
        <f>IF(AB21=0,0,TRUNC((SQRT(AB21)- IF($G21="w",Parameter!$B$10,Parameter!$D$10))/IF($G21="w",Parameter!$C$10,Parameter!$E$10)))</f>
        <v>0</v>
      </c>
      <c r="AD21" s="38"/>
      <c r="AE21" s="55">
        <f>IF(AD21=0,0,TRUNC((SQRT(AD21)- IF($G21="w",Parameter!$B$15,Parameter!$D$15))/IF($G21="w",Parameter!$C$15,Parameter!$E$15)))</f>
        <v>0</v>
      </c>
      <c r="AF21" s="32"/>
      <c r="AG21" s="55">
        <f>IF(AF21=0,0,TRUNC((SQRT(AF21)- IF($G21="w",Parameter!$B$12,Parameter!$D$12))/IF($G21="w",Parameter!$C$12,Parameter!$E$12)))</f>
        <v>0</v>
      </c>
      <c r="AH21" s="60">
        <f t="shared" si="1"/>
        <v>0</v>
      </c>
      <c r="AI21" s="61">
        <f>LOOKUP($F21,Urkunde!$A$2:$A$16,IF($G21="w",Urkunde!$B$2:$B$16,Urkunde!$D$2:$D$16))</f>
        <v>0</v>
      </c>
      <c r="AJ21" s="61">
        <f>LOOKUP($F21,Urkunde!$A$2:$A$16,IF($G21="w",Urkunde!$C$2:$C$16,Urkunde!$E$2:$E$16))</f>
        <v>0</v>
      </c>
      <c r="AK21" s="61" t="str">
        <f t="shared" si="2"/>
        <v>-</v>
      </c>
      <c r="AL21" s="29">
        <f t="shared" si="3"/>
        <v>0</v>
      </c>
      <c r="AM21" s="21">
        <f t="shared" si="4"/>
        <v>0</v>
      </c>
      <c r="AN21" s="21">
        <f t="shared" si="5"/>
        <v>0</v>
      </c>
      <c r="AO21" s="21">
        <f t="shared" si="6"/>
        <v>0</v>
      </c>
      <c r="AP21" s="21">
        <f t="shared" si="7"/>
        <v>0</v>
      </c>
      <c r="AQ21" s="21">
        <f t="shared" si="8"/>
        <v>0</v>
      </c>
      <c r="AR21" s="21">
        <f t="shared" si="9"/>
        <v>0</v>
      </c>
      <c r="AS21" s="21">
        <f t="shared" si="10"/>
        <v>0</v>
      </c>
      <c r="AT21" s="21">
        <f t="shared" si="11"/>
        <v>0</v>
      </c>
      <c r="AU21" s="21">
        <f t="shared" si="12"/>
        <v>0</v>
      </c>
      <c r="AV21" s="21">
        <f t="shared" si="13"/>
        <v>0</v>
      </c>
    </row>
    <row r="22" spans="1:48" ht="15.6" x14ac:dyDescent="0.3">
      <c r="A22" s="51"/>
      <c r="B22" s="50"/>
      <c r="C22" s="96"/>
      <c r="D22" s="96"/>
      <c r="E22" s="49"/>
      <c r="F22" s="52">
        <f t="shared" si="0"/>
        <v>0</v>
      </c>
      <c r="G22" s="48"/>
      <c r="H22" s="38"/>
      <c r="I22" s="54">
        <f>IF(H22=0,0,TRUNC((50/(H22+0.24)- IF($G22="w",Parameter!$B$3,Parameter!$D$3))/IF($G22="w",Parameter!$C$3,Parameter!$E$3)))</f>
        <v>0</v>
      </c>
      <c r="J22" s="105"/>
      <c r="K22" s="54">
        <f>IF(J22=0,0,TRUNC((75/(J22+0.24)- IF($G22="w",Parameter!$B$3,Parameter!$D$3))/IF($G22="w",Parameter!$C$3,Parameter!$E$3)))</f>
        <v>0</v>
      </c>
      <c r="L22" s="105"/>
      <c r="M22" s="54">
        <f>IF(L22=0,0,TRUNC((100/(L22+0.24)- IF($G22="w",Parameter!$B$3,Parameter!$D$3))/IF($G22="w",Parameter!$C$3,Parameter!$E$3)))</f>
        <v>0</v>
      </c>
      <c r="N22" s="80"/>
      <c r="O22" s="79" t="s">
        <v>44</v>
      </c>
      <c r="P22" s="81"/>
      <c r="Q22" s="54">
        <f>IF($G22="m",0,IF(AND($P22=0,$N22=0),0,TRUNC((800/($N22*60+$P22)-IF($G22="w",Parameter!$B$6,Parameter!$D$6))/IF($G22="w",Parameter!$C$6,Parameter!$E$6))))</f>
        <v>0</v>
      </c>
      <c r="R22" s="106"/>
      <c r="S22" s="73">
        <f>IF(R22=0,0,TRUNC((2000/(R22)- IF(Q22="w",Parameter!$B$6,Parameter!$D$6))/IF(Q22="w",Parameter!$C$6,Parameter!$E$6)))</f>
        <v>0</v>
      </c>
      <c r="T22" s="106"/>
      <c r="U22" s="73">
        <f>IF(T22=0,0,TRUNC((2000/(T22)- IF(Q22="w",Parameter!$B$3,Parameter!$D$3))/IF(Q22="w",Parameter!$C$3,Parameter!$E$3)))</f>
        <v>0</v>
      </c>
      <c r="V22" s="80"/>
      <c r="W22" s="79" t="s">
        <v>44</v>
      </c>
      <c r="X22" s="81"/>
      <c r="Y22" s="54">
        <f>IF($G22="w",0,IF(AND($V22=0,$X22=0),0,TRUNC((1000/($V22*60+$X22)-IF($G22="w",Parameter!$B$6,Parameter!$D$6))/IF($G22="w",Parameter!$C$6,Parameter!$E$6))))</f>
        <v>0</v>
      </c>
      <c r="Z22" s="37"/>
      <c r="AA22" s="104">
        <f>IF(Z22=0,0,TRUNC((SQRT(Z22)- IF($G22="w",Parameter!$B$11,Parameter!$D$11))/IF($G22="w",Parameter!$C$11,Parameter!$E$11)))</f>
        <v>0</v>
      </c>
      <c r="AB22" s="105"/>
      <c r="AC22" s="104">
        <f>IF(AB22=0,0,TRUNC((SQRT(AB22)- IF($G22="w",Parameter!$B$10,Parameter!$D$10))/IF($G22="w",Parameter!$C$10,Parameter!$E$10)))</f>
        <v>0</v>
      </c>
      <c r="AD22" s="38"/>
      <c r="AE22" s="55">
        <f>IF(AD22=0,0,TRUNC((SQRT(AD22)- IF($G22="w",Parameter!$B$15,Parameter!$D$15))/IF($G22="w",Parameter!$C$15,Parameter!$E$15)))</f>
        <v>0</v>
      </c>
      <c r="AF22" s="32"/>
      <c r="AG22" s="55">
        <f>IF(AF22=0,0,TRUNC((SQRT(AF22)- IF($G22="w",Parameter!$B$12,Parameter!$D$12))/IF($G22="w",Parameter!$C$12,Parameter!$E$12)))</f>
        <v>0</v>
      </c>
      <c r="AH22" s="60">
        <f t="shared" si="1"/>
        <v>0</v>
      </c>
      <c r="AI22" s="61">
        <f>LOOKUP($F22,Urkunde!$A$2:$A$16,IF($G22="w",Urkunde!$B$2:$B$16,Urkunde!$D$2:$D$16))</f>
        <v>0</v>
      </c>
      <c r="AJ22" s="61">
        <f>LOOKUP($F22,Urkunde!$A$2:$A$16,IF($G22="w",Urkunde!$C$2:$C$16,Urkunde!$E$2:$E$16))</f>
        <v>0</v>
      </c>
      <c r="AK22" s="61" t="str">
        <f t="shared" si="2"/>
        <v>-</v>
      </c>
      <c r="AL22" s="29">
        <f t="shared" si="3"/>
        <v>0</v>
      </c>
      <c r="AM22" s="21">
        <f t="shared" si="4"/>
        <v>0</v>
      </c>
      <c r="AN22" s="21">
        <f t="shared" si="5"/>
        <v>0</v>
      </c>
      <c r="AO22" s="21">
        <f t="shared" si="6"/>
        <v>0</v>
      </c>
      <c r="AP22" s="21">
        <f t="shared" si="7"/>
        <v>0</v>
      </c>
      <c r="AQ22" s="21">
        <f t="shared" si="8"/>
        <v>0</v>
      </c>
      <c r="AR22" s="21">
        <f t="shared" si="9"/>
        <v>0</v>
      </c>
      <c r="AS22" s="21">
        <f t="shared" si="10"/>
        <v>0</v>
      </c>
      <c r="AT22" s="21">
        <f t="shared" si="11"/>
        <v>0</v>
      </c>
      <c r="AU22" s="21">
        <f t="shared" si="12"/>
        <v>0</v>
      </c>
      <c r="AV22" s="21">
        <f t="shared" si="13"/>
        <v>0</v>
      </c>
    </row>
    <row r="23" spans="1:48" ht="15.6" x14ac:dyDescent="0.3">
      <c r="A23" s="51"/>
      <c r="B23" s="50"/>
      <c r="C23" s="96"/>
      <c r="D23" s="96"/>
      <c r="E23" s="49"/>
      <c r="F23" s="52">
        <f t="shared" si="0"/>
        <v>0</v>
      </c>
      <c r="G23" s="48"/>
      <c r="H23" s="38"/>
      <c r="I23" s="54">
        <f>IF(H23=0,0,TRUNC((50/(H23+0.24)- IF($G23="w",Parameter!$B$3,Parameter!$D$3))/IF($G23="w",Parameter!$C$3,Parameter!$E$3)))</f>
        <v>0</v>
      </c>
      <c r="J23" s="105"/>
      <c r="K23" s="54">
        <f>IF(J23=0,0,TRUNC((75/(J23+0.24)- IF($G23="w",Parameter!$B$3,Parameter!$D$3))/IF($G23="w",Parameter!$C$3,Parameter!$E$3)))</f>
        <v>0</v>
      </c>
      <c r="L23" s="105"/>
      <c r="M23" s="54">
        <f>IF(L23=0,0,TRUNC((100/(L23+0.24)- IF($G23="w",Parameter!$B$3,Parameter!$D$3))/IF($G23="w",Parameter!$C$3,Parameter!$E$3)))</f>
        <v>0</v>
      </c>
      <c r="N23" s="80"/>
      <c r="O23" s="79" t="s">
        <v>44</v>
      </c>
      <c r="P23" s="81"/>
      <c r="Q23" s="54">
        <f>IF($G23="m",0,IF(AND($P23=0,$N23=0),0,TRUNC((800/($N23*60+$P23)-IF($G23="w",Parameter!$B$6,Parameter!$D$6))/IF($G23="w",Parameter!$C$6,Parameter!$E$6))))</f>
        <v>0</v>
      </c>
      <c r="R23" s="106"/>
      <c r="S23" s="73">
        <f>IF(R23=0,0,TRUNC((2000/(R23)- IF(Q23="w",Parameter!$B$6,Parameter!$D$6))/IF(Q23="w",Parameter!$C$6,Parameter!$E$6)))</f>
        <v>0</v>
      </c>
      <c r="T23" s="106"/>
      <c r="U23" s="73">
        <f>IF(T23=0,0,TRUNC((2000/(T23)- IF(Q23="w",Parameter!$B$3,Parameter!$D$3))/IF(Q23="w",Parameter!$C$3,Parameter!$E$3)))</f>
        <v>0</v>
      </c>
      <c r="V23" s="80"/>
      <c r="W23" s="79" t="s">
        <v>44</v>
      </c>
      <c r="X23" s="81"/>
      <c r="Y23" s="54">
        <f>IF($G23="w",0,IF(AND($V23=0,$X23=0),0,TRUNC((1000/($V23*60+$X23)-IF($G23="w",Parameter!$B$6,Parameter!$D$6))/IF($G23="w",Parameter!$C$6,Parameter!$E$6))))</f>
        <v>0</v>
      </c>
      <c r="Z23" s="37"/>
      <c r="AA23" s="104">
        <f>IF(Z23=0,0,TRUNC((SQRT(Z23)- IF($G23="w",Parameter!$B$11,Parameter!$D$11))/IF($G23="w",Parameter!$C$11,Parameter!$E$11)))</f>
        <v>0</v>
      </c>
      <c r="AB23" s="105"/>
      <c r="AC23" s="104">
        <f>IF(AB23=0,0,TRUNC((SQRT(AB23)- IF($G23="w",Parameter!$B$10,Parameter!$D$10))/IF($G23="w",Parameter!$C$10,Parameter!$E$10)))</f>
        <v>0</v>
      </c>
      <c r="AD23" s="38"/>
      <c r="AE23" s="55">
        <f>IF(AD23=0,0,TRUNC((SQRT(AD23)- IF($G23="w",Parameter!$B$15,Parameter!$D$15))/IF($G23="w",Parameter!$C$15,Parameter!$E$15)))</f>
        <v>0</v>
      </c>
      <c r="AF23" s="32"/>
      <c r="AG23" s="55">
        <f>IF(AF23=0,0,TRUNC((SQRT(AF23)- IF($G23="w",Parameter!$B$12,Parameter!$D$12))/IF($G23="w",Parameter!$C$12,Parameter!$E$12)))</f>
        <v>0</v>
      </c>
      <c r="AH23" s="60">
        <f t="shared" si="1"/>
        <v>0</v>
      </c>
      <c r="AI23" s="61">
        <f>LOOKUP($F23,Urkunde!$A$2:$A$16,IF($G23="w",Urkunde!$B$2:$B$16,Urkunde!$D$2:$D$16))</f>
        <v>0</v>
      </c>
      <c r="AJ23" s="61">
        <f>LOOKUP($F23,Urkunde!$A$2:$A$16,IF($G23="w",Urkunde!$C$2:$C$16,Urkunde!$E$2:$E$16))</f>
        <v>0</v>
      </c>
      <c r="AK23" s="61" t="str">
        <f t="shared" si="2"/>
        <v>-</v>
      </c>
      <c r="AL23" s="29">
        <f t="shared" si="3"/>
        <v>0</v>
      </c>
      <c r="AM23" s="21">
        <f t="shared" si="4"/>
        <v>0</v>
      </c>
      <c r="AN23" s="21">
        <f t="shared" si="5"/>
        <v>0</v>
      </c>
      <c r="AO23" s="21">
        <f t="shared" si="6"/>
        <v>0</v>
      </c>
      <c r="AP23" s="21">
        <f t="shared" si="7"/>
        <v>0</v>
      </c>
      <c r="AQ23" s="21">
        <f t="shared" si="8"/>
        <v>0</v>
      </c>
      <c r="AR23" s="21">
        <f t="shared" si="9"/>
        <v>0</v>
      </c>
      <c r="AS23" s="21">
        <f t="shared" si="10"/>
        <v>0</v>
      </c>
      <c r="AT23" s="21">
        <f t="shared" si="11"/>
        <v>0</v>
      </c>
      <c r="AU23" s="21">
        <f t="shared" si="12"/>
        <v>0</v>
      </c>
      <c r="AV23" s="21">
        <f t="shared" si="13"/>
        <v>0</v>
      </c>
    </row>
    <row r="24" spans="1:48" ht="15.6" x14ac:dyDescent="0.3">
      <c r="A24" s="51"/>
      <c r="B24" s="50"/>
      <c r="C24" s="96"/>
      <c r="D24" s="96"/>
      <c r="E24" s="49"/>
      <c r="F24" s="52">
        <f t="shared" si="0"/>
        <v>0</v>
      </c>
      <c r="G24" s="48"/>
      <c r="H24" s="38"/>
      <c r="I24" s="54">
        <f>IF(H24=0,0,TRUNC((50/(H24+0.24)- IF($G24="w",Parameter!$B$3,Parameter!$D$3))/IF($G24="w",Parameter!$C$3,Parameter!$E$3)))</f>
        <v>0</v>
      </c>
      <c r="J24" s="105"/>
      <c r="K24" s="54">
        <f>IF(J24=0,0,TRUNC((75/(J24+0.24)- IF($G24="w",Parameter!$B$3,Parameter!$D$3))/IF($G24="w",Parameter!$C$3,Parameter!$E$3)))</f>
        <v>0</v>
      </c>
      <c r="L24" s="105"/>
      <c r="M24" s="54">
        <f>IF(L24=0,0,TRUNC((100/(L24+0.24)- IF($G24="w",Parameter!$B$3,Parameter!$D$3))/IF($G24="w",Parameter!$C$3,Parameter!$E$3)))</f>
        <v>0</v>
      </c>
      <c r="N24" s="80"/>
      <c r="O24" s="79" t="s">
        <v>44</v>
      </c>
      <c r="P24" s="81"/>
      <c r="Q24" s="54">
        <f>IF($G24="m",0,IF(AND($P24=0,$N24=0),0,TRUNC((800/($N24*60+$P24)-IF($G24="w",Parameter!$B$6,Parameter!$D$6))/IF($G24="w",Parameter!$C$6,Parameter!$E$6))))</f>
        <v>0</v>
      </c>
      <c r="R24" s="106"/>
      <c r="S24" s="73">
        <f>IF(R24=0,0,TRUNC((2000/(R24)- IF(Q24="w",Parameter!$B$6,Parameter!$D$6))/IF(Q24="w",Parameter!$C$6,Parameter!$E$6)))</f>
        <v>0</v>
      </c>
      <c r="T24" s="106"/>
      <c r="U24" s="73">
        <f>IF(T24=0,0,TRUNC((2000/(T24)- IF(Q24="w",Parameter!$B$3,Parameter!$D$3))/IF(Q24="w",Parameter!$C$3,Parameter!$E$3)))</f>
        <v>0</v>
      </c>
      <c r="V24" s="80"/>
      <c r="W24" s="79" t="s">
        <v>44</v>
      </c>
      <c r="X24" s="81"/>
      <c r="Y24" s="54">
        <f>IF($G24="w",0,IF(AND($V24=0,$X24=0),0,TRUNC((1000/($V24*60+$X24)-IF($G24="w",Parameter!$B$6,Parameter!$D$6))/IF($G24="w",Parameter!$C$6,Parameter!$E$6))))</f>
        <v>0</v>
      </c>
      <c r="Z24" s="37"/>
      <c r="AA24" s="104">
        <f>IF(Z24=0,0,TRUNC((SQRT(Z24)- IF($G24="w",Parameter!$B$11,Parameter!$D$11))/IF($G24="w",Parameter!$C$11,Parameter!$E$11)))</f>
        <v>0</v>
      </c>
      <c r="AB24" s="105"/>
      <c r="AC24" s="104">
        <f>IF(AB24=0,0,TRUNC((SQRT(AB24)- IF($G24="w",Parameter!$B$10,Parameter!$D$10))/IF($G24="w",Parameter!$C$10,Parameter!$E$10)))</f>
        <v>0</v>
      </c>
      <c r="AD24" s="38"/>
      <c r="AE24" s="55">
        <f>IF(AD24=0,0,TRUNC((SQRT(AD24)- IF($G24="w",Parameter!$B$15,Parameter!$D$15))/IF($G24="w",Parameter!$C$15,Parameter!$E$15)))</f>
        <v>0</v>
      </c>
      <c r="AF24" s="32"/>
      <c r="AG24" s="55">
        <f>IF(AF24=0,0,TRUNC((SQRT(AF24)- IF($G24="w",Parameter!$B$12,Parameter!$D$12))/IF($G24="w",Parameter!$C$12,Parameter!$E$12)))</f>
        <v>0</v>
      </c>
      <c r="AH24" s="60">
        <f t="shared" si="1"/>
        <v>0</v>
      </c>
      <c r="AI24" s="61">
        <f>LOOKUP($F24,Urkunde!$A$2:$A$16,IF($G24="w",Urkunde!$B$2:$B$16,Urkunde!$D$2:$D$16))</f>
        <v>0</v>
      </c>
      <c r="AJ24" s="61">
        <f>LOOKUP($F24,Urkunde!$A$2:$A$16,IF($G24="w",Urkunde!$C$2:$C$16,Urkunde!$E$2:$E$16))</f>
        <v>0</v>
      </c>
      <c r="AK24" s="61" t="str">
        <f t="shared" si="2"/>
        <v>-</v>
      </c>
      <c r="AL24" s="29">
        <f t="shared" si="3"/>
        <v>0</v>
      </c>
      <c r="AM24" s="21">
        <f t="shared" si="4"/>
        <v>0</v>
      </c>
      <c r="AN24" s="21">
        <f t="shared" si="5"/>
        <v>0</v>
      </c>
      <c r="AO24" s="21">
        <f t="shared" si="6"/>
        <v>0</v>
      </c>
      <c r="AP24" s="21">
        <f t="shared" si="7"/>
        <v>0</v>
      </c>
      <c r="AQ24" s="21">
        <f t="shared" si="8"/>
        <v>0</v>
      </c>
      <c r="AR24" s="21">
        <f t="shared" si="9"/>
        <v>0</v>
      </c>
      <c r="AS24" s="21">
        <f t="shared" si="10"/>
        <v>0</v>
      </c>
      <c r="AT24" s="21">
        <f t="shared" si="11"/>
        <v>0</v>
      </c>
      <c r="AU24" s="21">
        <f t="shared" si="12"/>
        <v>0</v>
      </c>
      <c r="AV24" s="21">
        <f t="shared" si="13"/>
        <v>0</v>
      </c>
    </row>
    <row r="25" spans="1:48" ht="15.6" x14ac:dyDescent="0.3">
      <c r="A25" s="51"/>
      <c r="B25" s="50"/>
      <c r="C25" s="96"/>
      <c r="D25" s="96"/>
      <c r="E25" s="49"/>
      <c r="F25" s="52">
        <f t="shared" si="0"/>
        <v>0</v>
      </c>
      <c r="G25" s="48"/>
      <c r="H25" s="38"/>
      <c r="I25" s="54">
        <f>IF(H25=0,0,TRUNC((50/(H25+0.24)- IF($G25="w",Parameter!$B$3,Parameter!$D$3))/IF($G25="w",Parameter!$C$3,Parameter!$E$3)))</f>
        <v>0</v>
      </c>
      <c r="J25" s="105"/>
      <c r="K25" s="54">
        <f>IF(J25=0,0,TRUNC((75/(J25+0.24)- IF($G25="w",Parameter!$B$3,Parameter!$D$3))/IF($G25="w",Parameter!$C$3,Parameter!$E$3)))</f>
        <v>0</v>
      </c>
      <c r="L25" s="105"/>
      <c r="M25" s="54">
        <f>IF(L25=0,0,TRUNC((100/(L25+0.24)- IF($G25="w",Parameter!$B$3,Parameter!$D$3))/IF($G25="w",Parameter!$C$3,Parameter!$E$3)))</f>
        <v>0</v>
      </c>
      <c r="N25" s="80"/>
      <c r="O25" s="79" t="s">
        <v>44</v>
      </c>
      <c r="P25" s="81"/>
      <c r="Q25" s="54">
        <f>IF($G25="m",0,IF(AND($P25=0,$N25=0),0,TRUNC((800/($N25*60+$P25)-IF($G25="w",Parameter!$B$6,Parameter!$D$6))/IF($G25="w",Parameter!$C$6,Parameter!$E$6))))</f>
        <v>0</v>
      </c>
      <c r="R25" s="106"/>
      <c r="S25" s="73">
        <f>IF(R25=0,0,TRUNC((2000/(R25)- IF(Q25="w",Parameter!$B$6,Parameter!$D$6))/IF(Q25="w",Parameter!$C$6,Parameter!$E$6)))</f>
        <v>0</v>
      </c>
      <c r="T25" s="106"/>
      <c r="U25" s="73">
        <f>IF(T25=0,0,TRUNC((2000/(T25)- IF(Q25="w",Parameter!$B$3,Parameter!$D$3))/IF(Q25="w",Parameter!$C$3,Parameter!$E$3)))</f>
        <v>0</v>
      </c>
      <c r="V25" s="80"/>
      <c r="W25" s="79" t="s">
        <v>44</v>
      </c>
      <c r="X25" s="81"/>
      <c r="Y25" s="54">
        <f>IF($G25="w",0,IF(AND($V25=0,$X25=0),0,TRUNC((1000/($V25*60+$X25)-IF($G25="w",Parameter!$B$6,Parameter!$D$6))/IF($G25="w",Parameter!$C$6,Parameter!$E$6))))</f>
        <v>0</v>
      </c>
      <c r="Z25" s="37"/>
      <c r="AA25" s="104">
        <f>IF(Z25=0,0,TRUNC((SQRT(Z25)- IF($G25="w",Parameter!$B$11,Parameter!$D$11))/IF($G25="w",Parameter!$C$11,Parameter!$E$11)))</f>
        <v>0</v>
      </c>
      <c r="AB25" s="105"/>
      <c r="AC25" s="104">
        <f>IF(AB25=0,0,TRUNC((SQRT(AB25)- IF($G25="w",Parameter!$B$10,Parameter!$D$10))/IF($G25="w",Parameter!$C$10,Parameter!$E$10)))</f>
        <v>0</v>
      </c>
      <c r="AD25" s="38"/>
      <c r="AE25" s="55">
        <f>IF(AD25=0,0,TRUNC((SQRT(AD25)- IF($G25="w",Parameter!$B$15,Parameter!$D$15))/IF($G25="w",Parameter!$C$15,Parameter!$E$15)))</f>
        <v>0</v>
      </c>
      <c r="AF25" s="32"/>
      <c r="AG25" s="55">
        <f>IF(AF25=0,0,TRUNC((SQRT(AF25)- IF($G25="w",Parameter!$B$12,Parameter!$D$12))/IF($G25="w",Parameter!$C$12,Parameter!$E$12)))</f>
        <v>0</v>
      </c>
      <c r="AH25" s="60">
        <f t="shared" si="1"/>
        <v>0</v>
      </c>
      <c r="AI25" s="61">
        <f>LOOKUP($F25,Urkunde!$A$2:$A$16,IF($G25="w",Urkunde!$B$2:$B$16,Urkunde!$D$2:$D$16))</f>
        <v>0</v>
      </c>
      <c r="AJ25" s="61">
        <f>LOOKUP($F25,Urkunde!$A$2:$A$16,IF($G25="w",Urkunde!$C$2:$C$16,Urkunde!$E$2:$E$16))</f>
        <v>0</v>
      </c>
      <c r="AK25" s="61" t="str">
        <f t="shared" si="2"/>
        <v>-</v>
      </c>
      <c r="AL25" s="29">
        <f t="shared" si="3"/>
        <v>0</v>
      </c>
      <c r="AM25" s="21">
        <f t="shared" si="4"/>
        <v>0</v>
      </c>
      <c r="AN25" s="21">
        <f t="shared" si="5"/>
        <v>0</v>
      </c>
      <c r="AO25" s="21">
        <f t="shared" si="6"/>
        <v>0</v>
      </c>
      <c r="AP25" s="21">
        <f t="shared" si="7"/>
        <v>0</v>
      </c>
      <c r="AQ25" s="21">
        <f t="shared" si="8"/>
        <v>0</v>
      </c>
      <c r="AR25" s="21">
        <f t="shared" si="9"/>
        <v>0</v>
      </c>
      <c r="AS25" s="21">
        <f t="shared" si="10"/>
        <v>0</v>
      </c>
      <c r="AT25" s="21">
        <f t="shared" si="11"/>
        <v>0</v>
      </c>
      <c r="AU25" s="21">
        <f t="shared" si="12"/>
        <v>0</v>
      </c>
      <c r="AV25" s="21">
        <f t="shared" si="13"/>
        <v>0</v>
      </c>
    </row>
    <row r="26" spans="1:48" ht="15.6" x14ac:dyDescent="0.3">
      <c r="A26" s="51"/>
      <c r="B26" s="50"/>
      <c r="C26" s="96"/>
      <c r="D26" s="96"/>
      <c r="E26" s="49"/>
      <c r="F26" s="52">
        <f t="shared" si="0"/>
        <v>0</v>
      </c>
      <c r="G26" s="48"/>
      <c r="H26" s="38"/>
      <c r="I26" s="54">
        <f>IF(H26=0,0,TRUNC((50/(H26+0.24)- IF($G26="w",Parameter!$B$3,Parameter!$D$3))/IF($G26="w",Parameter!$C$3,Parameter!$E$3)))</f>
        <v>0</v>
      </c>
      <c r="J26" s="105"/>
      <c r="K26" s="54">
        <f>IF(J26=0,0,TRUNC((75/(J26+0.24)- IF($G26="w",Parameter!$B$3,Parameter!$D$3))/IF($G26="w",Parameter!$C$3,Parameter!$E$3)))</f>
        <v>0</v>
      </c>
      <c r="L26" s="105"/>
      <c r="M26" s="54">
        <f>IF(L26=0,0,TRUNC((100/(L26+0.24)- IF($G26="w",Parameter!$B$3,Parameter!$D$3))/IF($G26="w",Parameter!$C$3,Parameter!$E$3)))</f>
        <v>0</v>
      </c>
      <c r="N26" s="80"/>
      <c r="O26" s="79" t="s">
        <v>44</v>
      </c>
      <c r="P26" s="81"/>
      <c r="Q26" s="54">
        <f>IF($G26="m",0,IF(AND($P26=0,$N26=0),0,TRUNC((800/($N26*60+$P26)-IF($G26="w",Parameter!$B$6,Parameter!$D$6))/IF($G26="w",Parameter!$C$6,Parameter!$E$6))))</f>
        <v>0</v>
      </c>
      <c r="R26" s="106"/>
      <c r="S26" s="73">
        <f>IF(R26=0,0,TRUNC((2000/(R26)- IF(Q26="w",Parameter!$B$6,Parameter!$D$6))/IF(Q26="w",Parameter!$C$6,Parameter!$E$6)))</f>
        <v>0</v>
      </c>
      <c r="T26" s="106"/>
      <c r="U26" s="73">
        <f>IF(T26=0,0,TRUNC((2000/(T26)- IF(Q26="w",Parameter!$B$3,Parameter!$D$3))/IF(Q26="w",Parameter!$C$3,Parameter!$E$3)))</f>
        <v>0</v>
      </c>
      <c r="V26" s="80"/>
      <c r="W26" s="79" t="s">
        <v>44</v>
      </c>
      <c r="X26" s="81"/>
      <c r="Y26" s="54">
        <f>IF($G26="w",0,IF(AND($V26=0,$X26=0),0,TRUNC((1000/($V26*60+$X26)-IF($G26="w",Parameter!$B$6,Parameter!$D$6))/IF($G26="w",Parameter!$C$6,Parameter!$E$6))))</f>
        <v>0</v>
      </c>
      <c r="Z26" s="37"/>
      <c r="AA26" s="104">
        <f>IF(Z26=0,0,TRUNC((SQRT(Z26)- IF($G26="w",Parameter!$B$11,Parameter!$D$11))/IF($G26="w",Parameter!$C$11,Parameter!$E$11)))</f>
        <v>0</v>
      </c>
      <c r="AB26" s="105"/>
      <c r="AC26" s="104">
        <f>IF(AB26=0,0,TRUNC((SQRT(AB26)- IF($G26="w",Parameter!$B$10,Parameter!$D$10))/IF($G26="w",Parameter!$C$10,Parameter!$E$10)))</f>
        <v>0</v>
      </c>
      <c r="AD26" s="38"/>
      <c r="AE26" s="55">
        <f>IF(AD26=0,0,TRUNC((SQRT(AD26)- IF($G26="w",Parameter!$B$15,Parameter!$D$15))/IF($G26="w",Parameter!$C$15,Parameter!$E$15)))</f>
        <v>0</v>
      </c>
      <c r="AF26" s="32"/>
      <c r="AG26" s="55">
        <f>IF(AF26=0,0,TRUNC((SQRT(AF26)- IF($G26="w",Parameter!$B$12,Parameter!$D$12))/IF($G26="w",Parameter!$C$12,Parameter!$E$12)))</f>
        <v>0</v>
      </c>
      <c r="AH26" s="60">
        <f t="shared" si="1"/>
        <v>0</v>
      </c>
      <c r="AI26" s="61">
        <f>LOOKUP($F26,Urkunde!$A$2:$A$16,IF($G26="w",Urkunde!$B$2:$B$16,Urkunde!$D$2:$D$16))</f>
        <v>0</v>
      </c>
      <c r="AJ26" s="61">
        <f>LOOKUP($F26,Urkunde!$A$2:$A$16,IF($G26="w",Urkunde!$C$2:$C$16,Urkunde!$E$2:$E$16))</f>
        <v>0</v>
      </c>
      <c r="AK26" s="61" t="str">
        <f t="shared" si="2"/>
        <v>-</v>
      </c>
      <c r="AL26" s="29">
        <f t="shared" si="3"/>
        <v>0</v>
      </c>
      <c r="AM26" s="21">
        <f t="shared" si="4"/>
        <v>0</v>
      </c>
      <c r="AN26" s="21">
        <f t="shared" si="5"/>
        <v>0</v>
      </c>
      <c r="AO26" s="21">
        <f t="shared" si="6"/>
        <v>0</v>
      </c>
      <c r="AP26" s="21">
        <f t="shared" si="7"/>
        <v>0</v>
      </c>
      <c r="AQ26" s="21">
        <f t="shared" si="8"/>
        <v>0</v>
      </c>
      <c r="AR26" s="21">
        <f t="shared" si="9"/>
        <v>0</v>
      </c>
      <c r="AS26" s="21">
        <f t="shared" si="10"/>
        <v>0</v>
      </c>
      <c r="AT26" s="21">
        <f t="shared" si="11"/>
        <v>0</v>
      </c>
      <c r="AU26" s="21">
        <f t="shared" si="12"/>
        <v>0</v>
      </c>
      <c r="AV26" s="21">
        <f t="shared" si="13"/>
        <v>0</v>
      </c>
    </row>
    <row r="27" spans="1:48" ht="15.6" x14ac:dyDescent="0.3">
      <c r="A27" s="51"/>
      <c r="B27" s="50"/>
      <c r="C27" s="96"/>
      <c r="D27" s="96"/>
      <c r="E27" s="49"/>
      <c r="F27" s="52">
        <f t="shared" si="0"/>
        <v>0</v>
      </c>
      <c r="G27" s="48"/>
      <c r="H27" s="38"/>
      <c r="I27" s="54">
        <f>IF(H27=0,0,TRUNC((50/(H27+0.24)- IF($G27="w",Parameter!$B$3,Parameter!$D$3))/IF($G27="w",Parameter!$C$3,Parameter!$E$3)))</f>
        <v>0</v>
      </c>
      <c r="J27" s="105"/>
      <c r="K27" s="54">
        <f>IF(J27=0,0,TRUNC((75/(J27+0.24)- IF($G27="w",Parameter!$B$3,Parameter!$D$3))/IF($G27="w",Parameter!$C$3,Parameter!$E$3)))</f>
        <v>0</v>
      </c>
      <c r="L27" s="105"/>
      <c r="M27" s="54">
        <f>IF(L27=0,0,TRUNC((100/(L27+0.24)- IF($G27="w",Parameter!$B$3,Parameter!$D$3))/IF($G27="w",Parameter!$C$3,Parameter!$E$3)))</f>
        <v>0</v>
      </c>
      <c r="N27" s="80"/>
      <c r="O27" s="79" t="s">
        <v>44</v>
      </c>
      <c r="P27" s="81"/>
      <c r="Q27" s="54">
        <f>IF($G27="m",0,IF(AND($P27=0,$N27=0),0,TRUNC((800/($N27*60+$P27)-IF($G27="w",Parameter!$B$6,Parameter!$D$6))/IF($G27="w",Parameter!$C$6,Parameter!$E$6))))</f>
        <v>0</v>
      </c>
      <c r="R27" s="106"/>
      <c r="S27" s="73">
        <f>IF(R27=0,0,TRUNC((2000/(R27)- IF(Q27="w",Parameter!$B$6,Parameter!$D$6))/IF(Q27="w",Parameter!$C$6,Parameter!$E$6)))</f>
        <v>0</v>
      </c>
      <c r="T27" s="106"/>
      <c r="U27" s="73">
        <f>IF(T27=0,0,TRUNC((2000/(T27)- IF(Q27="w",Parameter!$B$3,Parameter!$D$3))/IF(Q27="w",Parameter!$C$3,Parameter!$E$3)))</f>
        <v>0</v>
      </c>
      <c r="V27" s="80"/>
      <c r="W27" s="79" t="s">
        <v>44</v>
      </c>
      <c r="X27" s="81"/>
      <c r="Y27" s="54">
        <f>IF($G27="w",0,IF(AND($V27=0,$X27=0),0,TRUNC((1000/($V27*60+$X27)-IF($G27="w",Parameter!$B$6,Parameter!$D$6))/IF($G27="w",Parameter!$C$6,Parameter!$E$6))))</f>
        <v>0</v>
      </c>
      <c r="Z27" s="37"/>
      <c r="AA27" s="104">
        <f>IF(Z27=0,0,TRUNC((SQRT(Z27)- IF($G27="w",Parameter!$B$11,Parameter!$D$11))/IF($G27="w",Parameter!$C$11,Parameter!$E$11)))</f>
        <v>0</v>
      </c>
      <c r="AB27" s="105"/>
      <c r="AC27" s="104">
        <f>IF(AB27=0,0,TRUNC((SQRT(AB27)- IF($G27="w",Parameter!$B$10,Parameter!$D$10))/IF($G27="w",Parameter!$C$10,Parameter!$E$10)))</f>
        <v>0</v>
      </c>
      <c r="AD27" s="38"/>
      <c r="AE27" s="55">
        <f>IF(AD27=0,0,TRUNC((SQRT(AD27)- IF($G27="w",Parameter!$B$15,Parameter!$D$15))/IF($G27="w",Parameter!$C$15,Parameter!$E$15)))</f>
        <v>0</v>
      </c>
      <c r="AF27" s="32"/>
      <c r="AG27" s="55">
        <f>IF(AF27=0,0,TRUNC((SQRT(AF27)- IF($G27="w",Parameter!$B$12,Parameter!$D$12))/IF($G27="w",Parameter!$C$12,Parameter!$E$12)))</f>
        <v>0</v>
      </c>
      <c r="AH27" s="60">
        <f t="shared" si="1"/>
        <v>0</v>
      </c>
      <c r="AI27" s="61">
        <f>LOOKUP($F27,Urkunde!$A$2:$A$16,IF($G27="w",Urkunde!$B$2:$B$16,Urkunde!$D$2:$D$16))</f>
        <v>0</v>
      </c>
      <c r="AJ27" s="61">
        <f>LOOKUP($F27,Urkunde!$A$2:$A$16,IF($G27="w",Urkunde!$C$2:$C$16,Urkunde!$E$2:$E$16))</f>
        <v>0</v>
      </c>
      <c r="AK27" s="61" t="str">
        <f t="shared" si="2"/>
        <v>-</v>
      </c>
      <c r="AL27" s="29">
        <f t="shared" si="3"/>
        <v>0</v>
      </c>
      <c r="AM27" s="21">
        <f t="shared" si="4"/>
        <v>0</v>
      </c>
      <c r="AN27" s="21">
        <f t="shared" si="5"/>
        <v>0</v>
      </c>
      <c r="AO27" s="21">
        <f t="shared" si="6"/>
        <v>0</v>
      </c>
      <c r="AP27" s="21">
        <f t="shared" si="7"/>
        <v>0</v>
      </c>
      <c r="AQ27" s="21">
        <f t="shared" si="8"/>
        <v>0</v>
      </c>
      <c r="AR27" s="21">
        <f t="shared" si="9"/>
        <v>0</v>
      </c>
      <c r="AS27" s="21">
        <f t="shared" si="10"/>
        <v>0</v>
      </c>
      <c r="AT27" s="21">
        <f t="shared" si="11"/>
        <v>0</v>
      </c>
      <c r="AU27" s="21">
        <f t="shared" si="12"/>
        <v>0</v>
      </c>
      <c r="AV27" s="21">
        <f t="shared" si="13"/>
        <v>0</v>
      </c>
    </row>
    <row r="28" spans="1:48" ht="15.6" x14ac:dyDescent="0.3">
      <c r="A28" s="51"/>
      <c r="B28" s="50"/>
      <c r="C28" s="96"/>
      <c r="D28" s="96"/>
      <c r="E28" s="49"/>
      <c r="F28" s="52">
        <f t="shared" si="0"/>
        <v>0</v>
      </c>
      <c r="G28" s="48"/>
      <c r="H28" s="38"/>
      <c r="I28" s="54">
        <f>IF(H28=0,0,TRUNC((50/(H28+0.24)- IF($G28="w",Parameter!$B$3,Parameter!$D$3))/IF($G28="w",Parameter!$C$3,Parameter!$E$3)))</f>
        <v>0</v>
      </c>
      <c r="J28" s="105"/>
      <c r="K28" s="54">
        <f>IF(J28=0,0,TRUNC((75/(J28+0.24)- IF($G28="w",Parameter!$B$3,Parameter!$D$3))/IF($G28="w",Parameter!$C$3,Parameter!$E$3)))</f>
        <v>0</v>
      </c>
      <c r="L28" s="105"/>
      <c r="M28" s="54">
        <f>IF(L28=0,0,TRUNC((100/(L28+0.24)- IF($G28="w",Parameter!$B$3,Parameter!$D$3))/IF($G28="w",Parameter!$C$3,Parameter!$E$3)))</f>
        <v>0</v>
      </c>
      <c r="N28" s="80"/>
      <c r="O28" s="79" t="s">
        <v>44</v>
      </c>
      <c r="P28" s="81"/>
      <c r="Q28" s="54">
        <f>IF($G28="m",0,IF(AND($P28=0,$N28=0),0,TRUNC((800/($N28*60+$P28)-IF($G28="w",Parameter!$B$6,Parameter!$D$6))/IF($G28="w",Parameter!$C$6,Parameter!$E$6))))</f>
        <v>0</v>
      </c>
      <c r="R28" s="106"/>
      <c r="S28" s="73">
        <f>IF(R28=0,0,TRUNC((2000/(R28)- IF(Q28="w",Parameter!$B$6,Parameter!$D$6))/IF(Q28="w",Parameter!$C$6,Parameter!$E$6)))</f>
        <v>0</v>
      </c>
      <c r="T28" s="106"/>
      <c r="U28" s="73">
        <f>IF(T28=0,0,TRUNC((2000/(T28)- IF(Q28="w",Parameter!$B$3,Parameter!$D$3))/IF(Q28="w",Parameter!$C$3,Parameter!$E$3)))</f>
        <v>0</v>
      </c>
      <c r="V28" s="80"/>
      <c r="W28" s="79" t="s">
        <v>44</v>
      </c>
      <c r="X28" s="81"/>
      <c r="Y28" s="54">
        <f>IF($G28="w",0,IF(AND($V28=0,$X28=0),0,TRUNC((1000/($V28*60+$X28)-IF($G28="w",Parameter!$B$6,Parameter!$D$6))/IF($G28="w",Parameter!$C$6,Parameter!$E$6))))</f>
        <v>0</v>
      </c>
      <c r="Z28" s="37"/>
      <c r="AA28" s="104">
        <f>IF(Z28=0,0,TRUNC((SQRT(Z28)- IF($G28="w",Parameter!$B$11,Parameter!$D$11))/IF($G28="w",Parameter!$C$11,Parameter!$E$11)))</f>
        <v>0</v>
      </c>
      <c r="AB28" s="105"/>
      <c r="AC28" s="104">
        <f>IF(AB28=0,0,TRUNC((SQRT(AB28)- IF($G28="w",Parameter!$B$10,Parameter!$D$10))/IF($G28="w",Parameter!$C$10,Parameter!$E$10)))</f>
        <v>0</v>
      </c>
      <c r="AD28" s="38"/>
      <c r="AE28" s="55">
        <f>IF(AD28=0,0,TRUNC((SQRT(AD28)- IF($G28="w",Parameter!$B$15,Parameter!$D$15))/IF($G28="w",Parameter!$C$15,Parameter!$E$15)))</f>
        <v>0</v>
      </c>
      <c r="AF28" s="32"/>
      <c r="AG28" s="55">
        <f>IF(AF28=0,0,TRUNC((SQRT(AF28)- IF($G28="w",Parameter!$B$12,Parameter!$D$12))/IF($G28="w",Parameter!$C$12,Parameter!$E$12)))</f>
        <v>0</v>
      </c>
      <c r="AH28" s="60">
        <f t="shared" si="1"/>
        <v>0</v>
      </c>
      <c r="AI28" s="61">
        <f>LOOKUP($F28,Urkunde!$A$2:$A$16,IF($G28="w",Urkunde!$B$2:$B$16,Urkunde!$D$2:$D$16))</f>
        <v>0</v>
      </c>
      <c r="AJ28" s="61">
        <f>LOOKUP($F28,Urkunde!$A$2:$A$16,IF($G28="w",Urkunde!$C$2:$C$16,Urkunde!$E$2:$E$16))</f>
        <v>0</v>
      </c>
      <c r="AK28" s="61" t="str">
        <f t="shared" si="2"/>
        <v>-</v>
      </c>
      <c r="AL28" s="29">
        <f t="shared" si="3"/>
        <v>0</v>
      </c>
      <c r="AM28" s="21">
        <f t="shared" si="4"/>
        <v>0</v>
      </c>
      <c r="AN28" s="21">
        <f t="shared" si="5"/>
        <v>0</v>
      </c>
      <c r="AO28" s="21">
        <f t="shared" si="6"/>
        <v>0</v>
      </c>
      <c r="AP28" s="21">
        <f t="shared" si="7"/>
        <v>0</v>
      </c>
      <c r="AQ28" s="21">
        <f t="shared" si="8"/>
        <v>0</v>
      </c>
      <c r="AR28" s="21">
        <f t="shared" si="9"/>
        <v>0</v>
      </c>
      <c r="AS28" s="21">
        <f t="shared" si="10"/>
        <v>0</v>
      </c>
      <c r="AT28" s="21">
        <f t="shared" si="11"/>
        <v>0</v>
      </c>
      <c r="AU28" s="21">
        <f t="shared" si="12"/>
        <v>0</v>
      </c>
      <c r="AV28" s="21">
        <f t="shared" si="13"/>
        <v>0</v>
      </c>
    </row>
    <row r="29" spans="1:48" ht="15.6" x14ac:dyDescent="0.3">
      <c r="A29" s="51"/>
      <c r="B29" s="50"/>
      <c r="C29" s="96"/>
      <c r="D29" s="96"/>
      <c r="E29" s="49"/>
      <c r="F29" s="52">
        <f t="shared" si="0"/>
        <v>0</v>
      </c>
      <c r="G29" s="48"/>
      <c r="H29" s="38"/>
      <c r="I29" s="54">
        <f>IF(H29=0,0,TRUNC((50/(H29+0.24)- IF($G29="w",Parameter!$B$3,Parameter!$D$3))/IF($G29="w",Parameter!$C$3,Parameter!$E$3)))</f>
        <v>0</v>
      </c>
      <c r="J29" s="105"/>
      <c r="K29" s="54">
        <f>IF(J29=0,0,TRUNC((75/(J29+0.24)- IF($G29="w",Parameter!$B$3,Parameter!$D$3))/IF($G29="w",Parameter!$C$3,Parameter!$E$3)))</f>
        <v>0</v>
      </c>
      <c r="L29" s="105"/>
      <c r="M29" s="54">
        <f>IF(L29=0,0,TRUNC((100/(L29+0.24)- IF($G29="w",Parameter!$B$3,Parameter!$D$3))/IF($G29="w",Parameter!$C$3,Parameter!$E$3)))</f>
        <v>0</v>
      </c>
      <c r="N29" s="80"/>
      <c r="O29" s="79" t="s">
        <v>44</v>
      </c>
      <c r="P29" s="81"/>
      <c r="Q29" s="54">
        <f>IF($G29="m",0,IF(AND($P29=0,$N29=0),0,TRUNC((800/($N29*60+$P29)-IF($G29="w",Parameter!$B$6,Parameter!$D$6))/IF($G29="w",Parameter!$C$6,Parameter!$E$6))))</f>
        <v>0</v>
      </c>
      <c r="R29" s="106"/>
      <c r="S29" s="73">
        <f>IF(R29=0,0,TRUNC((2000/(R29)- IF(Q29="w",Parameter!$B$6,Parameter!$D$6))/IF(Q29="w",Parameter!$C$6,Parameter!$E$6)))</f>
        <v>0</v>
      </c>
      <c r="T29" s="106"/>
      <c r="U29" s="73">
        <f>IF(T29=0,0,TRUNC((2000/(T29)- IF(Q29="w",Parameter!$B$3,Parameter!$D$3))/IF(Q29="w",Parameter!$C$3,Parameter!$E$3)))</f>
        <v>0</v>
      </c>
      <c r="V29" s="80"/>
      <c r="W29" s="79" t="s">
        <v>44</v>
      </c>
      <c r="X29" s="81"/>
      <c r="Y29" s="54">
        <f>IF($G29="w",0,IF(AND($V29=0,$X29=0),0,TRUNC((1000/($V29*60+$X29)-IF($G29="w",Parameter!$B$6,Parameter!$D$6))/IF($G29="w",Parameter!$C$6,Parameter!$E$6))))</f>
        <v>0</v>
      </c>
      <c r="Z29" s="37"/>
      <c r="AA29" s="104">
        <f>IF(Z29=0,0,TRUNC((SQRT(Z29)- IF($G29="w",Parameter!$B$11,Parameter!$D$11))/IF($G29="w",Parameter!$C$11,Parameter!$E$11)))</f>
        <v>0</v>
      </c>
      <c r="AB29" s="105"/>
      <c r="AC29" s="104">
        <f>IF(AB29=0,0,TRUNC((SQRT(AB29)- IF($G29="w",Parameter!$B$10,Parameter!$D$10))/IF($G29="w",Parameter!$C$10,Parameter!$E$10)))</f>
        <v>0</v>
      </c>
      <c r="AD29" s="38"/>
      <c r="AE29" s="55">
        <f>IF(AD29=0,0,TRUNC((SQRT(AD29)- IF($G29="w",Parameter!$B$15,Parameter!$D$15))/IF($G29="w",Parameter!$C$15,Parameter!$E$15)))</f>
        <v>0</v>
      </c>
      <c r="AF29" s="32"/>
      <c r="AG29" s="55">
        <f>IF(AF29=0,0,TRUNC((SQRT(AF29)- IF($G29="w",Parameter!$B$12,Parameter!$D$12))/IF($G29="w",Parameter!$C$12,Parameter!$E$12)))</f>
        <v>0</v>
      </c>
      <c r="AH29" s="60">
        <f t="shared" si="1"/>
        <v>0</v>
      </c>
      <c r="AI29" s="61">
        <f>LOOKUP($F29,Urkunde!$A$2:$A$16,IF($G29="w",Urkunde!$B$2:$B$16,Urkunde!$D$2:$D$16))</f>
        <v>0</v>
      </c>
      <c r="AJ29" s="61">
        <f>LOOKUP($F29,Urkunde!$A$2:$A$16,IF($G29="w",Urkunde!$C$2:$C$16,Urkunde!$E$2:$E$16))</f>
        <v>0</v>
      </c>
      <c r="AK29" s="61" t="str">
        <f t="shared" si="2"/>
        <v>-</v>
      </c>
      <c r="AL29" s="29">
        <f t="shared" si="3"/>
        <v>0</v>
      </c>
      <c r="AM29" s="21">
        <f t="shared" si="4"/>
        <v>0</v>
      </c>
      <c r="AN29" s="21">
        <f t="shared" si="5"/>
        <v>0</v>
      </c>
      <c r="AO29" s="21">
        <f t="shared" si="6"/>
        <v>0</v>
      </c>
      <c r="AP29" s="21">
        <f t="shared" si="7"/>
        <v>0</v>
      </c>
      <c r="AQ29" s="21">
        <f t="shared" si="8"/>
        <v>0</v>
      </c>
      <c r="AR29" s="21">
        <f t="shared" si="9"/>
        <v>0</v>
      </c>
      <c r="AS29" s="21">
        <f t="shared" si="10"/>
        <v>0</v>
      </c>
      <c r="AT29" s="21">
        <f t="shared" si="11"/>
        <v>0</v>
      </c>
      <c r="AU29" s="21">
        <f t="shared" si="12"/>
        <v>0</v>
      </c>
      <c r="AV29" s="21">
        <f t="shared" si="13"/>
        <v>0</v>
      </c>
    </row>
    <row r="30" spans="1:48" ht="15.6" x14ac:dyDescent="0.3">
      <c r="A30" s="51"/>
      <c r="B30" s="50"/>
      <c r="C30" s="96"/>
      <c r="D30" s="96"/>
      <c r="E30" s="49"/>
      <c r="F30" s="52">
        <f t="shared" si="0"/>
        <v>0</v>
      </c>
      <c r="G30" s="48"/>
      <c r="H30" s="38"/>
      <c r="I30" s="54">
        <f>IF(H30=0,0,TRUNC((50/(H30+0.24)- IF($G30="w",Parameter!$B$3,Parameter!$D$3))/IF($G30="w",Parameter!$C$3,Parameter!$E$3)))</f>
        <v>0</v>
      </c>
      <c r="J30" s="105"/>
      <c r="K30" s="54">
        <f>IF(J30=0,0,TRUNC((75/(J30+0.24)- IF($G30="w",Parameter!$B$3,Parameter!$D$3))/IF($G30="w",Parameter!$C$3,Parameter!$E$3)))</f>
        <v>0</v>
      </c>
      <c r="L30" s="105"/>
      <c r="M30" s="54">
        <f>IF(L30=0,0,TRUNC((100/(L30+0.24)- IF($G30="w",Parameter!$B$3,Parameter!$D$3))/IF($G30="w",Parameter!$C$3,Parameter!$E$3)))</f>
        <v>0</v>
      </c>
      <c r="N30" s="80"/>
      <c r="O30" s="79" t="s">
        <v>44</v>
      </c>
      <c r="P30" s="81"/>
      <c r="Q30" s="54">
        <f>IF($G30="m",0,IF(AND($P30=0,$N30=0),0,TRUNC((800/($N30*60+$P30)-IF($G30="w",Parameter!$B$6,Parameter!$D$6))/IF($G30="w",Parameter!$C$6,Parameter!$E$6))))</f>
        <v>0</v>
      </c>
      <c r="R30" s="106"/>
      <c r="S30" s="73">
        <f>IF(R30=0,0,TRUNC((2000/(R30)- IF(Q30="w",Parameter!$B$6,Parameter!$D$6))/IF(Q30="w",Parameter!$C$6,Parameter!$E$6)))</f>
        <v>0</v>
      </c>
      <c r="T30" s="106"/>
      <c r="U30" s="73">
        <f>IF(T30=0,0,TRUNC((2000/(T30)- IF(Q30="w",Parameter!$B$3,Parameter!$D$3))/IF(Q30="w",Parameter!$C$3,Parameter!$E$3)))</f>
        <v>0</v>
      </c>
      <c r="V30" s="80"/>
      <c r="W30" s="79" t="s">
        <v>44</v>
      </c>
      <c r="X30" s="81"/>
      <c r="Y30" s="54">
        <f>IF($G30="w",0,IF(AND($V30=0,$X30=0),0,TRUNC((1000/($V30*60+$X30)-IF($G30="w",Parameter!$B$6,Parameter!$D$6))/IF($G30="w",Parameter!$C$6,Parameter!$E$6))))</f>
        <v>0</v>
      </c>
      <c r="Z30" s="37"/>
      <c r="AA30" s="104">
        <f>IF(Z30=0,0,TRUNC((SQRT(Z30)- IF($G30="w",Parameter!$B$11,Parameter!$D$11))/IF($G30="w",Parameter!$C$11,Parameter!$E$11)))</f>
        <v>0</v>
      </c>
      <c r="AB30" s="105"/>
      <c r="AC30" s="104">
        <f>IF(AB30=0,0,TRUNC((SQRT(AB30)- IF($G30="w",Parameter!$B$10,Parameter!$D$10))/IF($G30="w",Parameter!$C$10,Parameter!$E$10)))</f>
        <v>0</v>
      </c>
      <c r="AD30" s="38"/>
      <c r="AE30" s="55">
        <f>IF(AD30=0,0,TRUNC((SQRT(AD30)- IF($G30="w",Parameter!$B$15,Parameter!$D$15))/IF($G30="w",Parameter!$C$15,Parameter!$E$15)))</f>
        <v>0</v>
      </c>
      <c r="AF30" s="32"/>
      <c r="AG30" s="55">
        <f>IF(AF30=0,0,TRUNC((SQRT(AF30)- IF($G30="w",Parameter!$B$12,Parameter!$D$12))/IF($G30="w",Parameter!$C$12,Parameter!$E$12)))</f>
        <v>0</v>
      </c>
      <c r="AH30" s="60">
        <f t="shared" si="1"/>
        <v>0</v>
      </c>
      <c r="AI30" s="61">
        <f>LOOKUP($F30,Urkunde!$A$2:$A$16,IF($G30="w",Urkunde!$B$2:$B$16,Urkunde!$D$2:$D$16))</f>
        <v>0</v>
      </c>
      <c r="AJ30" s="61">
        <f>LOOKUP($F30,Urkunde!$A$2:$A$16,IF($G30="w",Urkunde!$C$2:$C$16,Urkunde!$E$2:$E$16))</f>
        <v>0</v>
      </c>
      <c r="AK30" s="61" t="str">
        <f t="shared" si="2"/>
        <v>-</v>
      </c>
      <c r="AL30" s="29">
        <f t="shared" si="3"/>
        <v>0</v>
      </c>
      <c r="AM30" s="21">
        <f t="shared" si="4"/>
        <v>0</v>
      </c>
      <c r="AN30" s="21">
        <f t="shared" si="5"/>
        <v>0</v>
      </c>
      <c r="AO30" s="21">
        <f t="shared" si="6"/>
        <v>0</v>
      </c>
      <c r="AP30" s="21">
        <f t="shared" si="7"/>
        <v>0</v>
      </c>
      <c r="AQ30" s="21">
        <f t="shared" si="8"/>
        <v>0</v>
      </c>
      <c r="AR30" s="21">
        <f t="shared" si="9"/>
        <v>0</v>
      </c>
      <c r="AS30" s="21">
        <f t="shared" si="10"/>
        <v>0</v>
      </c>
      <c r="AT30" s="21">
        <f t="shared" si="11"/>
        <v>0</v>
      </c>
      <c r="AU30" s="21">
        <f t="shared" si="12"/>
        <v>0</v>
      </c>
      <c r="AV30" s="21">
        <f t="shared" si="13"/>
        <v>0</v>
      </c>
    </row>
    <row r="31" spans="1:48" ht="15.6" x14ac:dyDescent="0.3">
      <c r="A31" s="51"/>
      <c r="B31" s="50"/>
      <c r="C31" s="96"/>
      <c r="D31" s="96"/>
      <c r="E31" s="49"/>
      <c r="F31" s="52">
        <f t="shared" si="0"/>
        <v>0</v>
      </c>
      <c r="G31" s="48"/>
      <c r="H31" s="38"/>
      <c r="I31" s="54">
        <f>IF(H31=0,0,TRUNC((50/(H31+0.24)- IF($G31="w",Parameter!$B$3,Parameter!$D$3))/IF($G31="w",Parameter!$C$3,Parameter!$E$3)))</f>
        <v>0</v>
      </c>
      <c r="J31" s="105"/>
      <c r="K31" s="54">
        <f>IF(J31=0,0,TRUNC((75/(J31+0.24)- IF($G31="w",Parameter!$B$3,Parameter!$D$3))/IF($G31="w",Parameter!$C$3,Parameter!$E$3)))</f>
        <v>0</v>
      </c>
      <c r="L31" s="105"/>
      <c r="M31" s="54">
        <f>IF(L31=0,0,TRUNC((100/(L31+0.24)- IF($G31="w",Parameter!$B$3,Parameter!$D$3))/IF($G31="w",Parameter!$C$3,Parameter!$E$3)))</f>
        <v>0</v>
      </c>
      <c r="N31" s="80"/>
      <c r="O31" s="79" t="s">
        <v>44</v>
      </c>
      <c r="P31" s="81"/>
      <c r="Q31" s="54">
        <f>IF($G31="m",0,IF(AND($P31=0,$N31=0),0,TRUNC((800/($N31*60+$P31)-IF($G31="w",Parameter!$B$6,Parameter!$D$6))/IF($G31="w",Parameter!$C$6,Parameter!$E$6))))</f>
        <v>0</v>
      </c>
      <c r="R31" s="106"/>
      <c r="S31" s="73">
        <f>IF(R31=0,0,TRUNC((2000/(R31)- IF(Q31="w",Parameter!$B$6,Parameter!$D$6))/IF(Q31="w",Parameter!$C$6,Parameter!$E$6)))</f>
        <v>0</v>
      </c>
      <c r="T31" s="106"/>
      <c r="U31" s="73">
        <f>IF(T31=0,0,TRUNC((2000/(T31)- IF(Q31="w",Parameter!$B$3,Parameter!$D$3))/IF(Q31="w",Parameter!$C$3,Parameter!$E$3)))</f>
        <v>0</v>
      </c>
      <c r="V31" s="80"/>
      <c r="W31" s="79" t="s">
        <v>44</v>
      </c>
      <c r="X31" s="81"/>
      <c r="Y31" s="54">
        <f>IF($G31="w",0,IF(AND($V31=0,$X31=0),0,TRUNC((1000/($V31*60+$X31)-IF($G31="w",Parameter!$B$6,Parameter!$D$6))/IF($G31="w",Parameter!$C$6,Parameter!$E$6))))</f>
        <v>0</v>
      </c>
      <c r="Z31" s="37"/>
      <c r="AA31" s="104">
        <f>IF(Z31=0,0,TRUNC((SQRT(Z31)- IF($G31="w",Parameter!$B$11,Parameter!$D$11))/IF($G31="w",Parameter!$C$11,Parameter!$E$11)))</f>
        <v>0</v>
      </c>
      <c r="AB31" s="105"/>
      <c r="AC31" s="104">
        <f>IF(AB31=0,0,TRUNC((SQRT(AB31)- IF($G31="w",Parameter!$B$10,Parameter!$D$10))/IF($G31="w",Parameter!$C$10,Parameter!$E$10)))</f>
        <v>0</v>
      </c>
      <c r="AD31" s="38"/>
      <c r="AE31" s="55">
        <f>IF(AD31=0,0,TRUNC((SQRT(AD31)- IF($G31="w",Parameter!$B$15,Parameter!$D$15))/IF($G31="w",Parameter!$C$15,Parameter!$E$15)))</f>
        <v>0</v>
      </c>
      <c r="AF31" s="32"/>
      <c r="AG31" s="55">
        <f>IF(AF31=0,0,TRUNC((SQRT(AF31)- IF($G31="w",Parameter!$B$12,Parameter!$D$12))/IF($G31="w",Parameter!$C$12,Parameter!$E$12)))</f>
        <v>0</v>
      </c>
      <c r="AH31" s="60">
        <f t="shared" si="1"/>
        <v>0</v>
      </c>
      <c r="AI31" s="61">
        <f>LOOKUP($F31,Urkunde!$A$2:$A$16,IF($G31="w",Urkunde!$B$2:$B$16,Urkunde!$D$2:$D$16))</f>
        <v>0</v>
      </c>
      <c r="AJ31" s="61">
        <f>LOOKUP($F31,Urkunde!$A$2:$A$16,IF($G31="w",Urkunde!$C$2:$C$16,Urkunde!$E$2:$E$16))</f>
        <v>0</v>
      </c>
      <c r="AK31" s="61" t="str">
        <f t="shared" si="2"/>
        <v>-</v>
      </c>
      <c r="AL31" s="29">
        <f t="shared" si="3"/>
        <v>0</v>
      </c>
      <c r="AM31" s="21">
        <f t="shared" si="4"/>
        <v>0</v>
      </c>
      <c r="AN31" s="21">
        <f t="shared" si="5"/>
        <v>0</v>
      </c>
      <c r="AO31" s="21">
        <f t="shared" si="6"/>
        <v>0</v>
      </c>
      <c r="AP31" s="21">
        <f t="shared" si="7"/>
        <v>0</v>
      </c>
      <c r="AQ31" s="21">
        <f t="shared" si="8"/>
        <v>0</v>
      </c>
      <c r="AR31" s="21">
        <f t="shared" si="9"/>
        <v>0</v>
      </c>
      <c r="AS31" s="21">
        <f t="shared" si="10"/>
        <v>0</v>
      </c>
      <c r="AT31" s="21">
        <f t="shared" si="11"/>
        <v>0</v>
      </c>
      <c r="AU31" s="21">
        <f t="shared" si="12"/>
        <v>0</v>
      </c>
      <c r="AV31" s="21">
        <f t="shared" si="13"/>
        <v>0</v>
      </c>
    </row>
    <row r="32" spans="1:48" ht="15.6" x14ac:dyDescent="0.3">
      <c r="A32" s="51"/>
      <c r="B32" s="50"/>
      <c r="C32" s="96"/>
      <c r="D32" s="96"/>
      <c r="E32" s="49"/>
      <c r="F32" s="52">
        <f t="shared" si="0"/>
        <v>0</v>
      </c>
      <c r="G32" s="48"/>
      <c r="H32" s="38"/>
      <c r="I32" s="54">
        <f>IF(H32=0,0,TRUNC((50/(H32+0.24)- IF($G32="w",Parameter!$B$3,Parameter!$D$3))/IF($G32="w",Parameter!$C$3,Parameter!$E$3)))</f>
        <v>0</v>
      </c>
      <c r="J32" s="105"/>
      <c r="K32" s="54">
        <f>IF(J32=0,0,TRUNC((75/(J32+0.24)- IF($G32="w",Parameter!$B$3,Parameter!$D$3))/IF($G32="w",Parameter!$C$3,Parameter!$E$3)))</f>
        <v>0</v>
      </c>
      <c r="L32" s="105"/>
      <c r="M32" s="54">
        <f>IF(L32=0,0,TRUNC((100/(L32+0.24)- IF($G32="w",Parameter!$B$3,Parameter!$D$3))/IF($G32="w",Parameter!$C$3,Parameter!$E$3)))</f>
        <v>0</v>
      </c>
      <c r="N32" s="80"/>
      <c r="O32" s="79" t="s">
        <v>44</v>
      </c>
      <c r="P32" s="81"/>
      <c r="Q32" s="54">
        <f>IF($G32="m",0,IF(AND($P32=0,$N32=0),0,TRUNC((800/($N32*60+$P32)-IF($G32="w",Parameter!$B$6,Parameter!$D$6))/IF($G32="w",Parameter!$C$6,Parameter!$E$6))))</f>
        <v>0</v>
      </c>
      <c r="R32" s="106"/>
      <c r="S32" s="73">
        <f>IF(R32=0,0,TRUNC((2000/(R32)- IF(Q32="w",Parameter!$B$6,Parameter!$D$6))/IF(Q32="w",Parameter!$C$6,Parameter!$E$6)))</f>
        <v>0</v>
      </c>
      <c r="T32" s="106"/>
      <c r="U32" s="73">
        <f>IF(T32=0,0,TRUNC((2000/(T32)- IF(Q32="w",Parameter!$B$3,Parameter!$D$3))/IF(Q32="w",Parameter!$C$3,Parameter!$E$3)))</f>
        <v>0</v>
      </c>
      <c r="V32" s="80"/>
      <c r="W32" s="79" t="s">
        <v>44</v>
      </c>
      <c r="X32" s="81"/>
      <c r="Y32" s="54">
        <f>IF($G32="w",0,IF(AND($V32=0,$X32=0),0,TRUNC((1000/($V32*60+$X32)-IF($G32="w",Parameter!$B$6,Parameter!$D$6))/IF($G32="w",Parameter!$C$6,Parameter!$E$6))))</f>
        <v>0</v>
      </c>
      <c r="Z32" s="37"/>
      <c r="AA32" s="104">
        <f>IF(Z32=0,0,TRUNC((SQRT(Z32)- IF($G32="w",Parameter!$B$11,Parameter!$D$11))/IF($G32="w",Parameter!$C$11,Parameter!$E$11)))</f>
        <v>0</v>
      </c>
      <c r="AB32" s="105"/>
      <c r="AC32" s="104">
        <f>IF(AB32=0,0,TRUNC((SQRT(AB32)- IF($G32="w",Parameter!$B$10,Parameter!$D$10))/IF($G32="w",Parameter!$C$10,Parameter!$E$10)))</f>
        <v>0</v>
      </c>
      <c r="AD32" s="38"/>
      <c r="AE32" s="55">
        <f>IF(AD32=0,0,TRUNC((SQRT(AD32)- IF($G32="w",Parameter!$B$15,Parameter!$D$15))/IF($G32="w",Parameter!$C$15,Parameter!$E$15)))</f>
        <v>0</v>
      </c>
      <c r="AF32" s="32"/>
      <c r="AG32" s="55">
        <f>IF(AF32=0,0,TRUNC((SQRT(AF32)- IF($G32="w",Parameter!$B$12,Parameter!$D$12))/IF($G32="w",Parameter!$C$12,Parameter!$E$12)))</f>
        <v>0</v>
      </c>
      <c r="AH32" s="60">
        <f t="shared" si="1"/>
        <v>0</v>
      </c>
      <c r="AI32" s="61">
        <f>LOOKUP($F32,Urkunde!$A$2:$A$16,IF($G32="w",Urkunde!$B$2:$B$16,Urkunde!$D$2:$D$16))</f>
        <v>0</v>
      </c>
      <c r="AJ32" s="61">
        <f>LOOKUP($F32,Urkunde!$A$2:$A$16,IF($G32="w",Urkunde!$C$2:$C$16,Urkunde!$E$2:$E$16))</f>
        <v>0</v>
      </c>
      <c r="AK32" s="61" t="str">
        <f t="shared" si="2"/>
        <v>-</v>
      </c>
      <c r="AL32" s="29">
        <f t="shared" si="3"/>
        <v>0</v>
      </c>
      <c r="AM32" s="21">
        <f t="shared" si="4"/>
        <v>0</v>
      </c>
      <c r="AN32" s="21">
        <f t="shared" si="5"/>
        <v>0</v>
      </c>
      <c r="AO32" s="21">
        <f t="shared" si="6"/>
        <v>0</v>
      </c>
      <c r="AP32" s="21">
        <f t="shared" si="7"/>
        <v>0</v>
      </c>
      <c r="AQ32" s="21">
        <f t="shared" si="8"/>
        <v>0</v>
      </c>
      <c r="AR32" s="21">
        <f t="shared" si="9"/>
        <v>0</v>
      </c>
      <c r="AS32" s="21">
        <f t="shared" si="10"/>
        <v>0</v>
      </c>
      <c r="AT32" s="21">
        <f t="shared" si="11"/>
        <v>0</v>
      </c>
      <c r="AU32" s="21">
        <f t="shared" si="12"/>
        <v>0</v>
      </c>
      <c r="AV32" s="21">
        <f t="shared" si="13"/>
        <v>0</v>
      </c>
    </row>
    <row r="33" spans="1:48" ht="15.6" x14ac:dyDescent="0.3">
      <c r="A33" s="51"/>
      <c r="B33" s="50"/>
      <c r="C33" s="96"/>
      <c r="D33" s="96"/>
      <c r="E33" s="49"/>
      <c r="F33" s="52">
        <f t="shared" si="0"/>
        <v>0</v>
      </c>
      <c r="G33" s="48"/>
      <c r="H33" s="38"/>
      <c r="I33" s="54">
        <f>IF(H33=0,0,TRUNC((50/(H33+0.24)- IF($G33="w",Parameter!$B$3,Parameter!$D$3))/IF($G33="w",Parameter!$C$3,Parameter!$E$3)))</f>
        <v>0</v>
      </c>
      <c r="J33" s="105"/>
      <c r="K33" s="54">
        <f>IF(J33=0,0,TRUNC((75/(J33+0.24)- IF($G33="w",Parameter!$B$3,Parameter!$D$3))/IF($G33="w",Parameter!$C$3,Parameter!$E$3)))</f>
        <v>0</v>
      </c>
      <c r="L33" s="105"/>
      <c r="M33" s="54">
        <f>IF(L33=0,0,TRUNC((100/(L33+0.24)- IF($G33="w",Parameter!$B$3,Parameter!$D$3))/IF($G33="w",Parameter!$C$3,Parameter!$E$3)))</f>
        <v>0</v>
      </c>
      <c r="N33" s="80"/>
      <c r="O33" s="79" t="s">
        <v>44</v>
      </c>
      <c r="P33" s="81"/>
      <c r="Q33" s="54">
        <f>IF($G33="m",0,IF(AND($P33=0,$N33=0),0,TRUNC((800/($N33*60+$P33)-IF($G33="w",Parameter!$B$6,Parameter!$D$6))/IF($G33="w",Parameter!$C$6,Parameter!$E$6))))</f>
        <v>0</v>
      </c>
      <c r="R33" s="106"/>
      <c r="S33" s="73">
        <f>IF(R33=0,0,TRUNC((2000/(R33)- IF(Q33="w",Parameter!$B$6,Parameter!$D$6))/IF(Q33="w",Parameter!$C$6,Parameter!$E$6)))</f>
        <v>0</v>
      </c>
      <c r="T33" s="106"/>
      <c r="U33" s="73">
        <f>IF(T33=0,0,TRUNC((2000/(T33)- IF(Q33="w",Parameter!$B$3,Parameter!$D$3))/IF(Q33="w",Parameter!$C$3,Parameter!$E$3)))</f>
        <v>0</v>
      </c>
      <c r="V33" s="80"/>
      <c r="W33" s="79" t="s">
        <v>44</v>
      </c>
      <c r="X33" s="81"/>
      <c r="Y33" s="54">
        <f>IF($G33="w",0,IF(AND($V33=0,$X33=0),0,TRUNC((1000/($V33*60+$X33)-IF($G33="w",Parameter!$B$6,Parameter!$D$6))/IF($G33="w",Parameter!$C$6,Parameter!$E$6))))</f>
        <v>0</v>
      </c>
      <c r="Z33" s="37"/>
      <c r="AA33" s="104">
        <f>IF(Z33=0,0,TRUNC((SQRT(Z33)- IF($G33="w",Parameter!$B$11,Parameter!$D$11))/IF($G33="w",Parameter!$C$11,Parameter!$E$11)))</f>
        <v>0</v>
      </c>
      <c r="AB33" s="105"/>
      <c r="AC33" s="104">
        <f>IF(AB33=0,0,TRUNC((SQRT(AB33)- IF($G33="w",Parameter!$B$10,Parameter!$D$10))/IF($G33="w",Parameter!$C$10,Parameter!$E$10)))</f>
        <v>0</v>
      </c>
      <c r="AD33" s="38"/>
      <c r="AE33" s="55">
        <f>IF(AD33=0,0,TRUNC((SQRT(AD33)- IF($G33="w",Parameter!$B$15,Parameter!$D$15))/IF($G33="w",Parameter!$C$15,Parameter!$E$15)))</f>
        <v>0</v>
      </c>
      <c r="AF33" s="32"/>
      <c r="AG33" s="55">
        <f>IF(AF33=0,0,TRUNC((SQRT(AF33)- IF($G33="w",Parameter!$B$12,Parameter!$D$12))/IF($G33="w",Parameter!$C$12,Parameter!$E$12)))</f>
        <v>0</v>
      </c>
      <c r="AH33" s="60">
        <f t="shared" si="1"/>
        <v>0</v>
      </c>
      <c r="AI33" s="61">
        <f>LOOKUP($F33,Urkunde!$A$2:$A$16,IF($G33="w",Urkunde!$B$2:$B$16,Urkunde!$D$2:$D$16))</f>
        <v>0</v>
      </c>
      <c r="AJ33" s="61">
        <f>LOOKUP($F33,Urkunde!$A$2:$A$16,IF($G33="w",Urkunde!$C$2:$C$16,Urkunde!$E$2:$E$16))</f>
        <v>0</v>
      </c>
      <c r="AK33" s="61" t="str">
        <f t="shared" si="2"/>
        <v>-</v>
      </c>
      <c r="AL33" s="29">
        <f t="shared" si="3"/>
        <v>0</v>
      </c>
      <c r="AM33" s="21">
        <f t="shared" si="4"/>
        <v>0</v>
      </c>
      <c r="AN33" s="21">
        <f t="shared" si="5"/>
        <v>0</v>
      </c>
      <c r="AO33" s="21">
        <f t="shared" si="6"/>
        <v>0</v>
      </c>
      <c r="AP33" s="21">
        <f t="shared" si="7"/>
        <v>0</v>
      </c>
      <c r="AQ33" s="21">
        <f t="shared" si="8"/>
        <v>0</v>
      </c>
      <c r="AR33" s="21">
        <f t="shared" si="9"/>
        <v>0</v>
      </c>
      <c r="AS33" s="21">
        <f t="shared" si="10"/>
        <v>0</v>
      </c>
      <c r="AT33" s="21">
        <f t="shared" si="11"/>
        <v>0</v>
      </c>
      <c r="AU33" s="21">
        <f t="shared" si="12"/>
        <v>0</v>
      </c>
      <c r="AV33" s="21">
        <f t="shared" si="13"/>
        <v>0</v>
      </c>
    </row>
    <row r="34" spans="1:48" ht="15.6" x14ac:dyDescent="0.3">
      <c r="A34" s="51"/>
      <c r="B34" s="50"/>
      <c r="C34" s="96"/>
      <c r="D34" s="96"/>
      <c r="E34" s="49"/>
      <c r="F34" s="52">
        <f t="shared" si="0"/>
        <v>0</v>
      </c>
      <c r="G34" s="48"/>
      <c r="H34" s="38"/>
      <c r="I34" s="54">
        <f>IF(H34=0,0,TRUNC((50/(H34+0.24)- IF($G34="w",Parameter!$B$3,Parameter!$D$3))/IF($G34="w",Parameter!$C$3,Parameter!$E$3)))</f>
        <v>0</v>
      </c>
      <c r="J34" s="105"/>
      <c r="K34" s="54">
        <f>IF(J34=0,0,TRUNC((75/(J34+0.24)- IF($G34="w",Parameter!$B$3,Parameter!$D$3))/IF($G34="w",Parameter!$C$3,Parameter!$E$3)))</f>
        <v>0</v>
      </c>
      <c r="L34" s="105"/>
      <c r="M34" s="54">
        <f>IF(L34=0,0,TRUNC((100/(L34+0.24)- IF($G34="w",Parameter!$B$3,Parameter!$D$3))/IF($G34="w",Parameter!$C$3,Parameter!$E$3)))</f>
        <v>0</v>
      </c>
      <c r="N34" s="80"/>
      <c r="O34" s="79" t="s">
        <v>44</v>
      </c>
      <c r="P34" s="81"/>
      <c r="Q34" s="54">
        <f>IF($G34="m",0,IF(AND($P34=0,$N34=0),0,TRUNC((800/($N34*60+$P34)-IF($G34="w",Parameter!$B$6,Parameter!$D$6))/IF($G34="w",Parameter!$C$6,Parameter!$E$6))))</f>
        <v>0</v>
      </c>
      <c r="R34" s="106"/>
      <c r="S34" s="73">
        <f>IF(R34=0,0,TRUNC((2000/(R34)- IF(Q34="w",Parameter!$B$6,Parameter!$D$6))/IF(Q34="w",Parameter!$C$6,Parameter!$E$6)))</f>
        <v>0</v>
      </c>
      <c r="T34" s="106"/>
      <c r="U34" s="73">
        <f>IF(T34=0,0,TRUNC((2000/(T34)- IF(Q34="w",Parameter!$B$3,Parameter!$D$3))/IF(Q34="w",Parameter!$C$3,Parameter!$E$3)))</f>
        <v>0</v>
      </c>
      <c r="V34" s="80"/>
      <c r="W34" s="79" t="s">
        <v>44</v>
      </c>
      <c r="X34" s="81"/>
      <c r="Y34" s="54">
        <f>IF($G34="w",0,IF(AND($V34=0,$X34=0),0,TRUNC((1000/($V34*60+$X34)-IF($G34="w",Parameter!$B$6,Parameter!$D$6))/IF($G34="w",Parameter!$C$6,Parameter!$E$6))))</f>
        <v>0</v>
      </c>
      <c r="Z34" s="37"/>
      <c r="AA34" s="104">
        <f>IF(Z34=0,0,TRUNC((SQRT(Z34)- IF($G34="w",Parameter!$B$11,Parameter!$D$11))/IF($G34="w",Parameter!$C$11,Parameter!$E$11)))</f>
        <v>0</v>
      </c>
      <c r="AB34" s="105"/>
      <c r="AC34" s="104">
        <f>IF(AB34=0,0,TRUNC((SQRT(AB34)- IF($G34="w",Parameter!$B$10,Parameter!$D$10))/IF($G34="w",Parameter!$C$10,Parameter!$E$10)))</f>
        <v>0</v>
      </c>
      <c r="AD34" s="38"/>
      <c r="AE34" s="55">
        <f>IF(AD34=0,0,TRUNC((SQRT(AD34)- IF($G34="w",Parameter!$B$15,Parameter!$D$15))/IF($G34="w",Parameter!$C$15,Parameter!$E$15)))</f>
        <v>0</v>
      </c>
      <c r="AF34" s="32"/>
      <c r="AG34" s="55">
        <f>IF(AF34=0,0,TRUNC((SQRT(AF34)- IF($G34="w",Parameter!$B$12,Parameter!$D$12))/IF($G34="w",Parameter!$C$12,Parameter!$E$12)))</f>
        <v>0</v>
      </c>
      <c r="AH34" s="60">
        <f t="shared" si="1"/>
        <v>0</v>
      </c>
      <c r="AI34" s="61">
        <f>LOOKUP($F34,Urkunde!$A$2:$A$16,IF($G34="w",Urkunde!$B$2:$B$16,Urkunde!$D$2:$D$16))</f>
        <v>0</v>
      </c>
      <c r="AJ34" s="61">
        <f>LOOKUP($F34,Urkunde!$A$2:$A$16,IF($G34="w",Urkunde!$C$2:$C$16,Urkunde!$E$2:$E$16))</f>
        <v>0</v>
      </c>
      <c r="AK34" s="61" t="str">
        <f t="shared" si="2"/>
        <v>-</v>
      </c>
      <c r="AL34" s="29">
        <f t="shared" si="3"/>
        <v>0</v>
      </c>
      <c r="AM34" s="21">
        <f t="shared" si="4"/>
        <v>0</v>
      </c>
      <c r="AN34" s="21">
        <f t="shared" si="5"/>
        <v>0</v>
      </c>
      <c r="AO34" s="21">
        <f t="shared" si="6"/>
        <v>0</v>
      </c>
      <c r="AP34" s="21">
        <f t="shared" si="7"/>
        <v>0</v>
      </c>
      <c r="AQ34" s="21">
        <f t="shared" si="8"/>
        <v>0</v>
      </c>
      <c r="AR34" s="21">
        <f t="shared" si="9"/>
        <v>0</v>
      </c>
      <c r="AS34" s="21">
        <f t="shared" si="10"/>
        <v>0</v>
      </c>
      <c r="AT34" s="21">
        <f t="shared" si="11"/>
        <v>0</v>
      </c>
      <c r="AU34" s="21">
        <f t="shared" si="12"/>
        <v>0</v>
      </c>
      <c r="AV34" s="21">
        <f t="shared" si="13"/>
        <v>0</v>
      </c>
    </row>
    <row r="35" spans="1:48" ht="15.6" x14ac:dyDescent="0.3">
      <c r="A35" s="51"/>
      <c r="B35" s="50"/>
      <c r="C35" s="96"/>
      <c r="D35" s="96"/>
      <c r="E35" s="49"/>
      <c r="F35" s="52">
        <f t="shared" si="0"/>
        <v>0</v>
      </c>
      <c r="G35" s="48"/>
      <c r="H35" s="38"/>
      <c r="I35" s="54">
        <f>IF(H35=0,0,TRUNC((50/(H35+0.24)- IF($G35="w",Parameter!$B$3,Parameter!$D$3))/IF($G35="w",Parameter!$C$3,Parameter!$E$3)))</f>
        <v>0</v>
      </c>
      <c r="J35" s="105"/>
      <c r="K35" s="54">
        <f>IF(J35=0,0,TRUNC((75/(J35+0.24)- IF($G35="w",Parameter!$B$3,Parameter!$D$3))/IF($G35="w",Parameter!$C$3,Parameter!$E$3)))</f>
        <v>0</v>
      </c>
      <c r="L35" s="105"/>
      <c r="M35" s="54">
        <f>IF(L35=0,0,TRUNC((100/(L35+0.24)- IF($G35="w",Parameter!$B$3,Parameter!$D$3))/IF($G35="w",Parameter!$C$3,Parameter!$E$3)))</f>
        <v>0</v>
      </c>
      <c r="N35" s="80"/>
      <c r="O35" s="79" t="s">
        <v>44</v>
      </c>
      <c r="P35" s="81"/>
      <c r="Q35" s="54">
        <f>IF($G35="m",0,IF(AND($P35=0,$N35=0),0,TRUNC((800/($N35*60+$P35)-IF($G35="w",Parameter!$B$6,Parameter!$D$6))/IF($G35="w",Parameter!$C$6,Parameter!$E$6))))</f>
        <v>0</v>
      </c>
      <c r="R35" s="106"/>
      <c r="S35" s="73">
        <f>IF(R35=0,0,TRUNC((2000/(R35)- IF(Q35="w",Parameter!$B$6,Parameter!$D$6))/IF(Q35="w",Parameter!$C$6,Parameter!$E$6)))</f>
        <v>0</v>
      </c>
      <c r="T35" s="106"/>
      <c r="U35" s="73">
        <f>IF(T35=0,0,TRUNC((2000/(T35)- IF(Q35="w",Parameter!$B$3,Parameter!$D$3))/IF(Q35="w",Parameter!$C$3,Parameter!$E$3)))</f>
        <v>0</v>
      </c>
      <c r="V35" s="80"/>
      <c r="W35" s="79" t="s">
        <v>44</v>
      </c>
      <c r="X35" s="81"/>
      <c r="Y35" s="54">
        <f>IF($G35="w",0,IF(AND($V35=0,$X35=0),0,TRUNC((1000/($V35*60+$X35)-IF($G35="w",Parameter!$B$6,Parameter!$D$6))/IF($G35="w",Parameter!$C$6,Parameter!$E$6))))</f>
        <v>0</v>
      </c>
      <c r="Z35" s="37"/>
      <c r="AA35" s="104">
        <f>IF(Z35=0,0,TRUNC((SQRT(Z35)- IF($G35="w",Parameter!$B$11,Parameter!$D$11))/IF($G35="w",Parameter!$C$11,Parameter!$E$11)))</f>
        <v>0</v>
      </c>
      <c r="AB35" s="105"/>
      <c r="AC35" s="104">
        <f>IF(AB35=0,0,TRUNC((SQRT(AB35)- IF($G35="w",Parameter!$B$10,Parameter!$D$10))/IF($G35="w",Parameter!$C$10,Parameter!$E$10)))</f>
        <v>0</v>
      </c>
      <c r="AD35" s="38"/>
      <c r="AE35" s="55">
        <f>IF(AD35=0,0,TRUNC((SQRT(AD35)- IF($G35="w",Parameter!$B$15,Parameter!$D$15))/IF($G35="w",Parameter!$C$15,Parameter!$E$15)))</f>
        <v>0</v>
      </c>
      <c r="AF35" s="32"/>
      <c r="AG35" s="55">
        <f>IF(AF35=0,0,TRUNC((SQRT(AF35)- IF($G35="w",Parameter!$B$12,Parameter!$D$12))/IF($G35="w",Parameter!$C$12,Parameter!$E$12)))</f>
        <v>0</v>
      </c>
      <c r="AH35" s="60">
        <f t="shared" si="1"/>
        <v>0</v>
      </c>
      <c r="AI35" s="61">
        <f>LOOKUP($F35,Urkunde!$A$2:$A$16,IF($G35="w",Urkunde!$B$2:$B$16,Urkunde!$D$2:$D$16))</f>
        <v>0</v>
      </c>
      <c r="AJ35" s="61">
        <f>LOOKUP($F35,Urkunde!$A$2:$A$16,IF($G35="w",Urkunde!$C$2:$C$16,Urkunde!$E$2:$E$16))</f>
        <v>0</v>
      </c>
      <c r="AK35" s="61" t="str">
        <f t="shared" si="2"/>
        <v>-</v>
      </c>
      <c r="AL35" s="29">
        <f t="shared" si="3"/>
        <v>0</v>
      </c>
      <c r="AM35" s="21">
        <f t="shared" si="4"/>
        <v>0</v>
      </c>
      <c r="AN35" s="21">
        <f t="shared" si="5"/>
        <v>0</v>
      </c>
      <c r="AO35" s="21">
        <f t="shared" si="6"/>
        <v>0</v>
      </c>
      <c r="AP35" s="21">
        <f t="shared" si="7"/>
        <v>0</v>
      </c>
      <c r="AQ35" s="21">
        <f t="shared" si="8"/>
        <v>0</v>
      </c>
      <c r="AR35" s="21">
        <f t="shared" si="9"/>
        <v>0</v>
      </c>
      <c r="AS35" s="21">
        <f t="shared" si="10"/>
        <v>0</v>
      </c>
      <c r="AT35" s="21">
        <f t="shared" si="11"/>
        <v>0</v>
      </c>
      <c r="AU35" s="21">
        <f t="shared" si="12"/>
        <v>0</v>
      </c>
      <c r="AV35" s="21">
        <f t="shared" si="13"/>
        <v>0</v>
      </c>
    </row>
    <row r="36" spans="1:48" ht="15.6" x14ac:dyDescent="0.3">
      <c r="A36" s="51"/>
      <c r="B36" s="50"/>
      <c r="C36" s="96"/>
      <c r="D36" s="96"/>
      <c r="E36" s="49"/>
      <c r="F36" s="52">
        <f t="shared" si="0"/>
        <v>0</v>
      </c>
      <c r="G36" s="48"/>
      <c r="H36" s="38"/>
      <c r="I36" s="54">
        <f>IF(H36=0,0,TRUNC((50/(H36+0.24)- IF($G36="w",Parameter!$B$3,Parameter!$D$3))/IF($G36="w",Parameter!$C$3,Parameter!$E$3)))</f>
        <v>0</v>
      </c>
      <c r="J36" s="105"/>
      <c r="K36" s="54">
        <f>IF(J36=0,0,TRUNC((75/(J36+0.24)- IF($G36="w",Parameter!$B$3,Parameter!$D$3))/IF($G36="w",Parameter!$C$3,Parameter!$E$3)))</f>
        <v>0</v>
      </c>
      <c r="L36" s="105"/>
      <c r="M36" s="54">
        <f>IF(L36=0,0,TRUNC((100/(L36+0.24)- IF($G36="w",Parameter!$B$3,Parameter!$D$3))/IF($G36="w",Parameter!$C$3,Parameter!$E$3)))</f>
        <v>0</v>
      </c>
      <c r="N36" s="80"/>
      <c r="O36" s="79" t="s">
        <v>44</v>
      </c>
      <c r="P36" s="81"/>
      <c r="Q36" s="54">
        <f>IF($G36="m",0,IF(AND($P36=0,$N36=0),0,TRUNC((800/($N36*60+$P36)-IF($G36="w",Parameter!$B$6,Parameter!$D$6))/IF($G36="w",Parameter!$C$6,Parameter!$E$6))))</f>
        <v>0</v>
      </c>
      <c r="R36" s="106"/>
      <c r="S36" s="73">
        <f>IF(R36=0,0,TRUNC((2000/(R36)- IF(Q36="w",Parameter!$B$6,Parameter!$D$6))/IF(Q36="w",Parameter!$C$6,Parameter!$E$6)))</f>
        <v>0</v>
      </c>
      <c r="T36" s="106"/>
      <c r="U36" s="73">
        <f>IF(T36=0,0,TRUNC((2000/(T36)- IF(Q36="w",Parameter!$B$3,Parameter!$D$3))/IF(Q36="w",Parameter!$C$3,Parameter!$E$3)))</f>
        <v>0</v>
      </c>
      <c r="V36" s="80"/>
      <c r="W36" s="79" t="s">
        <v>44</v>
      </c>
      <c r="X36" s="81"/>
      <c r="Y36" s="54">
        <f>IF($G36="w",0,IF(AND($V36=0,$X36=0),0,TRUNC((1000/($V36*60+$X36)-IF($G36="w",Parameter!$B$6,Parameter!$D$6))/IF($G36="w",Parameter!$C$6,Parameter!$E$6))))</f>
        <v>0</v>
      </c>
      <c r="Z36" s="37"/>
      <c r="AA36" s="104">
        <f>IF(Z36=0,0,TRUNC((SQRT(Z36)- IF($G36="w",Parameter!$B$11,Parameter!$D$11))/IF($G36="w",Parameter!$C$11,Parameter!$E$11)))</f>
        <v>0</v>
      </c>
      <c r="AB36" s="105"/>
      <c r="AC36" s="104">
        <f>IF(AB36=0,0,TRUNC((SQRT(AB36)- IF($G36="w",Parameter!$B$10,Parameter!$D$10))/IF($G36="w",Parameter!$C$10,Parameter!$E$10)))</f>
        <v>0</v>
      </c>
      <c r="AD36" s="38"/>
      <c r="AE36" s="55">
        <f>IF(AD36=0,0,TRUNC((SQRT(AD36)- IF($G36="w",Parameter!$B$15,Parameter!$D$15))/IF($G36="w",Parameter!$C$15,Parameter!$E$15)))</f>
        <v>0</v>
      </c>
      <c r="AF36" s="32"/>
      <c r="AG36" s="55">
        <f>IF(AF36=0,0,TRUNC((SQRT(AF36)- IF($G36="w",Parameter!$B$12,Parameter!$D$12))/IF($G36="w",Parameter!$C$12,Parameter!$E$12)))</f>
        <v>0</v>
      </c>
      <c r="AH36" s="60">
        <f t="shared" si="1"/>
        <v>0</v>
      </c>
      <c r="AI36" s="61">
        <f>LOOKUP($F36,Urkunde!$A$2:$A$16,IF($G36="w",Urkunde!$B$2:$B$16,Urkunde!$D$2:$D$16))</f>
        <v>0</v>
      </c>
      <c r="AJ36" s="61">
        <f>LOOKUP($F36,Urkunde!$A$2:$A$16,IF($G36="w",Urkunde!$C$2:$C$16,Urkunde!$E$2:$E$16))</f>
        <v>0</v>
      </c>
      <c r="AK36" s="61" t="str">
        <f t="shared" si="2"/>
        <v>-</v>
      </c>
      <c r="AL36" s="29">
        <f t="shared" si="3"/>
        <v>0</v>
      </c>
      <c r="AM36" s="21">
        <f t="shared" si="4"/>
        <v>0</v>
      </c>
      <c r="AN36" s="21">
        <f t="shared" si="5"/>
        <v>0</v>
      </c>
      <c r="AO36" s="21">
        <f t="shared" si="6"/>
        <v>0</v>
      </c>
      <c r="AP36" s="21">
        <f t="shared" si="7"/>
        <v>0</v>
      </c>
      <c r="AQ36" s="21">
        <f t="shared" si="8"/>
        <v>0</v>
      </c>
      <c r="AR36" s="21">
        <f t="shared" si="9"/>
        <v>0</v>
      </c>
      <c r="AS36" s="21">
        <f t="shared" si="10"/>
        <v>0</v>
      </c>
      <c r="AT36" s="21">
        <f t="shared" si="11"/>
        <v>0</v>
      </c>
      <c r="AU36" s="21">
        <f t="shared" si="12"/>
        <v>0</v>
      </c>
      <c r="AV36" s="21">
        <f t="shared" si="13"/>
        <v>0</v>
      </c>
    </row>
    <row r="37" spans="1:48" ht="15.6" x14ac:dyDescent="0.3">
      <c r="A37" s="51"/>
      <c r="B37" s="50"/>
      <c r="C37" s="96"/>
      <c r="D37" s="96"/>
      <c r="E37" s="49"/>
      <c r="F37" s="52">
        <f t="shared" si="0"/>
        <v>0</v>
      </c>
      <c r="G37" s="48"/>
      <c r="H37" s="38"/>
      <c r="I37" s="54">
        <f>IF(H37=0,0,TRUNC((50/(H37+0.24)- IF($G37="w",Parameter!$B$3,Parameter!$D$3))/IF($G37="w",Parameter!$C$3,Parameter!$E$3)))</f>
        <v>0</v>
      </c>
      <c r="J37" s="105"/>
      <c r="K37" s="54">
        <f>IF(J37=0,0,TRUNC((75/(J37+0.24)- IF($G37="w",Parameter!$B$3,Parameter!$D$3))/IF($G37="w",Parameter!$C$3,Parameter!$E$3)))</f>
        <v>0</v>
      </c>
      <c r="L37" s="105"/>
      <c r="M37" s="54">
        <f>IF(L37=0,0,TRUNC((100/(L37+0.24)- IF($G37="w",Parameter!$B$3,Parameter!$D$3))/IF($G37="w",Parameter!$C$3,Parameter!$E$3)))</f>
        <v>0</v>
      </c>
      <c r="N37" s="80"/>
      <c r="O37" s="79" t="s">
        <v>44</v>
      </c>
      <c r="P37" s="81"/>
      <c r="Q37" s="54">
        <f>IF($G37="m",0,IF(AND($P37=0,$N37=0),0,TRUNC((800/($N37*60+$P37)-IF($G37="w",Parameter!$B$6,Parameter!$D$6))/IF($G37="w",Parameter!$C$6,Parameter!$E$6))))</f>
        <v>0</v>
      </c>
      <c r="R37" s="106"/>
      <c r="S37" s="73">
        <f>IF(R37=0,0,TRUNC((2000/(R37)- IF(Q37="w",Parameter!$B$6,Parameter!$D$6))/IF(Q37="w",Parameter!$C$6,Parameter!$E$6)))</f>
        <v>0</v>
      </c>
      <c r="T37" s="106"/>
      <c r="U37" s="73">
        <f>IF(T37=0,0,TRUNC((2000/(T37)- IF(Q37="w",Parameter!$B$3,Parameter!$D$3))/IF(Q37="w",Parameter!$C$3,Parameter!$E$3)))</f>
        <v>0</v>
      </c>
      <c r="V37" s="80"/>
      <c r="W37" s="79" t="s">
        <v>44</v>
      </c>
      <c r="X37" s="81"/>
      <c r="Y37" s="54">
        <f>IF($G37="w",0,IF(AND($V37=0,$X37=0),0,TRUNC((1000/($V37*60+$X37)-IF($G37="w",Parameter!$B$6,Parameter!$D$6))/IF($G37="w",Parameter!$C$6,Parameter!$E$6))))</f>
        <v>0</v>
      </c>
      <c r="Z37" s="37"/>
      <c r="AA37" s="104">
        <f>IF(Z37=0,0,TRUNC((SQRT(Z37)- IF($G37="w",Parameter!$B$11,Parameter!$D$11))/IF($G37="w",Parameter!$C$11,Parameter!$E$11)))</f>
        <v>0</v>
      </c>
      <c r="AB37" s="105"/>
      <c r="AC37" s="104">
        <f>IF(AB37=0,0,TRUNC((SQRT(AB37)- IF($G37="w",Parameter!$B$10,Parameter!$D$10))/IF($G37="w",Parameter!$C$10,Parameter!$E$10)))</f>
        <v>0</v>
      </c>
      <c r="AD37" s="38"/>
      <c r="AE37" s="55">
        <f>IF(AD37=0,0,TRUNC((SQRT(AD37)- IF($G37="w",Parameter!$B$15,Parameter!$D$15))/IF($G37="w",Parameter!$C$15,Parameter!$E$15)))</f>
        <v>0</v>
      </c>
      <c r="AF37" s="32"/>
      <c r="AG37" s="55">
        <f>IF(AF37=0,0,TRUNC((SQRT(AF37)- IF($G37="w",Parameter!$B$12,Parameter!$D$12))/IF($G37="w",Parameter!$C$12,Parameter!$E$12)))</f>
        <v>0</v>
      </c>
      <c r="AH37" s="60">
        <f t="shared" si="1"/>
        <v>0</v>
      </c>
      <c r="AI37" s="61">
        <f>LOOKUP($F37,Urkunde!$A$2:$A$16,IF($G37="w",Urkunde!$B$2:$B$16,Urkunde!$D$2:$D$16))</f>
        <v>0</v>
      </c>
      <c r="AJ37" s="61">
        <f>LOOKUP($F37,Urkunde!$A$2:$A$16,IF($G37="w",Urkunde!$C$2:$C$16,Urkunde!$E$2:$E$16))</f>
        <v>0</v>
      </c>
      <c r="AK37" s="61" t="str">
        <f t="shared" si="2"/>
        <v>-</v>
      </c>
      <c r="AL37" s="29">
        <f t="shared" si="3"/>
        <v>0</v>
      </c>
      <c r="AM37" s="21">
        <f t="shared" si="4"/>
        <v>0</v>
      </c>
      <c r="AN37" s="21">
        <f t="shared" si="5"/>
        <v>0</v>
      </c>
      <c r="AO37" s="21">
        <f t="shared" si="6"/>
        <v>0</v>
      </c>
      <c r="AP37" s="21">
        <f t="shared" si="7"/>
        <v>0</v>
      </c>
      <c r="AQ37" s="21">
        <f t="shared" si="8"/>
        <v>0</v>
      </c>
      <c r="AR37" s="21">
        <f t="shared" si="9"/>
        <v>0</v>
      </c>
      <c r="AS37" s="21">
        <f t="shared" si="10"/>
        <v>0</v>
      </c>
      <c r="AT37" s="21">
        <f t="shared" si="11"/>
        <v>0</v>
      </c>
      <c r="AU37" s="21">
        <f t="shared" si="12"/>
        <v>0</v>
      </c>
      <c r="AV37" s="21">
        <f t="shared" si="13"/>
        <v>0</v>
      </c>
    </row>
    <row r="38" spans="1:48" ht="15.6" x14ac:dyDescent="0.3">
      <c r="A38" s="51"/>
      <c r="B38" s="50"/>
      <c r="C38" s="96"/>
      <c r="D38" s="96"/>
      <c r="E38" s="49"/>
      <c r="F38" s="52">
        <f t="shared" si="0"/>
        <v>0</v>
      </c>
      <c r="G38" s="48"/>
      <c r="H38" s="38"/>
      <c r="I38" s="54">
        <f>IF(H38=0,0,TRUNC((50/(H38+0.24)- IF($G38="w",Parameter!$B$3,Parameter!$D$3))/IF($G38="w",Parameter!$C$3,Parameter!$E$3)))</f>
        <v>0</v>
      </c>
      <c r="J38" s="105"/>
      <c r="K38" s="54">
        <f>IF(J38=0,0,TRUNC((75/(J38+0.24)- IF($G38="w",Parameter!$B$3,Parameter!$D$3))/IF($G38="w",Parameter!$C$3,Parameter!$E$3)))</f>
        <v>0</v>
      </c>
      <c r="L38" s="105"/>
      <c r="M38" s="54">
        <f>IF(L38=0,0,TRUNC((100/(L38+0.24)- IF($G38="w",Parameter!$B$3,Parameter!$D$3))/IF($G38="w",Parameter!$C$3,Parameter!$E$3)))</f>
        <v>0</v>
      </c>
      <c r="N38" s="80"/>
      <c r="O38" s="79" t="s">
        <v>44</v>
      </c>
      <c r="P38" s="81"/>
      <c r="Q38" s="54">
        <f>IF($G38="m",0,IF(AND($P38=0,$N38=0),0,TRUNC((800/($N38*60+$P38)-IF($G38="w",Parameter!$B$6,Parameter!$D$6))/IF($G38="w",Parameter!$C$6,Parameter!$E$6))))</f>
        <v>0</v>
      </c>
      <c r="R38" s="106"/>
      <c r="S38" s="73">
        <f>IF(R38=0,0,TRUNC((2000/(R38)- IF(Q38="w",Parameter!$B$6,Parameter!$D$6))/IF(Q38="w",Parameter!$C$6,Parameter!$E$6)))</f>
        <v>0</v>
      </c>
      <c r="T38" s="106"/>
      <c r="U38" s="73">
        <f>IF(T38=0,0,TRUNC((2000/(T38)- IF(Q38="w",Parameter!$B$3,Parameter!$D$3))/IF(Q38="w",Parameter!$C$3,Parameter!$E$3)))</f>
        <v>0</v>
      </c>
      <c r="V38" s="80"/>
      <c r="W38" s="79" t="s">
        <v>44</v>
      </c>
      <c r="X38" s="81"/>
      <c r="Y38" s="54">
        <f>IF($G38="w",0,IF(AND($V38=0,$X38=0),0,TRUNC((1000/($V38*60+$X38)-IF($G38="w",Parameter!$B$6,Parameter!$D$6))/IF($G38="w",Parameter!$C$6,Parameter!$E$6))))</f>
        <v>0</v>
      </c>
      <c r="Z38" s="37"/>
      <c r="AA38" s="104">
        <f>IF(Z38=0,0,TRUNC((SQRT(Z38)- IF($G38="w",Parameter!$B$11,Parameter!$D$11))/IF($G38="w",Parameter!$C$11,Parameter!$E$11)))</f>
        <v>0</v>
      </c>
      <c r="AB38" s="105"/>
      <c r="AC38" s="104">
        <f>IF(AB38=0,0,TRUNC((SQRT(AB38)- IF($G38="w",Parameter!$B$10,Parameter!$D$10))/IF($G38="w",Parameter!$C$10,Parameter!$E$10)))</f>
        <v>0</v>
      </c>
      <c r="AD38" s="38"/>
      <c r="AE38" s="55">
        <f>IF(AD38=0,0,TRUNC((SQRT(AD38)- IF($G38="w",Parameter!$B$15,Parameter!$D$15))/IF($G38="w",Parameter!$C$15,Parameter!$E$15)))</f>
        <v>0</v>
      </c>
      <c r="AF38" s="32"/>
      <c r="AG38" s="55">
        <f>IF(AF38=0,0,TRUNC((SQRT(AF38)- IF($G38="w",Parameter!$B$12,Parameter!$D$12))/IF($G38="w",Parameter!$C$12,Parameter!$E$12)))</f>
        <v>0</v>
      </c>
      <c r="AH38" s="60">
        <f t="shared" si="1"/>
        <v>0</v>
      </c>
      <c r="AI38" s="61">
        <f>LOOKUP($F38,Urkunde!$A$2:$A$16,IF($G38="w",Urkunde!$B$2:$B$16,Urkunde!$D$2:$D$16))</f>
        <v>0</v>
      </c>
      <c r="AJ38" s="61">
        <f>LOOKUP($F38,Urkunde!$A$2:$A$16,IF($G38="w",Urkunde!$C$2:$C$16,Urkunde!$E$2:$E$16))</f>
        <v>0</v>
      </c>
      <c r="AK38" s="61" t="str">
        <f t="shared" si="2"/>
        <v>-</v>
      </c>
      <c r="AL38" s="29">
        <f t="shared" si="3"/>
        <v>0</v>
      </c>
      <c r="AM38" s="21">
        <f t="shared" si="4"/>
        <v>0</v>
      </c>
      <c r="AN38" s="21">
        <f t="shared" si="5"/>
        <v>0</v>
      </c>
      <c r="AO38" s="21">
        <f t="shared" si="6"/>
        <v>0</v>
      </c>
      <c r="AP38" s="21">
        <f t="shared" si="7"/>
        <v>0</v>
      </c>
      <c r="AQ38" s="21">
        <f t="shared" si="8"/>
        <v>0</v>
      </c>
      <c r="AR38" s="21">
        <f t="shared" si="9"/>
        <v>0</v>
      </c>
      <c r="AS38" s="21">
        <f t="shared" si="10"/>
        <v>0</v>
      </c>
      <c r="AT38" s="21">
        <f t="shared" si="11"/>
        <v>0</v>
      </c>
      <c r="AU38" s="21">
        <f t="shared" si="12"/>
        <v>0</v>
      </c>
      <c r="AV38" s="21">
        <f t="shared" si="13"/>
        <v>0</v>
      </c>
    </row>
    <row r="39" spans="1:48" ht="15.6" x14ac:dyDescent="0.3">
      <c r="A39" s="51"/>
      <c r="B39" s="50"/>
      <c r="C39" s="96"/>
      <c r="D39" s="96"/>
      <c r="E39" s="49"/>
      <c r="F39" s="52">
        <f t="shared" si="0"/>
        <v>0</v>
      </c>
      <c r="G39" s="48"/>
      <c r="H39" s="38"/>
      <c r="I39" s="54">
        <f>IF(H39=0,0,TRUNC((50/(H39+0.24)- IF($G39="w",Parameter!$B$3,Parameter!$D$3))/IF($G39="w",Parameter!$C$3,Parameter!$E$3)))</f>
        <v>0</v>
      </c>
      <c r="J39" s="105"/>
      <c r="K39" s="54">
        <f>IF(J39=0,0,TRUNC((75/(J39+0.24)- IF($G39="w",Parameter!$B$3,Parameter!$D$3))/IF($G39="w",Parameter!$C$3,Parameter!$E$3)))</f>
        <v>0</v>
      </c>
      <c r="L39" s="105"/>
      <c r="M39" s="54">
        <f>IF(L39=0,0,TRUNC((100/(L39+0.24)- IF($G39="w",Parameter!$B$3,Parameter!$D$3))/IF($G39="w",Parameter!$C$3,Parameter!$E$3)))</f>
        <v>0</v>
      </c>
      <c r="N39" s="80"/>
      <c r="O39" s="79" t="s">
        <v>44</v>
      </c>
      <c r="P39" s="81"/>
      <c r="Q39" s="54">
        <f>IF($G39="m",0,IF(AND($P39=0,$N39=0),0,TRUNC((800/($N39*60+$P39)-IF($G39="w",Parameter!$B$6,Parameter!$D$6))/IF($G39="w",Parameter!$C$6,Parameter!$E$6))))</f>
        <v>0</v>
      </c>
      <c r="R39" s="106"/>
      <c r="S39" s="73">
        <f>IF(R39=0,0,TRUNC((2000/(R39)- IF(Q39="w",Parameter!$B$6,Parameter!$D$6))/IF(Q39="w",Parameter!$C$6,Parameter!$E$6)))</f>
        <v>0</v>
      </c>
      <c r="T39" s="106"/>
      <c r="U39" s="73">
        <f>IF(T39=0,0,TRUNC((2000/(T39)- IF(Q39="w",Parameter!$B$3,Parameter!$D$3))/IF(Q39="w",Parameter!$C$3,Parameter!$E$3)))</f>
        <v>0</v>
      </c>
      <c r="V39" s="80"/>
      <c r="W39" s="79" t="s">
        <v>44</v>
      </c>
      <c r="X39" s="81"/>
      <c r="Y39" s="54">
        <f>IF($G39="w",0,IF(AND($V39=0,$X39=0),0,TRUNC((1000/($V39*60+$X39)-IF($G39="w",Parameter!$B$6,Parameter!$D$6))/IF($G39="w",Parameter!$C$6,Parameter!$E$6))))</f>
        <v>0</v>
      </c>
      <c r="Z39" s="37"/>
      <c r="AA39" s="104">
        <f>IF(Z39=0,0,TRUNC((SQRT(Z39)- IF($G39="w",Parameter!$B$11,Parameter!$D$11))/IF($G39="w",Parameter!$C$11,Parameter!$E$11)))</f>
        <v>0</v>
      </c>
      <c r="AB39" s="105"/>
      <c r="AC39" s="104">
        <f>IF(AB39=0,0,TRUNC((SQRT(AB39)- IF($G39="w",Parameter!$B$10,Parameter!$D$10))/IF($G39="w",Parameter!$C$10,Parameter!$E$10)))</f>
        <v>0</v>
      </c>
      <c r="AD39" s="38"/>
      <c r="AE39" s="55">
        <f>IF(AD39=0,0,TRUNC((SQRT(AD39)- IF($G39="w",Parameter!$B$15,Parameter!$D$15))/IF($G39="w",Parameter!$C$15,Parameter!$E$15)))</f>
        <v>0</v>
      </c>
      <c r="AF39" s="32"/>
      <c r="AG39" s="55">
        <f>IF(AF39=0,0,TRUNC((SQRT(AF39)- IF($G39="w",Parameter!$B$12,Parameter!$D$12))/IF($G39="w",Parameter!$C$12,Parameter!$E$12)))</f>
        <v>0</v>
      </c>
      <c r="AH39" s="60">
        <f t="shared" si="1"/>
        <v>0</v>
      </c>
      <c r="AI39" s="61">
        <f>LOOKUP($F39,Urkunde!$A$2:$A$16,IF($G39="w",Urkunde!$B$2:$B$16,Urkunde!$D$2:$D$16))</f>
        <v>0</v>
      </c>
      <c r="AJ39" s="61">
        <f>LOOKUP($F39,Urkunde!$A$2:$A$16,IF($G39="w",Urkunde!$C$2:$C$16,Urkunde!$E$2:$E$16))</f>
        <v>0</v>
      </c>
      <c r="AK39" s="61" t="str">
        <f t="shared" si="2"/>
        <v>-</v>
      </c>
      <c r="AL39" s="29">
        <f t="shared" si="3"/>
        <v>0</v>
      </c>
      <c r="AM39" s="21">
        <f t="shared" si="4"/>
        <v>0</v>
      </c>
      <c r="AN39" s="21">
        <f t="shared" si="5"/>
        <v>0</v>
      </c>
      <c r="AO39" s="21">
        <f t="shared" si="6"/>
        <v>0</v>
      </c>
      <c r="AP39" s="21">
        <f t="shared" si="7"/>
        <v>0</v>
      </c>
      <c r="AQ39" s="21">
        <f t="shared" si="8"/>
        <v>0</v>
      </c>
      <c r="AR39" s="21">
        <f t="shared" si="9"/>
        <v>0</v>
      </c>
      <c r="AS39" s="21">
        <f t="shared" si="10"/>
        <v>0</v>
      </c>
      <c r="AT39" s="21">
        <f t="shared" si="11"/>
        <v>0</v>
      </c>
      <c r="AU39" s="21">
        <f t="shared" si="12"/>
        <v>0</v>
      </c>
      <c r="AV39" s="21">
        <f t="shared" si="13"/>
        <v>0</v>
      </c>
    </row>
    <row r="40" spans="1:48" ht="15.6" x14ac:dyDescent="0.3">
      <c r="A40" s="51"/>
      <c r="B40" s="50"/>
      <c r="C40" s="96"/>
      <c r="D40" s="96"/>
      <c r="E40" s="49"/>
      <c r="F40" s="52">
        <f t="shared" si="0"/>
        <v>0</v>
      </c>
      <c r="G40" s="48"/>
      <c r="H40" s="38"/>
      <c r="I40" s="54">
        <f>IF(H40=0,0,TRUNC((50/(H40+0.24)- IF($G40="w",Parameter!$B$3,Parameter!$D$3))/IF($G40="w",Parameter!$C$3,Parameter!$E$3)))</f>
        <v>0</v>
      </c>
      <c r="J40" s="105"/>
      <c r="K40" s="54">
        <f>IF(J40=0,0,TRUNC((75/(J40+0.24)- IF($G40="w",Parameter!$B$3,Parameter!$D$3))/IF($G40="w",Parameter!$C$3,Parameter!$E$3)))</f>
        <v>0</v>
      </c>
      <c r="L40" s="105"/>
      <c r="M40" s="54">
        <f>IF(L40=0,0,TRUNC((100/(L40+0.24)- IF($G40="w",Parameter!$B$3,Parameter!$D$3))/IF($G40="w",Parameter!$C$3,Parameter!$E$3)))</f>
        <v>0</v>
      </c>
      <c r="N40" s="80"/>
      <c r="O40" s="79" t="s">
        <v>44</v>
      </c>
      <c r="P40" s="81"/>
      <c r="Q40" s="54">
        <f>IF($G40="m",0,IF(AND($P40=0,$N40=0),0,TRUNC((800/($N40*60+$P40)-IF($G40="w",Parameter!$B$6,Parameter!$D$6))/IF($G40="w",Parameter!$C$6,Parameter!$E$6))))</f>
        <v>0</v>
      </c>
      <c r="R40" s="106"/>
      <c r="S40" s="73">
        <f>IF(R40=0,0,TRUNC((2000/(R40)- IF(Q40="w",Parameter!$B$6,Parameter!$D$6))/IF(Q40="w",Parameter!$C$6,Parameter!$E$6)))</f>
        <v>0</v>
      </c>
      <c r="T40" s="106"/>
      <c r="U40" s="73">
        <f>IF(T40=0,0,TRUNC((2000/(T40)- IF(Q40="w",Parameter!$B$3,Parameter!$D$3))/IF(Q40="w",Parameter!$C$3,Parameter!$E$3)))</f>
        <v>0</v>
      </c>
      <c r="V40" s="80"/>
      <c r="W40" s="79" t="s">
        <v>44</v>
      </c>
      <c r="X40" s="81"/>
      <c r="Y40" s="54">
        <f>IF($G40="w",0,IF(AND($V40=0,$X40=0),0,TRUNC((1000/($V40*60+$X40)-IF($G40="w",Parameter!$B$6,Parameter!$D$6))/IF($G40="w",Parameter!$C$6,Parameter!$E$6))))</f>
        <v>0</v>
      </c>
      <c r="Z40" s="37"/>
      <c r="AA40" s="104">
        <f>IF(Z40=0,0,TRUNC((SQRT(Z40)- IF($G40="w",Parameter!$B$11,Parameter!$D$11))/IF($G40="w",Parameter!$C$11,Parameter!$E$11)))</f>
        <v>0</v>
      </c>
      <c r="AB40" s="105"/>
      <c r="AC40" s="104">
        <f>IF(AB40=0,0,TRUNC((SQRT(AB40)- IF($G40="w",Parameter!$B$10,Parameter!$D$10))/IF($G40="w",Parameter!$C$10,Parameter!$E$10)))</f>
        <v>0</v>
      </c>
      <c r="AD40" s="38"/>
      <c r="AE40" s="55">
        <f>IF(AD40=0,0,TRUNC((SQRT(AD40)- IF($G40="w",Parameter!$B$15,Parameter!$D$15))/IF($G40="w",Parameter!$C$15,Parameter!$E$15)))</f>
        <v>0</v>
      </c>
      <c r="AF40" s="32"/>
      <c r="AG40" s="55">
        <f>IF(AF40=0,0,TRUNC((SQRT(AF40)- IF($G40="w",Parameter!$B$12,Parameter!$D$12))/IF($G40="w",Parameter!$C$12,Parameter!$E$12)))</f>
        <v>0</v>
      </c>
      <c r="AH40" s="60">
        <f t="shared" si="1"/>
        <v>0</v>
      </c>
      <c r="AI40" s="61">
        <f>LOOKUP($F40,Urkunde!$A$2:$A$16,IF($G40="w",Urkunde!$B$2:$B$16,Urkunde!$D$2:$D$16))</f>
        <v>0</v>
      </c>
      <c r="AJ40" s="61">
        <f>LOOKUP($F40,Urkunde!$A$2:$A$16,IF($G40="w",Urkunde!$C$2:$C$16,Urkunde!$E$2:$E$16))</f>
        <v>0</v>
      </c>
      <c r="AK40" s="61" t="str">
        <f t="shared" si="2"/>
        <v>-</v>
      </c>
      <c r="AL40" s="29">
        <f t="shared" si="3"/>
        <v>0</v>
      </c>
      <c r="AM40" s="21">
        <f t="shared" si="4"/>
        <v>0</v>
      </c>
      <c r="AN40" s="21">
        <f t="shared" si="5"/>
        <v>0</v>
      </c>
      <c r="AO40" s="21">
        <f t="shared" si="6"/>
        <v>0</v>
      </c>
      <c r="AP40" s="21">
        <f t="shared" si="7"/>
        <v>0</v>
      </c>
      <c r="AQ40" s="21">
        <f t="shared" si="8"/>
        <v>0</v>
      </c>
      <c r="AR40" s="21">
        <f t="shared" si="9"/>
        <v>0</v>
      </c>
      <c r="AS40" s="21">
        <f t="shared" si="10"/>
        <v>0</v>
      </c>
      <c r="AT40" s="21">
        <f t="shared" si="11"/>
        <v>0</v>
      </c>
      <c r="AU40" s="21">
        <f t="shared" si="12"/>
        <v>0</v>
      </c>
      <c r="AV40" s="21">
        <f t="shared" si="13"/>
        <v>0</v>
      </c>
    </row>
    <row r="41" spans="1:48" ht="15.6" x14ac:dyDescent="0.3">
      <c r="A41" s="51"/>
      <c r="B41" s="50"/>
      <c r="C41" s="96"/>
      <c r="D41" s="96"/>
      <c r="E41" s="49"/>
      <c r="F41" s="52">
        <f t="shared" si="0"/>
        <v>0</v>
      </c>
      <c r="G41" s="48"/>
      <c r="H41" s="38"/>
      <c r="I41" s="54">
        <f>IF(H41=0,0,TRUNC((50/(H41+0.24)- IF($G41="w",Parameter!$B$3,Parameter!$D$3))/IF($G41="w",Parameter!$C$3,Parameter!$E$3)))</f>
        <v>0</v>
      </c>
      <c r="J41" s="105"/>
      <c r="K41" s="54">
        <f>IF(J41=0,0,TRUNC((75/(J41+0.24)- IF($G41="w",Parameter!$B$3,Parameter!$D$3))/IF($G41="w",Parameter!$C$3,Parameter!$E$3)))</f>
        <v>0</v>
      </c>
      <c r="L41" s="105"/>
      <c r="M41" s="54">
        <f>IF(L41=0,0,TRUNC((100/(L41+0.24)- IF($G41="w",Parameter!$B$3,Parameter!$D$3))/IF($G41="w",Parameter!$C$3,Parameter!$E$3)))</f>
        <v>0</v>
      </c>
      <c r="N41" s="80"/>
      <c r="O41" s="79" t="s">
        <v>44</v>
      </c>
      <c r="P41" s="81"/>
      <c r="Q41" s="54">
        <f>IF($G41="m",0,IF(AND($P41=0,$N41=0),0,TRUNC((800/($N41*60+$P41)-IF($G41="w",Parameter!$B$6,Parameter!$D$6))/IF($G41="w",Parameter!$C$6,Parameter!$E$6))))</f>
        <v>0</v>
      </c>
      <c r="R41" s="106"/>
      <c r="S41" s="73">
        <f>IF(R41=0,0,TRUNC((2000/(R41)- IF(Q41="w",Parameter!$B$6,Parameter!$D$6))/IF(Q41="w",Parameter!$C$6,Parameter!$E$6)))</f>
        <v>0</v>
      </c>
      <c r="T41" s="106"/>
      <c r="U41" s="73">
        <f>IF(T41=0,0,TRUNC((2000/(T41)- IF(Q41="w",Parameter!$B$3,Parameter!$D$3))/IF(Q41="w",Parameter!$C$3,Parameter!$E$3)))</f>
        <v>0</v>
      </c>
      <c r="V41" s="80"/>
      <c r="W41" s="79" t="s">
        <v>44</v>
      </c>
      <c r="X41" s="81"/>
      <c r="Y41" s="54">
        <f>IF($G41="w",0,IF(AND($V41=0,$X41=0),0,TRUNC((1000/($V41*60+$X41)-IF($G41="w",Parameter!$B$6,Parameter!$D$6))/IF($G41="w",Parameter!$C$6,Parameter!$E$6))))</f>
        <v>0</v>
      </c>
      <c r="Z41" s="37"/>
      <c r="AA41" s="104">
        <f>IF(Z41=0,0,TRUNC((SQRT(Z41)- IF($G41="w",Parameter!$B$11,Parameter!$D$11))/IF($G41="w",Parameter!$C$11,Parameter!$E$11)))</f>
        <v>0</v>
      </c>
      <c r="AB41" s="105"/>
      <c r="AC41" s="104">
        <f>IF(AB41=0,0,TRUNC((SQRT(AB41)- IF($G41="w",Parameter!$B$10,Parameter!$D$10))/IF($G41="w",Parameter!$C$10,Parameter!$E$10)))</f>
        <v>0</v>
      </c>
      <c r="AD41" s="38"/>
      <c r="AE41" s="55">
        <f>IF(AD41=0,0,TRUNC((SQRT(AD41)- IF($G41="w",Parameter!$B$15,Parameter!$D$15))/IF($G41="w",Parameter!$C$15,Parameter!$E$15)))</f>
        <v>0</v>
      </c>
      <c r="AF41" s="32"/>
      <c r="AG41" s="55">
        <f>IF(AF41=0,0,TRUNC((SQRT(AF41)- IF($G41="w",Parameter!$B$12,Parameter!$D$12))/IF($G41="w",Parameter!$C$12,Parameter!$E$12)))</f>
        <v>0</v>
      </c>
      <c r="AH41" s="60">
        <f t="shared" si="1"/>
        <v>0</v>
      </c>
      <c r="AI41" s="61">
        <f>LOOKUP($F41,Urkunde!$A$2:$A$16,IF($G41="w",Urkunde!$B$2:$B$16,Urkunde!$D$2:$D$16))</f>
        <v>0</v>
      </c>
      <c r="AJ41" s="61">
        <f>LOOKUP($F41,Urkunde!$A$2:$A$16,IF($G41="w",Urkunde!$C$2:$C$16,Urkunde!$E$2:$E$16))</f>
        <v>0</v>
      </c>
      <c r="AK41" s="61" t="str">
        <f t="shared" si="2"/>
        <v>-</v>
      </c>
      <c r="AL41" s="29">
        <f t="shared" si="3"/>
        <v>0</v>
      </c>
      <c r="AM41" s="21">
        <f t="shared" si="4"/>
        <v>0</v>
      </c>
      <c r="AN41" s="21">
        <f t="shared" si="5"/>
        <v>0</v>
      </c>
      <c r="AO41" s="21">
        <f t="shared" si="6"/>
        <v>0</v>
      </c>
      <c r="AP41" s="21">
        <f t="shared" si="7"/>
        <v>0</v>
      </c>
      <c r="AQ41" s="21">
        <f t="shared" si="8"/>
        <v>0</v>
      </c>
      <c r="AR41" s="21">
        <f t="shared" si="9"/>
        <v>0</v>
      </c>
      <c r="AS41" s="21">
        <f t="shared" si="10"/>
        <v>0</v>
      </c>
      <c r="AT41" s="21">
        <f t="shared" si="11"/>
        <v>0</v>
      </c>
      <c r="AU41" s="21">
        <f t="shared" si="12"/>
        <v>0</v>
      </c>
      <c r="AV41" s="21">
        <f t="shared" si="13"/>
        <v>0</v>
      </c>
    </row>
    <row r="42" spans="1:48" ht="15.6" x14ac:dyDescent="0.3">
      <c r="A42" s="51"/>
      <c r="B42" s="50"/>
      <c r="C42" s="96"/>
      <c r="D42" s="96"/>
      <c r="E42" s="49"/>
      <c r="F42" s="52">
        <f t="shared" si="0"/>
        <v>0</v>
      </c>
      <c r="G42" s="48"/>
      <c r="H42" s="38"/>
      <c r="I42" s="54">
        <f>IF(H42=0,0,TRUNC((50/(H42+0.24)- IF($G42="w",Parameter!$B$3,Parameter!$D$3))/IF($G42="w",Parameter!$C$3,Parameter!$E$3)))</f>
        <v>0</v>
      </c>
      <c r="J42" s="105"/>
      <c r="K42" s="54">
        <f>IF(J42=0,0,TRUNC((75/(J42+0.24)- IF($G42="w",Parameter!$B$3,Parameter!$D$3))/IF($G42="w",Parameter!$C$3,Parameter!$E$3)))</f>
        <v>0</v>
      </c>
      <c r="L42" s="105"/>
      <c r="M42" s="54">
        <f>IF(L42=0,0,TRUNC((100/(L42+0.24)- IF($G42="w",Parameter!$B$3,Parameter!$D$3))/IF($G42="w",Parameter!$C$3,Parameter!$E$3)))</f>
        <v>0</v>
      </c>
      <c r="N42" s="80"/>
      <c r="O42" s="79" t="s">
        <v>44</v>
      </c>
      <c r="P42" s="81"/>
      <c r="Q42" s="54">
        <f>IF($G42="m",0,IF(AND($P42=0,$N42=0),0,TRUNC((800/($N42*60+$P42)-IF($G42="w",Parameter!$B$6,Parameter!$D$6))/IF($G42="w",Parameter!$C$6,Parameter!$E$6))))</f>
        <v>0</v>
      </c>
      <c r="R42" s="106"/>
      <c r="S42" s="73">
        <f>IF(R42=0,0,TRUNC((2000/(R42)- IF(Q42="w",Parameter!$B$6,Parameter!$D$6))/IF(Q42="w",Parameter!$C$6,Parameter!$E$6)))</f>
        <v>0</v>
      </c>
      <c r="T42" s="106"/>
      <c r="U42" s="73">
        <f>IF(T42=0,0,TRUNC((2000/(T42)- IF(Q42="w",Parameter!$B$3,Parameter!$D$3))/IF(Q42="w",Parameter!$C$3,Parameter!$E$3)))</f>
        <v>0</v>
      </c>
      <c r="V42" s="80"/>
      <c r="W42" s="79" t="s">
        <v>44</v>
      </c>
      <c r="X42" s="81"/>
      <c r="Y42" s="54">
        <f>IF($G42="w",0,IF(AND($V42=0,$X42=0),0,TRUNC((1000/($V42*60+$X42)-IF($G42="w",Parameter!$B$6,Parameter!$D$6))/IF($G42="w",Parameter!$C$6,Parameter!$E$6))))</f>
        <v>0</v>
      </c>
      <c r="Z42" s="37"/>
      <c r="AA42" s="104">
        <f>IF(Z42=0,0,TRUNC((SQRT(Z42)- IF($G42="w",Parameter!$B$11,Parameter!$D$11))/IF($G42="w",Parameter!$C$11,Parameter!$E$11)))</f>
        <v>0</v>
      </c>
      <c r="AB42" s="105"/>
      <c r="AC42" s="104">
        <f>IF(AB42=0,0,TRUNC((SQRT(AB42)- IF($G42="w",Parameter!$B$10,Parameter!$D$10))/IF($G42="w",Parameter!$C$10,Parameter!$E$10)))</f>
        <v>0</v>
      </c>
      <c r="AD42" s="38"/>
      <c r="AE42" s="55">
        <f>IF(AD42=0,0,TRUNC((SQRT(AD42)- IF($G42="w",Parameter!$B$15,Parameter!$D$15))/IF($G42="w",Parameter!$C$15,Parameter!$E$15)))</f>
        <v>0</v>
      </c>
      <c r="AF42" s="32"/>
      <c r="AG42" s="55">
        <f>IF(AF42=0,0,TRUNC((SQRT(AF42)- IF($G42="w",Parameter!$B$12,Parameter!$D$12))/IF($G42="w",Parameter!$C$12,Parameter!$E$12)))</f>
        <v>0</v>
      </c>
      <c r="AH42" s="60">
        <f t="shared" si="1"/>
        <v>0</v>
      </c>
      <c r="AI42" s="61">
        <f>LOOKUP($F42,Urkunde!$A$2:$A$16,IF($G42="w",Urkunde!$B$2:$B$16,Urkunde!$D$2:$D$16))</f>
        <v>0</v>
      </c>
      <c r="AJ42" s="61">
        <f>LOOKUP($F42,Urkunde!$A$2:$A$16,IF($G42="w",Urkunde!$C$2:$C$16,Urkunde!$E$2:$E$16))</f>
        <v>0</v>
      </c>
      <c r="AK42" s="61" t="str">
        <f t="shared" si="2"/>
        <v>-</v>
      </c>
      <c r="AL42" s="29">
        <f t="shared" si="3"/>
        <v>0</v>
      </c>
      <c r="AM42" s="21">
        <f t="shared" si="4"/>
        <v>0</v>
      </c>
      <c r="AN42" s="21">
        <f t="shared" si="5"/>
        <v>0</v>
      </c>
      <c r="AO42" s="21">
        <f t="shared" si="6"/>
        <v>0</v>
      </c>
      <c r="AP42" s="21">
        <f t="shared" si="7"/>
        <v>0</v>
      </c>
      <c r="AQ42" s="21">
        <f t="shared" si="8"/>
        <v>0</v>
      </c>
      <c r="AR42" s="21">
        <f t="shared" si="9"/>
        <v>0</v>
      </c>
      <c r="AS42" s="21">
        <f t="shared" si="10"/>
        <v>0</v>
      </c>
      <c r="AT42" s="21">
        <f t="shared" si="11"/>
        <v>0</v>
      </c>
      <c r="AU42" s="21">
        <f t="shared" si="12"/>
        <v>0</v>
      </c>
      <c r="AV42" s="21">
        <f t="shared" si="13"/>
        <v>0</v>
      </c>
    </row>
    <row r="43" spans="1:48" ht="15.6" x14ac:dyDescent="0.3">
      <c r="A43" s="51"/>
      <c r="B43" s="50"/>
      <c r="C43" s="96"/>
      <c r="D43" s="96"/>
      <c r="E43" s="49"/>
      <c r="F43" s="52">
        <f t="shared" si="0"/>
        <v>0</v>
      </c>
      <c r="G43" s="48"/>
      <c r="H43" s="38"/>
      <c r="I43" s="54">
        <f>IF(H43=0,0,TRUNC((50/(H43+0.24)- IF($G43="w",Parameter!$B$3,Parameter!$D$3))/IF($G43="w",Parameter!$C$3,Parameter!$E$3)))</f>
        <v>0</v>
      </c>
      <c r="J43" s="105"/>
      <c r="K43" s="54">
        <f>IF(J43=0,0,TRUNC((75/(J43+0.24)- IF($G43="w",Parameter!$B$3,Parameter!$D$3))/IF($G43="w",Parameter!$C$3,Parameter!$E$3)))</f>
        <v>0</v>
      </c>
      <c r="L43" s="105"/>
      <c r="M43" s="54">
        <f>IF(L43=0,0,TRUNC((100/(L43+0.24)- IF($G43="w",Parameter!$B$3,Parameter!$D$3))/IF($G43="w",Parameter!$C$3,Parameter!$E$3)))</f>
        <v>0</v>
      </c>
      <c r="N43" s="80"/>
      <c r="O43" s="79" t="s">
        <v>44</v>
      </c>
      <c r="P43" s="81"/>
      <c r="Q43" s="54">
        <f>IF($G43="m",0,IF(AND($P43=0,$N43=0),0,TRUNC((800/($N43*60+$P43)-IF($G43="w",Parameter!$B$6,Parameter!$D$6))/IF($G43="w",Parameter!$C$6,Parameter!$E$6))))</f>
        <v>0</v>
      </c>
      <c r="R43" s="106"/>
      <c r="S43" s="73">
        <f>IF(R43=0,0,TRUNC((2000/(R43)- IF(Q43="w",Parameter!$B$6,Parameter!$D$6))/IF(Q43="w",Parameter!$C$6,Parameter!$E$6)))</f>
        <v>0</v>
      </c>
      <c r="T43" s="106"/>
      <c r="U43" s="73">
        <f>IF(T43=0,0,TRUNC((2000/(T43)- IF(Q43="w",Parameter!$B$3,Parameter!$D$3))/IF(Q43="w",Parameter!$C$3,Parameter!$E$3)))</f>
        <v>0</v>
      </c>
      <c r="V43" s="80"/>
      <c r="W43" s="79" t="s">
        <v>44</v>
      </c>
      <c r="X43" s="81"/>
      <c r="Y43" s="54">
        <f>IF($G43="w",0,IF(AND($V43=0,$X43=0),0,TRUNC((1000/($V43*60+$X43)-IF($G43="w",Parameter!$B$6,Parameter!$D$6))/IF($G43="w",Parameter!$C$6,Parameter!$E$6))))</f>
        <v>0</v>
      </c>
      <c r="Z43" s="37"/>
      <c r="AA43" s="104">
        <f>IF(Z43=0,0,TRUNC((SQRT(Z43)- IF($G43="w",Parameter!$B$11,Parameter!$D$11))/IF($G43="w",Parameter!$C$11,Parameter!$E$11)))</f>
        <v>0</v>
      </c>
      <c r="AB43" s="105"/>
      <c r="AC43" s="104">
        <f>IF(AB43=0,0,TRUNC((SQRT(AB43)- IF($G43="w",Parameter!$B$10,Parameter!$D$10))/IF($G43="w",Parameter!$C$10,Parameter!$E$10)))</f>
        <v>0</v>
      </c>
      <c r="AD43" s="38"/>
      <c r="AE43" s="55">
        <f>IF(AD43=0,0,TRUNC((SQRT(AD43)- IF($G43="w",Parameter!$B$15,Parameter!$D$15))/IF($G43="w",Parameter!$C$15,Parameter!$E$15)))</f>
        <v>0</v>
      </c>
      <c r="AF43" s="32"/>
      <c r="AG43" s="55">
        <f>IF(AF43=0,0,TRUNC((SQRT(AF43)- IF($G43="w",Parameter!$B$12,Parameter!$D$12))/IF($G43="w",Parameter!$C$12,Parameter!$E$12)))</f>
        <v>0</v>
      </c>
      <c r="AH43" s="60">
        <f t="shared" si="1"/>
        <v>0</v>
      </c>
      <c r="AI43" s="61">
        <f>LOOKUP($F43,Urkunde!$A$2:$A$16,IF($G43="w",Urkunde!$B$2:$B$16,Urkunde!$D$2:$D$16))</f>
        <v>0</v>
      </c>
      <c r="AJ43" s="61">
        <f>LOOKUP($F43,Urkunde!$A$2:$A$16,IF($G43="w",Urkunde!$C$2:$C$16,Urkunde!$E$2:$E$16))</f>
        <v>0</v>
      </c>
      <c r="AK43" s="61" t="str">
        <f t="shared" si="2"/>
        <v>-</v>
      </c>
      <c r="AL43" s="29">
        <f t="shared" si="3"/>
        <v>0</v>
      </c>
      <c r="AM43" s="21">
        <f t="shared" si="4"/>
        <v>0</v>
      </c>
      <c r="AN43" s="21">
        <f t="shared" si="5"/>
        <v>0</v>
      </c>
      <c r="AO43" s="21">
        <f t="shared" si="6"/>
        <v>0</v>
      </c>
      <c r="AP43" s="21">
        <f t="shared" si="7"/>
        <v>0</v>
      </c>
      <c r="AQ43" s="21">
        <f t="shared" si="8"/>
        <v>0</v>
      </c>
      <c r="AR43" s="21">
        <f t="shared" si="9"/>
        <v>0</v>
      </c>
      <c r="AS43" s="21">
        <f t="shared" si="10"/>
        <v>0</v>
      </c>
      <c r="AT43" s="21">
        <f t="shared" si="11"/>
        <v>0</v>
      </c>
      <c r="AU43" s="21">
        <f t="shared" si="12"/>
        <v>0</v>
      </c>
      <c r="AV43" s="21">
        <f t="shared" si="13"/>
        <v>0</v>
      </c>
    </row>
    <row r="44" spans="1:48" ht="15.6" x14ac:dyDescent="0.3">
      <c r="A44" s="51"/>
      <c r="B44" s="50"/>
      <c r="C44" s="96"/>
      <c r="D44" s="96"/>
      <c r="E44" s="49"/>
      <c r="F44" s="52">
        <f t="shared" si="0"/>
        <v>0</v>
      </c>
      <c r="G44" s="48"/>
      <c r="H44" s="38"/>
      <c r="I44" s="54">
        <f>IF(H44=0,0,TRUNC((50/(H44+0.24)- IF($G44="w",Parameter!$B$3,Parameter!$D$3))/IF($G44="w",Parameter!$C$3,Parameter!$E$3)))</f>
        <v>0</v>
      </c>
      <c r="J44" s="105"/>
      <c r="K44" s="54">
        <f>IF(J44=0,0,TRUNC((75/(J44+0.24)- IF($G44="w",Parameter!$B$3,Parameter!$D$3))/IF($G44="w",Parameter!$C$3,Parameter!$E$3)))</f>
        <v>0</v>
      </c>
      <c r="L44" s="105"/>
      <c r="M44" s="54">
        <f>IF(L44=0,0,TRUNC((100/(L44+0.24)- IF($G44="w",Parameter!$B$3,Parameter!$D$3))/IF($G44="w",Parameter!$C$3,Parameter!$E$3)))</f>
        <v>0</v>
      </c>
      <c r="N44" s="80"/>
      <c r="O44" s="79" t="s">
        <v>44</v>
      </c>
      <c r="P44" s="81"/>
      <c r="Q44" s="54">
        <f>IF($G44="m",0,IF(AND($P44=0,$N44=0),0,TRUNC((800/($N44*60+$P44)-IF($G44="w",Parameter!$B$6,Parameter!$D$6))/IF($G44="w",Parameter!$C$6,Parameter!$E$6))))</f>
        <v>0</v>
      </c>
      <c r="R44" s="106"/>
      <c r="S44" s="73">
        <f>IF(R44=0,0,TRUNC((2000/(R44)- IF(Q44="w",Parameter!$B$6,Parameter!$D$6))/IF(Q44="w",Parameter!$C$6,Parameter!$E$6)))</f>
        <v>0</v>
      </c>
      <c r="T44" s="106"/>
      <c r="U44" s="73">
        <f>IF(T44=0,0,TRUNC((2000/(T44)- IF(Q44="w",Parameter!$B$3,Parameter!$D$3))/IF(Q44="w",Parameter!$C$3,Parameter!$E$3)))</f>
        <v>0</v>
      </c>
      <c r="V44" s="80"/>
      <c r="W44" s="79" t="s">
        <v>44</v>
      </c>
      <c r="X44" s="81"/>
      <c r="Y44" s="54">
        <f>IF($G44="w",0,IF(AND($V44=0,$X44=0),0,TRUNC((1000/($V44*60+$X44)-IF($G44="w",Parameter!$B$6,Parameter!$D$6))/IF($G44="w",Parameter!$C$6,Parameter!$E$6))))</f>
        <v>0</v>
      </c>
      <c r="Z44" s="37"/>
      <c r="AA44" s="104">
        <f>IF(Z44=0,0,TRUNC((SQRT(Z44)- IF($G44="w",Parameter!$B$11,Parameter!$D$11))/IF($G44="w",Parameter!$C$11,Parameter!$E$11)))</f>
        <v>0</v>
      </c>
      <c r="AB44" s="105"/>
      <c r="AC44" s="104">
        <f>IF(AB44=0,0,TRUNC((SQRT(AB44)- IF($G44="w",Parameter!$B$10,Parameter!$D$10))/IF($G44="w",Parameter!$C$10,Parameter!$E$10)))</f>
        <v>0</v>
      </c>
      <c r="AD44" s="38"/>
      <c r="AE44" s="55">
        <f>IF(AD44=0,0,TRUNC((SQRT(AD44)- IF($G44="w",Parameter!$B$15,Parameter!$D$15))/IF($G44="w",Parameter!$C$15,Parameter!$E$15)))</f>
        <v>0</v>
      </c>
      <c r="AF44" s="32"/>
      <c r="AG44" s="55">
        <f>IF(AF44=0,0,TRUNC((SQRT(AF44)- IF($G44="w",Parameter!$B$12,Parameter!$D$12))/IF($G44="w",Parameter!$C$12,Parameter!$E$12)))</f>
        <v>0</v>
      </c>
      <c r="AH44" s="60">
        <f t="shared" si="1"/>
        <v>0</v>
      </c>
      <c r="AI44" s="61">
        <f>LOOKUP($F44,Urkunde!$A$2:$A$16,IF($G44="w",Urkunde!$B$2:$B$16,Urkunde!$D$2:$D$16))</f>
        <v>0</v>
      </c>
      <c r="AJ44" s="61">
        <f>LOOKUP($F44,Urkunde!$A$2:$A$16,IF($G44="w",Urkunde!$C$2:$C$16,Urkunde!$E$2:$E$16))</f>
        <v>0</v>
      </c>
      <c r="AK44" s="61" t="str">
        <f t="shared" si="2"/>
        <v>-</v>
      </c>
      <c r="AL44" s="29">
        <f t="shared" si="3"/>
        <v>0</v>
      </c>
      <c r="AM44" s="21">
        <f t="shared" si="4"/>
        <v>0</v>
      </c>
      <c r="AN44" s="21">
        <f t="shared" si="5"/>
        <v>0</v>
      </c>
      <c r="AO44" s="21">
        <f t="shared" si="6"/>
        <v>0</v>
      </c>
      <c r="AP44" s="21">
        <f t="shared" si="7"/>
        <v>0</v>
      </c>
      <c r="AQ44" s="21">
        <f t="shared" si="8"/>
        <v>0</v>
      </c>
      <c r="AR44" s="21">
        <f t="shared" si="9"/>
        <v>0</v>
      </c>
      <c r="AS44" s="21">
        <f t="shared" si="10"/>
        <v>0</v>
      </c>
      <c r="AT44" s="21">
        <f t="shared" si="11"/>
        <v>0</v>
      </c>
      <c r="AU44" s="21">
        <f t="shared" si="12"/>
        <v>0</v>
      </c>
      <c r="AV44" s="21">
        <f t="shared" si="13"/>
        <v>0</v>
      </c>
    </row>
    <row r="45" spans="1:48" ht="15.6" x14ac:dyDescent="0.3">
      <c r="A45" s="51"/>
      <c r="B45" s="50"/>
      <c r="C45" s="96"/>
      <c r="D45" s="96"/>
      <c r="E45" s="49"/>
      <c r="F45" s="52">
        <f t="shared" si="0"/>
        <v>0</v>
      </c>
      <c r="G45" s="48"/>
      <c r="H45" s="38"/>
      <c r="I45" s="54">
        <f>IF(H45=0,0,TRUNC((50/(H45+0.24)- IF($G45="w",Parameter!$B$3,Parameter!$D$3))/IF($G45="w",Parameter!$C$3,Parameter!$E$3)))</f>
        <v>0</v>
      </c>
      <c r="J45" s="105"/>
      <c r="K45" s="54">
        <f>IF(J45=0,0,TRUNC((75/(J45+0.24)- IF($G45="w",Parameter!$B$3,Parameter!$D$3))/IF($G45="w",Parameter!$C$3,Parameter!$E$3)))</f>
        <v>0</v>
      </c>
      <c r="L45" s="105"/>
      <c r="M45" s="54">
        <f>IF(L45=0,0,TRUNC((100/(L45+0.24)- IF($G45="w",Parameter!$B$3,Parameter!$D$3))/IF($G45="w",Parameter!$C$3,Parameter!$E$3)))</f>
        <v>0</v>
      </c>
      <c r="N45" s="80"/>
      <c r="O45" s="79" t="s">
        <v>44</v>
      </c>
      <c r="P45" s="81"/>
      <c r="Q45" s="54">
        <f>IF($G45="m",0,IF(AND($P45=0,$N45=0),0,TRUNC((800/($N45*60+$P45)-IF($G45="w",Parameter!$B$6,Parameter!$D$6))/IF($G45="w",Parameter!$C$6,Parameter!$E$6))))</f>
        <v>0</v>
      </c>
      <c r="R45" s="106"/>
      <c r="S45" s="73">
        <f>IF(R45=0,0,TRUNC((2000/(R45)- IF(Q45="w",Parameter!$B$6,Parameter!$D$6))/IF(Q45="w",Parameter!$C$6,Parameter!$E$6)))</f>
        <v>0</v>
      </c>
      <c r="T45" s="106"/>
      <c r="U45" s="73">
        <f>IF(T45=0,0,TRUNC((2000/(T45)- IF(Q45="w",Parameter!$B$3,Parameter!$D$3))/IF(Q45="w",Parameter!$C$3,Parameter!$E$3)))</f>
        <v>0</v>
      </c>
      <c r="V45" s="80"/>
      <c r="W45" s="79" t="s">
        <v>44</v>
      </c>
      <c r="X45" s="81"/>
      <c r="Y45" s="54">
        <f>IF($G45="w",0,IF(AND($V45=0,$X45=0),0,TRUNC((1000/($V45*60+$X45)-IF($G45="w",Parameter!$B$6,Parameter!$D$6))/IF($G45="w",Parameter!$C$6,Parameter!$E$6))))</f>
        <v>0</v>
      </c>
      <c r="Z45" s="37"/>
      <c r="AA45" s="104">
        <f>IF(Z45=0,0,TRUNC((SQRT(Z45)- IF($G45="w",Parameter!$B$11,Parameter!$D$11))/IF($G45="w",Parameter!$C$11,Parameter!$E$11)))</f>
        <v>0</v>
      </c>
      <c r="AB45" s="105"/>
      <c r="AC45" s="104">
        <f>IF(AB45=0,0,TRUNC((SQRT(AB45)- IF($G45="w",Parameter!$B$10,Parameter!$D$10))/IF($G45="w",Parameter!$C$10,Parameter!$E$10)))</f>
        <v>0</v>
      </c>
      <c r="AD45" s="38"/>
      <c r="AE45" s="55">
        <f>IF(AD45=0,0,TRUNC((SQRT(AD45)- IF($G45="w",Parameter!$B$15,Parameter!$D$15))/IF($G45="w",Parameter!$C$15,Parameter!$E$15)))</f>
        <v>0</v>
      </c>
      <c r="AF45" s="32"/>
      <c r="AG45" s="55">
        <f>IF(AF45=0,0,TRUNC((SQRT(AF45)- IF($G45="w",Parameter!$B$12,Parameter!$D$12))/IF($G45="w",Parameter!$C$12,Parameter!$E$12)))</f>
        <v>0</v>
      </c>
      <c r="AH45" s="60">
        <f t="shared" si="1"/>
        <v>0</v>
      </c>
      <c r="AI45" s="61">
        <f>LOOKUP($F45,Urkunde!$A$2:$A$16,IF($G45="w",Urkunde!$B$2:$B$16,Urkunde!$D$2:$D$16))</f>
        <v>0</v>
      </c>
      <c r="AJ45" s="61">
        <f>LOOKUP($F45,Urkunde!$A$2:$A$16,IF($G45="w",Urkunde!$C$2:$C$16,Urkunde!$E$2:$E$16))</f>
        <v>0</v>
      </c>
      <c r="AK45" s="61" t="str">
        <f t="shared" si="2"/>
        <v>-</v>
      </c>
      <c r="AL45" s="29">
        <f t="shared" si="3"/>
        <v>0</v>
      </c>
      <c r="AM45" s="21">
        <f t="shared" si="4"/>
        <v>0</v>
      </c>
      <c r="AN45" s="21">
        <f t="shared" si="5"/>
        <v>0</v>
      </c>
      <c r="AO45" s="21">
        <f t="shared" si="6"/>
        <v>0</v>
      </c>
      <c r="AP45" s="21">
        <f t="shared" si="7"/>
        <v>0</v>
      </c>
      <c r="AQ45" s="21">
        <f t="shared" si="8"/>
        <v>0</v>
      </c>
      <c r="AR45" s="21">
        <f t="shared" si="9"/>
        <v>0</v>
      </c>
      <c r="AS45" s="21">
        <f t="shared" si="10"/>
        <v>0</v>
      </c>
      <c r="AT45" s="21">
        <f t="shared" si="11"/>
        <v>0</v>
      </c>
      <c r="AU45" s="21">
        <f t="shared" si="12"/>
        <v>0</v>
      </c>
      <c r="AV45" s="21">
        <f t="shared" si="13"/>
        <v>0</v>
      </c>
    </row>
    <row r="46" spans="1:48" ht="15.6" x14ac:dyDescent="0.3">
      <c r="A46" s="51"/>
      <c r="B46" s="50"/>
      <c r="C46" s="96"/>
      <c r="D46" s="96"/>
      <c r="E46" s="49"/>
      <c r="F46" s="52">
        <f t="shared" si="0"/>
        <v>0</v>
      </c>
      <c r="G46" s="48"/>
      <c r="H46" s="38"/>
      <c r="I46" s="54">
        <f>IF(H46=0,0,TRUNC((50/(H46+0.24)- IF($G46="w",Parameter!$B$3,Parameter!$D$3))/IF($G46="w",Parameter!$C$3,Parameter!$E$3)))</f>
        <v>0</v>
      </c>
      <c r="J46" s="105"/>
      <c r="K46" s="54">
        <f>IF(J46=0,0,TRUNC((75/(J46+0.24)- IF($G46="w",Parameter!$B$3,Parameter!$D$3))/IF($G46="w",Parameter!$C$3,Parameter!$E$3)))</f>
        <v>0</v>
      </c>
      <c r="L46" s="105"/>
      <c r="M46" s="54">
        <f>IF(L46=0,0,TRUNC((100/(L46+0.24)- IF($G46="w",Parameter!$B$3,Parameter!$D$3))/IF($G46="w",Parameter!$C$3,Parameter!$E$3)))</f>
        <v>0</v>
      </c>
      <c r="N46" s="80"/>
      <c r="O46" s="79" t="s">
        <v>44</v>
      </c>
      <c r="P46" s="81"/>
      <c r="Q46" s="54">
        <f>IF($G46="m",0,IF(AND($P46=0,$N46=0),0,TRUNC((800/($N46*60+$P46)-IF($G46="w",Parameter!$B$6,Parameter!$D$6))/IF($G46="w",Parameter!$C$6,Parameter!$E$6))))</f>
        <v>0</v>
      </c>
      <c r="R46" s="106"/>
      <c r="S46" s="73">
        <f>IF(R46=0,0,TRUNC((2000/(R46)- IF(Q46="w",Parameter!$B$6,Parameter!$D$6))/IF(Q46="w",Parameter!$C$6,Parameter!$E$6)))</f>
        <v>0</v>
      </c>
      <c r="T46" s="106"/>
      <c r="U46" s="73">
        <f>IF(T46=0,0,TRUNC((2000/(T46)- IF(Q46="w",Parameter!$B$3,Parameter!$D$3))/IF(Q46="w",Parameter!$C$3,Parameter!$E$3)))</f>
        <v>0</v>
      </c>
      <c r="V46" s="80"/>
      <c r="W46" s="79" t="s">
        <v>44</v>
      </c>
      <c r="X46" s="81"/>
      <c r="Y46" s="54">
        <f>IF($G46="w",0,IF(AND($V46=0,$X46=0),0,TRUNC((1000/($V46*60+$X46)-IF($G46="w",Parameter!$B$6,Parameter!$D$6))/IF($G46="w",Parameter!$C$6,Parameter!$E$6))))</f>
        <v>0</v>
      </c>
      <c r="Z46" s="37"/>
      <c r="AA46" s="104">
        <f>IF(Z46=0,0,TRUNC((SQRT(Z46)- IF($G46="w",Parameter!$B$11,Parameter!$D$11))/IF($G46="w",Parameter!$C$11,Parameter!$E$11)))</f>
        <v>0</v>
      </c>
      <c r="AB46" s="105"/>
      <c r="AC46" s="104">
        <f>IF(AB46=0,0,TRUNC((SQRT(AB46)- IF($G46="w",Parameter!$B$10,Parameter!$D$10))/IF($G46="w",Parameter!$C$10,Parameter!$E$10)))</f>
        <v>0</v>
      </c>
      <c r="AD46" s="38"/>
      <c r="AE46" s="55">
        <f>IF(AD46=0,0,TRUNC((SQRT(AD46)- IF($G46="w",Parameter!$B$15,Parameter!$D$15))/IF($G46="w",Parameter!$C$15,Parameter!$E$15)))</f>
        <v>0</v>
      </c>
      <c r="AF46" s="32"/>
      <c r="AG46" s="55">
        <f>IF(AF46=0,0,TRUNC((SQRT(AF46)- IF($G46="w",Parameter!$B$12,Parameter!$D$12))/IF($G46="w",Parameter!$C$12,Parameter!$E$12)))</f>
        <v>0</v>
      </c>
      <c r="AH46" s="60">
        <f t="shared" si="1"/>
        <v>0</v>
      </c>
      <c r="AI46" s="61">
        <f>LOOKUP($F46,Urkunde!$A$2:$A$16,IF($G46="w",Urkunde!$B$2:$B$16,Urkunde!$D$2:$D$16))</f>
        <v>0</v>
      </c>
      <c r="AJ46" s="61">
        <f>LOOKUP($F46,Urkunde!$A$2:$A$16,IF($G46="w",Urkunde!$C$2:$C$16,Urkunde!$E$2:$E$16))</f>
        <v>0</v>
      </c>
      <c r="AK46" s="61" t="str">
        <f t="shared" si="2"/>
        <v>-</v>
      </c>
      <c r="AL46" s="29">
        <f t="shared" si="3"/>
        <v>0</v>
      </c>
      <c r="AM46" s="21">
        <f t="shared" si="4"/>
        <v>0</v>
      </c>
      <c r="AN46" s="21">
        <f t="shared" si="5"/>
        <v>0</v>
      </c>
      <c r="AO46" s="21">
        <f t="shared" si="6"/>
        <v>0</v>
      </c>
      <c r="AP46" s="21">
        <f t="shared" si="7"/>
        <v>0</v>
      </c>
      <c r="AQ46" s="21">
        <f t="shared" si="8"/>
        <v>0</v>
      </c>
      <c r="AR46" s="21">
        <f t="shared" si="9"/>
        <v>0</v>
      </c>
      <c r="AS46" s="21">
        <f t="shared" si="10"/>
        <v>0</v>
      </c>
      <c r="AT46" s="21">
        <f t="shared" si="11"/>
        <v>0</v>
      </c>
      <c r="AU46" s="21">
        <f t="shared" si="12"/>
        <v>0</v>
      </c>
      <c r="AV46" s="21">
        <f t="shared" si="13"/>
        <v>0</v>
      </c>
    </row>
    <row r="47" spans="1:48" ht="15.6" x14ac:dyDescent="0.3">
      <c r="A47" s="51"/>
      <c r="B47" s="50"/>
      <c r="C47" s="96"/>
      <c r="D47" s="96"/>
      <c r="E47" s="49"/>
      <c r="F47" s="52">
        <f t="shared" si="0"/>
        <v>0</v>
      </c>
      <c r="G47" s="48"/>
      <c r="H47" s="38"/>
      <c r="I47" s="54">
        <f>IF(H47=0,0,TRUNC((50/(H47+0.24)- IF($G47="w",Parameter!$B$3,Parameter!$D$3))/IF($G47="w",Parameter!$C$3,Parameter!$E$3)))</f>
        <v>0</v>
      </c>
      <c r="J47" s="105"/>
      <c r="K47" s="54">
        <f>IF(J47=0,0,TRUNC((75/(J47+0.24)- IF($G47="w",Parameter!$B$3,Parameter!$D$3))/IF($G47="w",Parameter!$C$3,Parameter!$E$3)))</f>
        <v>0</v>
      </c>
      <c r="L47" s="105"/>
      <c r="M47" s="54">
        <f>IF(L47=0,0,TRUNC((100/(L47+0.24)- IF($G47="w",Parameter!$B$3,Parameter!$D$3))/IF($G47="w",Parameter!$C$3,Parameter!$E$3)))</f>
        <v>0</v>
      </c>
      <c r="N47" s="80"/>
      <c r="O47" s="79" t="s">
        <v>44</v>
      </c>
      <c r="P47" s="81"/>
      <c r="Q47" s="54">
        <f>IF($G47="m",0,IF(AND($P47=0,$N47=0),0,TRUNC((800/($N47*60+$P47)-IF($G47="w",Parameter!$B$6,Parameter!$D$6))/IF($G47="w",Parameter!$C$6,Parameter!$E$6))))</f>
        <v>0</v>
      </c>
      <c r="R47" s="106"/>
      <c r="S47" s="73">
        <f>IF(R47=0,0,TRUNC((2000/(R47)- IF(Q47="w",Parameter!$B$6,Parameter!$D$6))/IF(Q47="w",Parameter!$C$6,Parameter!$E$6)))</f>
        <v>0</v>
      </c>
      <c r="T47" s="106"/>
      <c r="U47" s="73">
        <f>IF(T47=0,0,TRUNC((2000/(T47)- IF(Q47="w",Parameter!$B$3,Parameter!$D$3))/IF(Q47="w",Parameter!$C$3,Parameter!$E$3)))</f>
        <v>0</v>
      </c>
      <c r="V47" s="80"/>
      <c r="W47" s="79" t="s">
        <v>44</v>
      </c>
      <c r="X47" s="81"/>
      <c r="Y47" s="54">
        <f>IF($G47="w",0,IF(AND($V47=0,$X47=0),0,TRUNC((1000/($V47*60+$X47)-IF($G47="w",Parameter!$B$6,Parameter!$D$6))/IF($G47="w",Parameter!$C$6,Parameter!$E$6))))</f>
        <v>0</v>
      </c>
      <c r="Z47" s="37"/>
      <c r="AA47" s="104">
        <f>IF(Z47=0,0,TRUNC((SQRT(Z47)- IF($G47="w",Parameter!$B$11,Parameter!$D$11))/IF($G47="w",Parameter!$C$11,Parameter!$E$11)))</f>
        <v>0</v>
      </c>
      <c r="AB47" s="105"/>
      <c r="AC47" s="104">
        <f>IF(AB47=0,0,TRUNC((SQRT(AB47)- IF($G47="w",Parameter!$B$10,Parameter!$D$10))/IF($G47="w",Parameter!$C$10,Parameter!$E$10)))</f>
        <v>0</v>
      </c>
      <c r="AD47" s="38"/>
      <c r="AE47" s="55">
        <f>IF(AD47=0,0,TRUNC((SQRT(AD47)- IF($G47="w",Parameter!$B$15,Parameter!$D$15))/IF($G47="w",Parameter!$C$15,Parameter!$E$15)))</f>
        <v>0</v>
      </c>
      <c r="AF47" s="32"/>
      <c r="AG47" s="55">
        <f>IF(AF47=0,0,TRUNC((SQRT(AF47)- IF($G47="w",Parameter!$B$12,Parameter!$D$12))/IF($G47="w",Parameter!$C$12,Parameter!$E$12)))</f>
        <v>0</v>
      </c>
      <c r="AH47" s="60">
        <f t="shared" si="1"/>
        <v>0</v>
      </c>
      <c r="AI47" s="61">
        <f>LOOKUP($F47,Urkunde!$A$2:$A$16,IF($G47="w",Urkunde!$B$2:$B$16,Urkunde!$D$2:$D$16))</f>
        <v>0</v>
      </c>
      <c r="AJ47" s="61">
        <f>LOOKUP($F47,Urkunde!$A$2:$A$16,IF($G47="w",Urkunde!$C$2:$C$16,Urkunde!$E$2:$E$16))</f>
        <v>0</v>
      </c>
      <c r="AK47" s="61" t="str">
        <f t="shared" si="2"/>
        <v>-</v>
      </c>
      <c r="AL47" s="29">
        <f t="shared" si="3"/>
        <v>0</v>
      </c>
      <c r="AM47" s="21">
        <f t="shared" si="4"/>
        <v>0</v>
      </c>
      <c r="AN47" s="21">
        <f t="shared" si="5"/>
        <v>0</v>
      </c>
      <c r="AO47" s="21">
        <f t="shared" si="6"/>
        <v>0</v>
      </c>
      <c r="AP47" s="21">
        <f t="shared" si="7"/>
        <v>0</v>
      </c>
      <c r="AQ47" s="21">
        <f t="shared" si="8"/>
        <v>0</v>
      </c>
      <c r="AR47" s="21">
        <f t="shared" si="9"/>
        <v>0</v>
      </c>
      <c r="AS47" s="21">
        <f t="shared" si="10"/>
        <v>0</v>
      </c>
      <c r="AT47" s="21">
        <f t="shared" si="11"/>
        <v>0</v>
      </c>
      <c r="AU47" s="21">
        <f t="shared" si="12"/>
        <v>0</v>
      </c>
      <c r="AV47" s="21">
        <f t="shared" si="13"/>
        <v>0</v>
      </c>
    </row>
    <row r="48" spans="1:48" ht="15.6" x14ac:dyDescent="0.3">
      <c r="A48" s="51"/>
      <c r="B48" s="50"/>
      <c r="C48" s="96"/>
      <c r="D48" s="96"/>
      <c r="E48" s="49"/>
      <c r="F48" s="52">
        <f t="shared" si="0"/>
        <v>0</v>
      </c>
      <c r="G48" s="48"/>
      <c r="H48" s="38"/>
      <c r="I48" s="54">
        <f>IF(H48=0,0,TRUNC((50/(H48+0.24)- IF($G48="w",Parameter!$B$3,Parameter!$D$3))/IF($G48="w",Parameter!$C$3,Parameter!$E$3)))</f>
        <v>0</v>
      </c>
      <c r="J48" s="105"/>
      <c r="K48" s="54">
        <f>IF(J48=0,0,TRUNC((75/(J48+0.24)- IF($G48="w",Parameter!$B$3,Parameter!$D$3))/IF($G48="w",Parameter!$C$3,Parameter!$E$3)))</f>
        <v>0</v>
      </c>
      <c r="L48" s="105"/>
      <c r="M48" s="54">
        <f>IF(L48=0,0,TRUNC((100/(L48+0.24)- IF($G48="w",Parameter!$B$3,Parameter!$D$3))/IF($G48="w",Parameter!$C$3,Parameter!$E$3)))</f>
        <v>0</v>
      </c>
      <c r="N48" s="80"/>
      <c r="O48" s="79" t="s">
        <v>44</v>
      </c>
      <c r="P48" s="81"/>
      <c r="Q48" s="54">
        <f>IF($G48="m",0,IF(AND($P48=0,$N48=0),0,TRUNC((800/($N48*60+$P48)-IF($G48="w",Parameter!$B$6,Parameter!$D$6))/IF($G48="w",Parameter!$C$6,Parameter!$E$6))))</f>
        <v>0</v>
      </c>
      <c r="R48" s="106"/>
      <c r="S48" s="73">
        <f>IF(R48=0,0,TRUNC((2000/(R48)- IF(Q48="w",Parameter!$B$6,Parameter!$D$6))/IF(Q48="w",Parameter!$C$6,Parameter!$E$6)))</f>
        <v>0</v>
      </c>
      <c r="T48" s="106"/>
      <c r="U48" s="73">
        <f>IF(T48=0,0,TRUNC((2000/(T48)- IF(Q48="w",Parameter!$B$3,Parameter!$D$3))/IF(Q48="w",Parameter!$C$3,Parameter!$E$3)))</f>
        <v>0</v>
      </c>
      <c r="V48" s="80"/>
      <c r="W48" s="79" t="s">
        <v>44</v>
      </c>
      <c r="X48" s="81"/>
      <c r="Y48" s="54">
        <f>IF($G48="w",0,IF(AND($V48=0,$X48=0),0,TRUNC((1000/($V48*60+$X48)-IF($G48="w",Parameter!$B$6,Parameter!$D$6))/IF($G48="w",Parameter!$C$6,Parameter!$E$6))))</f>
        <v>0</v>
      </c>
      <c r="Z48" s="37"/>
      <c r="AA48" s="104">
        <f>IF(Z48=0,0,TRUNC((SQRT(Z48)- IF($G48="w",Parameter!$B$11,Parameter!$D$11))/IF($G48="w",Parameter!$C$11,Parameter!$E$11)))</f>
        <v>0</v>
      </c>
      <c r="AB48" s="105"/>
      <c r="AC48" s="104">
        <f>IF(AB48=0,0,TRUNC((SQRT(AB48)- IF($G48="w",Parameter!$B$10,Parameter!$D$10))/IF($G48="w",Parameter!$C$10,Parameter!$E$10)))</f>
        <v>0</v>
      </c>
      <c r="AD48" s="38"/>
      <c r="AE48" s="55">
        <f>IF(AD48=0,0,TRUNC((SQRT(AD48)- IF($G48="w",Parameter!$B$15,Parameter!$D$15))/IF($G48="w",Parameter!$C$15,Parameter!$E$15)))</f>
        <v>0</v>
      </c>
      <c r="AF48" s="32"/>
      <c r="AG48" s="55">
        <f>IF(AF48=0,0,TRUNC((SQRT(AF48)- IF($G48="w",Parameter!$B$12,Parameter!$D$12))/IF($G48="w",Parameter!$C$12,Parameter!$E$12)))</f>
        <v>0</v>
      </c>
      <c r="AH48" s="60">
        <f t="shared" si="1"/>
        <v>0</v>
      </c>
      <c r="AI48" s="61">
        <f>LOOKUP($F48,Urkunde!$A$2:$A$16,IF($G48="w",Urkunde!$B$2:$B$16,Urkunde!$D$2:$D$16))</f>
        <v>0</v>
      </c>
      <c r="AJ48" s="61">
        <f>LOOKUP($F48,Urkunde!$A$2:$A$16,IF($G48="w",Urkunde!$C$2:$C$16,Urkunde!$E$2:$E$16))</f>
        <v>0</v>
      </c>
      <c r="AK48" s="61" t="str">
        <f t="shared" si="2"/>
        <v>-</v>
      </c>
      <c r="AL48" s="29">
        <f t="shared" si="3"/>
        <v>0</v>
      </c>
      <c r="AM48" s="21">
        <f t="shared" si="4"/>
        <v>0</v>
      </c>
      <c r="AN48" s="21">
        <f t="shared" si="5"/>
        <v>0</v>
      </c>
      <c r="AO48" s="21">
        <f t="shared" si="6"/>
        <v>0</v>
      </c>
      <c r="AP48" s="21">
        <f t="shared" si="7"/>
        <v>0</v>
      </c>
      <c r="AQ48" s="21">
        <f t="shared" si="8"/>
        <v>0</v>
      </c>
      <c r="AR48" s="21">
        <f t="shared" si="9"/>
        <v>0</v>
      </c>
      <c r="AS48" s="21">
        <f t="shared" si="10"/>
        <v>0</v>
      </c>
      <c r="AT48" s="21">
        <f t="shared" si="11"/>
        <v>0</v>
      </c>
      <c r="AU48" s="21">
        <f t="shared" si="12"/>
        <v>0</v>
      </c>
      <c r="AV48" s="21">
        <f t="shared" si="13"/>
        <v>0</v>
      </c>
    </row>
    <row r="49" spans="1:48" ht="15.6" x14ac:dyDescent="0.3">
      <c r="A49" s="51"/>
      <c r="B49" s="50"/>
      <c r="C49" s="96"/>
      <c r="D49" s="96"/>
      <c r="E49" s="49"/>
      <c r="F49" s="52">
        <f t="shared" si="0"/>
        <v>0</v>
      </c>
      <c r="G49" s="48"/>
      <c r="H49" s="38"/>
      <c r="I49" s="54">
        <f>IF(H49=0,0,TRUNC((50/(H49+0.24)- IF($G49="w",Parameter!$B$3,Parameter!$D$3))/IF($G49="w",Parameter!$C$3,Parameter!$E$3)))</f>
        <v>0</v>
      </c>
      <c r="J49" s="105"/>
      <c r="K49" s="54">
        <f>IF(J49=0,0,TRUNC((75/(J49+0.24)- IF($G49="w",Parameter!$B$3,Parameter!$D$3))/IF($G49="w",Parameter!$C$3,Parameter!$E$3)))</f>
        <v>0</v>
      </c>
      <c r="L49" s="105"/>
      <c r="M49" s="54">
        <f>IF(L49=0,0,TRUNC((100/(L49+0.24)- IF($G49="w",Parameter!$B$3,Parameter!$D$3))/IF($G49="w",Parameter!$C$3,Parameter!$E$3)))</f>
        <v>0</v>
      </c>
      <c r="N49" s="80"/>
      <c r="O49" s="79" t="s">
        <v>44</v>
      </c>
      <c r="P49" s="81"/>
      <c r="Q49" s="54">
        <f>IF($G49="m",0,IF(AND($P49=0,$N49=0),0,TRUNC((800/($N49*60+$P49)-IF($G49="w",Parameter!$B$6,Parameter!$D$6))/IF($G49="w",Parameter!$C$6,Parameter!$E$6))))</f>
        <v>0</v>
      </c>
      <c r="R49" s="106"/>
      <c r="S49" s="73">
        <f>IF(R49=0,0,TRUNC((2000/(R49)- IF(Q49="w",Parameter!$B$6,Parameter!$D$6))/IF(Q49="w",Parameter!$C$6,Parameter!$E$6)))</f>
        <v>0</v>
      </c>
      <c r="T49" s="106"/>
      <c r="U49" s="73">
        <f>IF(T49=0,0,TRUNC((2000/(T49)- IF(Q49="w",Parameter!$B$3,Parameter!$D$3))/IF(Q49="w",Parameter!$C$3,Parameter!$E$3)))</f>
        <v>0</v>
      </c>
      <c r="V49" s="80"/>
      <c r="W49" s="79" t="s">
        <v>44</v>
      </c>
      <c r="X49" s="81"/>
      <c r="Y49" s="54">
        <f>IF($G49="w",0,IF(AND($V49=0,$X49=0),0,TRUNC((1000/($V49*60+$X49)-IF($G49="w",Parameter!$B$6,Parameter!$D$6))/IF($G49="w",Parameter!$C$6,Parameter!$E$6))))</f>
        <v>0</v>
      </c>
      <c r="Z49" s="37"/>
      <c r="AA49" s="104">
        <f>IF(Z49=0,0,TRUNC((SQRT(Z49)- IF($G49="w",Parameter!$B$11,Parameter!$D$11))/IF($G49="w",Parameter!$C$11,Parameter!$E$11)))</f>
        <v>0</v>
      </c>
      <c r="AB49" s="105"/>
      <c r="AC49" s="104">
        <f>IF(AB49=0,0,TRUNC((SQRT(AB49)- IF($G49="w",Parameter!$B$10,Parameter!$D$10))/IF($G49="w",Parameter!$C$10,Parameter!$E$10)))</f>
        <v>0</v>
      </c>
      <c r="AD49" s="38"/>
      <c r="AE49" s="55">
        <f>IF(AD49=0,0,TRUNC((SQRT(AD49)- IF($G49="w",Parameter!$B$15,Parameter!$D$15))/IF($G49="w",Parameter!$C$15,Parameter!$E$15)))</f>
        <v>0</v>
      </c>
      <c r="AF49" s="32"/>
      <c r="AG49" s="55">
        <f>IF(AF49=0,0,TRUNC((SQRT(AF49)- IF($G49="w",Parameter!$B$12,Parameter!$D$12))/IF($G49="w",Parameter!$C$12,Parameter!$E$12)))</f>
        <v>0</v>
      </c>
      <c r="AH49" s="60">
        <f t="shared" si="1"/>
        <v>0</v>
      </c>
      <c r="AI49" s="61">
        <f>LOOKUP($F49,Urkunde!$A$2:$A$16,IF($G49="w",Urkunde!$B$2:$B$16,Urkunde!$D$2:$D$16))</f>
        <v>0</v>
      </c>
      <c r="AJ49" s="61">
        <f>LOOKUP($F49,Urkunde!$A$2:$A$16,IF($G49="w",Urkunde!$C$2:$C$16,Urkunde!$E$2:$E$16))</f>
        <v>0</v>
      </c>
      <c r="AK49" s="61" t="str">
        <f t="shared" si="2"/>
        <v>-</v>
      </c>
      <c r="AL49" s="29">
        <f t="shared" si="3"/>
        <v>0</v>
      </c>
      <c r="AM49" s="21">
        <f t="shared" si="4"/>
        <v>0</v>
      </c>
      <c r="AN49" s="21">
        <f t="shared" si="5"/>
        <v>0</v>
      </c>
      <c r="AO49" s="21">
        <f t="shared" si="6"/>
        <v>0</v>
      </c>
      <c r="AP49" s="21">
        <f t="shared" si="7"/>
        <v>0</v>
      </c>
      <c r="AQ49" s="21">
        <f t="shared" si="8"/>
        <v>0</v>
      </c>
      <c r="AR49" s="21">
        <f t="shared" si="9"/>
        <v>0</v>
      </c>
      <c r="AS49" s="21">
        <f t="shared" si="10"/>
        <v>0</v>
      </c>
      <c r="AT49" s="21">
        <f t="shared" si="11"/>
        <v>0</v>
      </c>
      <c r="AU49" s="21">
        <f t="shared" si="12"/>
        <v>0</v>
      </c>
      <c r="AV49" s="21">
        <f t="shared" si="13"/>
        <v>0</v>
      </c>
    </row>
    <row r="50" spans="1:48" ht="15.6" x14ac:dyDescent="0.3">
      <c r="A50" s="51"/>
      <c r="B50" s="50"/>
      <c r="C50" s="96"/>
      <c r="D50" s="96"/>
      <c r="E50" s="49"/>
      <c r="F50" s="52">
        <f t="shared" si="0"/>
        <v>0</v>
      </c>
      <c r="G50" s="48"/>
      <c r="H50" s="38"/>
      <c r="I50" s="54">
        <f>IF(H50=0,0,TRUNC((50/(H50+0.24)- IF($G50="w",Parameter!$B$3,Parameter!$D$3))/IF($G50="w",Parameter!$C$3,Parameter!$E$3)))</f>
        <v>0</v>
      </c>
      <c r="J50" s="105"/>
      <c r="K50" s="54">
        <f>IF(J50=0,0,TRUNC((75/(J50+0.24)- IF($G50="w",Parameter!$B$3,Parameter!$D$3))/IF($G50="w",Parameter!$C$3,Parameter!$E$3)))</f>
        <v>0</v>
      </c>
      <c r="L50" s="105"/>
      <c r="M50" s="54">
        <f>IF(L50=0,0,TRUNC((100/(L50+0.24)- IF($G50="w",Parameter!$B$3,Parameter!$D$3))/IF($G50="w",Parameter!$C$3,Parameter!$E$3)))</f>
        <v>0</v>
      </c>
      <c r="N50" s="80"/>
      <c r="O50" s="79" t="s">
        <v>44</v>
      </c>
      <c r="P50" s="81"/>
      <c r="Q50" s="54">
        <f>IF($G50="m",0,IF(AND($P50=0,$N50=0),0,TRUNC((800/($N50*60+$P50)-IF($G50="w",Parameter!$B$6,Parameter!$D$6))/IF($G50="w",Parameter!$C$6,Parameter!$E$6))))</f>
        <v>0</v>
      </c>
      <c r="R50" s="106"/>
      <c r="S50" s="73">
        <f>IF(R50=0,0,TRUNC((2000/(R50)- IF(Q50="w",Parameter!$B$6,Parameter!$D$6))/IF(Q50="w",Parameter!$C$6,Parameter!$E$6)))</f>
        <v>0</v>
      </c>
      <c r="T50" s="106"/>
      <c r="U50" s="73">
        <f>IF(T50=0,0,TRUNC((2000/(T50)- IF(Q50="w",Parameter!$B$3,Parameter!$D$3))/IF(Q50="w",Parameter!$C$3,Parameter!$E$3)))</f>
        <v>0</v>
      </c>
      <c r="V50" s="80"/>
      <c r="W50" s="79" t="s">
        <v>44</v>
      </c>
      <c r="X50" s="81"/>
      <c r="Y50" s="54">
        <f>IF($G50="w",0,IF(AND($V50=0,$X50=0),0,TRUNC((1000/($V50*60+$X50)-IF($G50="w",Parameter!$B$6,Parameter!$D$6))/IF($G50="w",Parameter!$C$6,Parameter!$E$6))))</f>
        <v>0</v>
      </c>
      <c r="Z50" s="37"/>
      <c r="AA50" s="104">
        <f>IF(Z50=0,0,TRUNC((SQRT(Z50)- IF($G50="w",Parameter!$B$11,Parameter!$D$11))/IF($G50="w",Parameter!$C$11,Parameter!$E$11)))</f>
        <v>0</v>
      </c>
      <c r="AB50" s="105"/>
      <c r="AC50" s="104">
        <f>IF(AB50=0,0,TRUNC((SQRT(AB50)- IF($G50="w",Parameter!$B$10,Parameter!$D$10))/IF($G50="w",Parameter!$C$10,Parameter!$E$10)))</f>
        <v>0</v>
      </c>
      <c r="AD50" s="38"/>
      <c r="AE50" s="55">
        <f>IF(AD50=0,0,TRUNC((SQRT(AD50)- IF($G50="w",Parameter!$B$15,Parameter!$D$15))/IF($G50="w",Parameter!$C$15,Parameter!$E$15)))</f>
        <v>0</v>
      </c>
      <c r="AF50" s="32"/>
      <c r="AG50" s="55">
        <f>IF(AF50=0,0,TRUNC((SQRT(AF50)- IF($G50="w",Parameter!$B$12,Parameter!$D$12))/IF($G50="w",Parameter!$C$12,Parameter!$E$12)))</f>
        <v>0</v>
      </c>
      <c r="AH50" s="60">
        <f t="shared" si="1"/>
        <v>0</v>
      </c>
      <c r="AI50" s="61">
        <f>LOOKUP($F50,Urkunde!$A$2:$A$16,IF($G50="w",Urkunde!$B$2:$B$16,Urkunde!$D$2:$D$16))</f>
        <v>0</v>
      </c>
      <c r="AJ50" s="61">
        <f>LOOKUP($F50,Urkunde!$A$2:$A$16,IF($G50="w",Urkunde!$C$2:$C$16,Urkunde!$E$2:$E$16))</f>
        <v>0</v>
      </c>
      <c r="AK50" s="61" t="str">
        <f t="shared" si="2"/>
        <v>-</v>
      </c>
      <c r="AL50" s="29">
        <f t="shared" si="3"/>
        <v>0</v>
      </c>
      <c r="AM50" s="21">
        <f t="shared" si="4"/>
        <v>0</v>
      </c>
      <c r="AN50" s="21">
        <f t="shared" si="5"/>
        <v>0</v>
      </c>
      <c r="AO50" s="21">
        <f t="shared" si="6"/>
        <v>0</v>
      </c>
      <c r="AP50" s="21">
        <f t="shared" si="7"/>
        <v>0</v>
      </c>
      <c r="AQ50" s="21">
        <f t="shared" si="8"/>
        <v>0</v>
      </c>
      <c r="AR50" s="21">
        <f t="shared" si="9"/>
        <v>0</v>
      </c>
      <c r="AS50" s="21">
        <f t="shared" si="10"/>
        <v>0</v>
      </c>
      <c r="AT50" s="21">
        <f t="shared" si="11"/>
        <v>0</v>
      </c>
      <c r="AU50" s="21">
        <f t="shared" si="12"/>
        <v>0</v>
      </c>
      <c r="AV50" s="21">
        <f t="shared" si="13"/>
        <v>0</v>
      </c>
    </row>
  </sheetData>
  <sheetProtection password="81B9" sheet="1" objects="1" scenarios="1" selectLockedCells="1" autoFilter="0"/>
  <autoFilter ref="A3:AW3">
    <filterColumn colId="13" showButton="0"/>
    <filterColumn colId="14" showButton="0"/>
  </autoFilter>
  <mergeCells count="3">
    <mergeCell ref="B1:AJ1"/>
    <mergeCell ref="N3:P3"/>
    <mergeCell ref="V3:X3"/>
  </mergeCells>
  <phoneticPr fontId="2" type="noConversion"/>
  <conditionalFormatting sqref="G4:G50">
    <cfRule type="cellIs" dxfId="29" priority="11" stopIfTrue="1" operator="equal">
      <formula>"w"</formula>
    </cfRule>
    <cfRule type="cellIs" dxfId="28" priority="12" stopIfTrue="1" operator="equal">
      <formula>"m"</formula>
    </cfRule>
  </conditionalFormatting>
  <conditionalFormatting sqref="N4:N50">
    <cfRule type="expression" dxfId="27" priority="10" stopIfTrue="1">
      <formula>($G4 = "m")</formula>
    </cfRule>
  </conditionalFormatting>
  <conditionalFormatting sqref="P4 O5:P50">
    <cfRule type="expression" dxfId="26" priority="9" stopIfTrue="1">
      <formula>($G4="m")</formula>
    </cfRule>
  </conditionalFormatting>
  <conditionalFormatting sqref="O4">
    <cfRule type="expression" dxfId="25" priority="8" stopIfTrue="1">
      <formula>($G4="m")</formula>
    </cfRule>
  </conditionalFormatting>
  <conditionalFormatting sqref="V4:V50">
    <cfRule type="expression" dxfId="24" priority="4" stopIfTrue="1">
      <formula>($G4 = "w")</formula>
    </cfRule>
  </conditionalFormatting>
  <conditionalFormatting sqref="W4:X50">
    <cfRule type="expression" dxfId="23" priority="3" stopIfTrue="1">
      <formula xml:space="preserve"> ($G4 = "w")</formula>
    </cfRule>
  </conditionalFormatting>
  <dataValidations count="6">
    <dataValidation type="list" allowBlank="1" showInputMessage="1" showErrorMessage="1" sqref="G4:G50">
      <formula1>"m,w"</formula1>
    </dataValidation>
    <dataValidation type="whole" allowBlank="1" showInputMessage="1" showErrorMessage="1" sqref="N4:N50 X4:X50 P4:P50 V4:V50">
      <formula1>0</formula1>
      <formula2>59</formula2>
    </dataValidation>
    <dataValidation type="whole" allowBlank="1" showInputMessage="1" showErrorMessage="1" sqref="E4:E50">
      <formula1>1995</formula1>
      <formula2>2020</formula2>
    </dataValidation>
    <dataValidation type="decimal" allowBlank="1" showInputMessage="1" showErrorMessage="1" sqref="Z4:Z50">
      <formula1>0</formula1>
      <formula2>10</formula2>
    </dataValidation>
    <dataValidation type="decimal" allowBlank="1" showInputMessage="1" showErrorMessage="1" sqref="AD4:AD50">
      <formula1>0</formula1>
      <formula2>100</formula2>
    </dataValidation>
    <dataValidation type="decimal" allowBlank="1" showInputMessage="1" showErrorMessage="1" sqref="H4:H50">
      <formula1>0</formula1>
      <formula2>20</formula2>
    </dataValidation>
  </dataValidations>
  <pageMargins left="0.74803149606299213" right="0.74803149606299213" top="0.98425196850393704" bottom="0.98425196850393704" header="0.51181102362204722" footer="0.51181102362204722"/>
  <pageSetup paperSize="9" scale="50" fitToHeight="10" orientation="landscape" horizontalDpi="0" verticalDpi="0" r:id="rId1"/>
  <headerFooter alignWithMargins="0">
    <oddFooter>&amp;CSeite &amp;P von &amp;N&amp;R© Christoph Zaika IT-Systeme</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X67"/>
  <sheetViews>
    <sheetView workbookViewId="0">
      <selection activeCell="G4" sqref="G4"/>
    </sheetView>
  </sheetViews>
  <sheetFormatPr defaultColWidth="9.109375" defaultRowHeight="13.2" x14ac:dyDescent="0.25"/>
  <cols>
    <col min="1" max="1" width="1.44140625" style="5" customWidth="1"/>
    <col min="2" max="2" width="29.33203125" style="65" customWidth="1"/>
    <col min="3" max="3" width="7" style="5" bestFit="1" customWidth="1"/>
    <col min="4" max="4" width="10" style="22" bestFit="1" customWidth="1"/>
    <col min="5" max="5" width="9.5546875" style="23" bestFit="1" customWidth="1"/>
    <col min="6" max="6" width="10.88671875" style="23" bestFit="1" customWidth="1"/>
    <col min="7" max="16" width="10.88671875" style="25" bestFit="1" customWidth="1"/>
    <col min="17" max="17" width="13.6640625" style="24" bestFit="1" customWidth="1"/>
    <col min="18" max="21" width="10.88671875" style="24" bestFit="1" customWidth="1"/>
    <col min="22" max="26" width="10.88671875" style="25" bestFit="1" customWidth="1"/>
    <col min="27" max="30" width="13.6640625" style="25" bestFit="1" customWidth="1"/>
    <col min="31" max="31" width="13.6640625" style="23" bestFit="1" customWidth="1"/>
    <col min="32" max="35" width="6.5546875" style="21" bestFit="1" customWidth="1"/>
    <col min="36" max="36" width="6.109375" style="21" bestFit="1" customWidth="1"/>
    <col min="40" max="40" width="6.5546875" style="21" bestFit="1" customWidth="1"/>
    <col min="42" max="45" width="6.5546875" style="21" customWidth="1"/>
    <col min="46" max="46" width="6.109375" style="21" bestFit="1" customWidth="1"/>
    <col min="47" max="47" width="6.109375" style="21" customWidth="1"/>
    <col min="48" max="48" width="21.6640625" style="21" customWidth="1"/>
    <col min="51" max="16384" width="9.109375" style="5"/>
  </cols>
  <sheetData>
    <row r="1" spans="2:48" ht="36" thickBot="1" x14ac:dyDescent="0.65">
      <c r="B1" s="191" t="s">
        <v>126</v>
      </c>
      <c r="C1" s="192"/>
      <c r="D1" s="192"/>
      <c r="E1" s="192"/>
      <c r="F1" s="192"/>
      <c r="G1" s="192"/>
      <c r="H1" s="192"/>
      <c r="I1" s="192"/>
      <c r="J1" s="192"/>
      <c r="K1" s="192"/>
      <c r="L1" s="192"/>
      <c r="M1" s="192"/>
      <c r="N1" s="192"/>
      <c r="O1" s="192"/>
      <c r="P1" s="192"/>
      <c r="Q1" s="192"/>
      <c r="R1" s="192"/>
      <c r="S1" s="192"/>
      <c r="T1" s="192"/>
      <c r="U1" s="192"/>
      <c r="V1" s="192"/>
      <c r="W1" s="192"/>
      <c r="X1" s="192"/>
      <c r="Y1" s="192"/>
      <c r="Z1" s="192"/>
      <c r="AA1" s="46"/>
      <c r="AB1" s="23"/>
      <c r="AC1" s="23"/>
      <c r="AD1" s="23"/>
      <c r="AF1" s="23"/>
    </row>
    <row r="2" spans="2:48" ht="17.399999999999999" x14ac:dyDescent="0.3">
      <c r="B2" s="166" t="s">
        <v>34</v>
      </c>
      <c r="C2" s="138">
        <f>'Auswertung Bundesjugendspiele'!E2</f>
        <v>2013</v>
      </c>
      <c r="E2" s="120"/>
      <c r="F2" s="120"/>
      <c r="AE2" s="25"/>
      <c r="AF2" s="120"/>
    </row>
    <row r="3" spans="2:48" s="28" customFormat="1" ht="94.8" customHeight="1" x14ac:dyDescent="0.25">
      <c r="B3" s="167" t="s">
        <v>6</v>
      </c>
      <c r="C3" s="168" t="s">
        <v>14</v>
      </c>
      <c r="D3" s="139" t="s">
        <v>7</v>
      </c>
      <c r="E3" s="169" t="s">
        <v>15</v>
      </c>
      <c r="F3" s="170" t="s">
        <v>47</v>
      </c>
      <c r="G3" s="171" t="s">
        <v>61</v>
      </c>
      <c r="H3" s="171" t="s">
        <v>62</v>
      </c>
      <c r="I3" s="171" t="s">
        <v>63</v>
      </c>
      <c r="J3" s="171" t="s">
        <v>64</v>
      </c>
      <c r="K3" s="171" t="s">
        <v>65</v>
      </c>
      <c r="L3" s="172" t="s">
        <v>46</v>
      </c>
      <c r="M3" s="171" t="s">
        <v>66</v>
      </c>
      <c r="N3" s="171" t="s">
        <v>67</v>
      </c>
      <c r="O3" s="171" t="s">
        <v>68</v>
      </c>
      <c r="P3" s="171" t="s">
        <v>69</v>
      </c>
      <c r="Q3" s="173" t="s">
        <v>60</v>
      </c>
      <c r="R3" s="171" t="s">
        <v>71</v>
      </c>
      <c r="S3" s="171" t="s">
        <v>70</v>
      </c>
      <c r="T3" s="171" t="s">
        <v>72</v>
      </c>
      <c r="U3" s="171" t="s">
        <v>85</v>
      </c>
      <c r="V3" s="172" t="s">
        <v>45</v>
      </c>
      <c r="W3" s="171" t="s">
        <v>109</v>
      </c>
      <c r="X3" s="171" t="s">
        <v>110</v>
      </c>
      <c r="Y3" s="171" t="s">
        <v>111</v>
      </c>
      <c r="Z3" s="171" t="s">
        <v>113</v>
      </c>
      <c r="AA3" s="171" t="s">
        <v>115</v>
      </c>
      <c r="AB3" s="171" t="s">
        <v>89</v>
      </c>
      <c r="AC3" s="171" t="s">
        <v>90</v>
      </c>
      <c r="AD3" s="171" t="s">
        <v>108</v>
      </c>
      <c r="AE3" s="171" t="s">
        <v>114</v>
      </c>
      <c r="AF3" s="171" t="s">
        <v>116</v>
      </c>
      <c r="AG3" s="171" t="s">
        <v>117</v>
      </c>
      <c r="AH3" s="171" t="s">
        <v>118</v>
      </c>
      <c r="AI3" s="171" t="s">
        <v>119</v>
      </c>
      <c r="AJ3" s="171" t="s">
        <v>120</v>
      </c>
      <c r="AK3" s="171" t="s">
        <v>128</v>
      </c>
      <c r="AL3" s="171" t="s">
        <v>129</v>
      </c>
      <c r="AM3" s="171" t="s">
        <v>130</v>
      </c>
      <c r="AN3" s="171" t="s">
        <v>131</v>
      </c>
      <c r="AO3" s="171" t="s">
        <v>132</v>
      </c>
      <c r="AP3" s="171" t="s">
        <v>134</v>
      </c>
      <c r="AQ3" s="171" t="s">
        <v>135</v>
      </c>
      <c r="AR3" s="171" t="s">
        <v>133</v>
      </c>
      <c r="AS3" s="171" t="s">
        <v>136</v>
      </c>
      <c r="AT3" s="171" t="s">
        <v>121</v>
      </c>
      <c r="AU3" s="171" t="s">
        <v>122</v>
      </c>
      <c r="AV3" s="174" t="s">
        <v>43</v>
      </c>
    </row>
    <row r="4" spans="2:48" ht="16.2" customHeight="1" x14ac:dyDescent="0.3">
      <c r="B4" s="175">
        <f>'Auswertung Bundesjugendspiele'!B4</f>
        <v>0</v>
      </c>
      <c r="C4" s="176">
        <f>'Auswertung Bundesjugendspiele'!E4</f>
        <v>0</v>
      </c>
      <c r="D4" s="141">
        <f>'Auswertung Bundesjugendspiele'!F4</f>
        <v>0</v>
      </c>
      <c r="E4" s="177">
        <f>'Auswertung Bundesjugendspiele'!G4</f>
        <v>0</v>
      </c>
      <c r="F4" s="178"/>
      <c r="G4" s="179"/>
      <c r="H4" s="180">
        <f>IF($B4=0,0,LOOKUP($D4,'Daten Sportabzeichen'!$A$3:$A$11,IF($E4="w",'Daten Sportabzeichen'!$B$3:$B$11,'Daten Sportabzeichen'!$AB$3:$AB$11)))</f>
        <v>0</v>
      </c>
      <c r="I4" s="180">
        <f>IF($B4=0,0,LOOKUP($D4,'Daten Sportabzeichen'!$A$3:$A$11,IF($E4="w",'Daten Sportabzeichen'!$C$3:$C$11,'Daten Sportabzeichen'!$AC$3:$AC$11)))</f>
        <v>0</v>
      </c>
      <c r="J4" s="180">
        <f>IF($B4=0,0,LOOKUP($D4,'Daten Sportabzeichen'!$A$3:$A$11,IF($E4="w",'Daten Sportabzeichen'!$D$3:$D$11,'Daten Sportabzeichen'!$AD$3:$AD$11)))</f>
        <v>0</v>
      </c>
      <c r="K4" s="181">
        <f>IF($G4=0,0,IF($G4&lt;=$J4,3,IF($G4&lt;=$I4,2,IF($G4 &lt;= $H4,1,0))))</f>
        <v>0</v>
      </c>
      <c r="L4" s="182">
        <f>'Auswertung Bundesjugendspiele'!$H4</f>
        <v>0</v>
      </c>
      <c r="M4" s="180">
        <f>IF($B4=0,0,LOOKUP($D4,'Daten Sportabzeichen'!$A$3:$A$11,IF($E4="w",'Daten Sportabzeichen'!$E$3:$E$11,'Daten Sportabzeichen'!$AE$3:$AE$11)))</f>
        <v>0</v>
      </c>
      <c r="N4" s="180">
        <f>IF($B4=0,0,LOOKUP($D4,'Daten Sportabzeichen'!$A$3:$A$11,IF($E4="w",'Daten Sportabzeichen'!$F$3:$F$11,'Daten Sportabzeichen'!$AF$3:$AF$11)))</f>
        <v>0</v>
      </c>
      <c r="O4" s="180">
        <f>IF($B4=0,0,LOOKUP($D4,'Daten Sportabzeichen'!$A$3:$A$11,IF($E4="w",'Daten Sportabzeichen'!$G$3:$G$11,'Daten Sportabzeichen'!$AG$3:$AG$11)))</f>
        <v>0</v>
      </c>
      <c r="P4" s="181">
        <f>IF($L4=0,0,IF($L4&lt;=$O4,3,IF($L4&lt;=$N4,2,IF($L4 &lt;= $M4,1,0))))</f>
        <v>0</v>
      </c>
      <c r="Q4" s="182" t="str">
        <f>IF($E4="w",CONCATENATE('Auswertung Bundesjugendspiele'!$N4,":",RIGHT(CONCATENATE("00",'Auswertung Bundesjugendspiele'!$P4),2)),  CONCATENATE('Auswertung Bundesjugendspiele'!$V4,":",RIGHT(CONCATENATE("00",'Auswertung Bundesjugendspiele'!$X4),2)) )</f>
        <v>:00</v>
      </c>
      <c r="R4" s="180">
        <f>IF($B4=0,0,LOOKUP($D4,'Daten Sportabzeichen'!$A$3:$A$11,IF($E4="w",'Daten Sportabzeichen'!$H$3:$H$11,'Daten Sportabzeichen'!$AH$3:$AH$11)))</f>
        <v>0</v>
      </c>
      <c r="S4" s="180">
        <f>IF($B4=0,0,LOOKUP($D4,'Daten Sportabzeichen'!$A$3:$A$11,IF($E4="w",'Daten Sportabzeichen'!$I$3:$I$11,'Daten Sportabzeichen'!$AI$3:$AI$11)))</f>
        <v>0</v>
      </c>
      <c r="T4" s="180">
        <f>IF($B4=0,0,LOOKUP($D4,'Daten Sportabzeichen'!$A$3:$A$11,IF($E4="w",'Daten Sportabzeichen'!$J$3:$J$11,'Daten Sportabzeichen'!$AJ$3:$AJ$11)))</f>
        <v>0</v>
      </c>
      <c r="U4" s="181">
        <f>IF($Q4=":00",0,IF($Q4&lt;=$T4,3,IF($Q4&lt;=$S4,2,IF($Q4 &lt;= $R4,1,0))))</f>
        <v>0</v>
      </c>
      <c r="V4" s="180">
        <f>'Auswertung Bundesjugendspiele'!$Z4</f>
        <v>0</v>
      </c>
      <c r="W4" s="180">
        <f>IF($B4=0,0,LOOKUP($D4,'Daten Sportabzeichen'!$A$3:$A$11,IF($E4="w",'Daten Sportabzeichen'!$Q$3:$Q$11,'Daten Sportabzeichen'!$AQ$3:$AQ$11)))</f>
        <v>0</v>
      </c>
      <c r="X4" s="180">
        <f>IF($B4=0,0,LOOKUP($D4,'Daten Sportabzeichen'!$A$3:$A$11,IF($E4="w",'Daten Sportabzeichen'!$R$3:$R$11,'Daten Sportabzeichen'!$AR$3:$AR$11)))</f>
        <v>0</v>
      </c>
      <c r="Y4" s="180">
        <f>IF($B4=0,0,LOOKUP($D4,'Daten Sportabzeichen'!$A$3:$A$11,IF($E4="w",'Daten Sportabzeichen'!$S$3:$S$11,'Daten Sportabzeichen'!$AS3:$AS$11)))</f>
        <v>0</v>
      </c>
      <c r="Z4" s="181">
        <f>IF($V4=0,0,IF($V4&gt;=$Y4,3,IF($V4&gt;=$X4,2,IF($V4 &gt;= $W4,1,0))))</f>
        <v>0</v>
      </c>
      <c r="AA4" s="183"/>
      <c r="AB4" s="180">
        <f>IF($B4=0,0,LOOKUP($D4,'Daten Sportabzeichen'!$A$3:$A$11,IF($E4="w",'Daten Sportabzeichen'!$N$3:$N$11,'Daten Sportabzeichen'!$AN$3:$AN$11)))</f>
        <v>0</v>
      </c>
      <c r="AC4" s="180">
        <f>IF($B4=0,0,LOOKUP($D4,'Daten Sportabzeichen'!$A$3:$A$11,IF($E4="w",'Daten Sportabzeichen'!$O$3:$O$11,'Daten Sportabzeichen'!$AO3:$AO$11)))</f>
        <v>0</v>
      </c>
      <c r="AD4" s="180">
        <f>IF($B4=0,0,LOOKUP($D4,'Daten Sportabzeichen'!$A$3:$A$11,IF($E4="w",'Daten Sportabzeichen'!$P$3:$P$11,'Daten Sportabzeichen'!$AP$3:$AP$11)))</f>
        <v>0</v>
      </c>
      <c r="AE4" s="181">
        <f>IF($AA4=0,0,IF($AA4&gt;=$AD4,3,IF($AA4&gt;=$AC4,2,IF($AA4 &gt;= $AB4,1,0))))</f>
        <v>0</v>
      </c>
      <c r="AF4" s="183"/>
      <c r="AG4" s="180">
        <f>IF($B4=0,0,LOOKUP($D4,'Daten Sportabzeichen'!$A$3:$A$11,IF($E4="w",'Daten Sportabzeichen'!$T$3:$T$11,'Daten Sportabzeichen'!$AT$3:$AT$11)))</f>
        <v>0</v>
      </c>
      <c r="AH4" s="180">
        <f>IF($B4=0,0,LOOKUP($D4,'Daten Sportabzeichen'!$A$3:$A$11,IF($E4="w",'Daten Sportabzeichen'!$U$3:$U$11,'Daten Sportabzeichen'!$AU3:$AU$11)))</f>
        <v>0</v>
      </c>
      <c r="AI4" s="180">
        <f>IF($B4=0,0,LOOKUP($D4,'Daten Sportabzeichen'!$A$3:$A$11,IF($E4="w",'Daten Sportabzeichen'!$V$3:$V$11,'Daten Sportabzeichen'!$AV$3:$AV$11)))</f>
        <v>0</v>
      </c>
      <c r="AJ4" s="181">
        <f>IF($AF4=0,0,IF($AF4&gt;=$AI4,3,IF($AF4&gt;=$AH4,2,IF($AF4 &gt;= $AG4,1,0))))</f>
        <v>0</v>
      </c>
      <c r="AK4" s="180">
        <f>'Auswertung Bundesjugendspiele'!$AD4</f>
        <v>0</v>
      </c>
      <c r="AL4" s="180">
        <f>IF($B4=0,0,LOOKUP($D4,'Daten Sportabzeichen'!$A$3:$A$11,IF($E4="w",'Daten Sportabzeichen'!$K$3:$K$11,'Daten Sportabzeichen'!$AK$3:$AK$11)))</f>
        <v>0</v>
      </c>
      <c r="AM4" s="180">
        <f>IF($B4=0,0,LOOKUP($D4,'Daten Sportabzeichen'!$A$3:$A$11,IF($E4="w",'Daten Sportabzeichen'!$L$3:$L$11,'Daten Sportabzeichen'!$AL$3:$AL$11)))</f>
        <v>0</v>
      </c>
      <c r="AN4" s="180">
        <f>IF($B4=0,0,LOOKUP($D4,'Daten Sportabzeichen'!$A$3:$A$11,IF($E4="w",'Daten Sportabzeichen'!$M$3:$M$11,'Daten Sportabzeichen'!$AM3:$AM$11)))</f>
        <v>0</v>
      </c>
      <c r="AO4" s="181">
        <f>IF($AK4=0,0,IF($AK4&gt;=$AN4,3,IF($AK4&gt;=$AM4,2,IF($AK4 &gt;= $AL4,1,0))))</f>
        <v>0</v>
      </c>
      <c r="AP4" s="180">
        <f>$U4</f>
        <v>0</v>
      </c>
      <c r="AQ4" s="180">
        <f>$AO4</f>
        <v>0</v>
      </c>
      <c r="AR4" s="180">
        <f>MAX($K4,$P4)</f>
        <v>0</v>
      </c>
      <c r="AS4" s="180">
        <f>MAX($Z4,$AE4,$AJ4)</f>
        <v>0</v>
      </c>
      <c r="AT4" s="165">
        <f>IF($AP4 * $AQ4 * $AR4 * $AS4 &gt; 0, 1, 0)</f>
        <v>0</v>
      </c>
      <c r="AU4" s="165">
        <f>SUM($AP4:$AS4)</f>
        <v>0</v>
      </c>
      <c r="AV4" s="165" t="str">
        <f>IF($AT4 = 1, IF($AU4 &gt;= 11, "Gold", IF($AU4&gt;=8,"Silber",IF($AU4&gt;=4,"Bronze","-"))),"-")</f>
        <v>-</v>
      </c>
    </row>
    <row r="5" spans="2:48" ht="16.2" customHeight="1" x14ac:dyDescent="0.3">
      <c r="B5" s="175">
        <f>'Auswertung Bundesjugendspiele'!B5</f>
        <v>0</v>
      </c>
      <c r="C5" s="176">
        <f>'Auswertung Bundesjugendspiele'!E5</f>
        <v>0</v>
      </c>
      <c r="D5" s="141">
        <f>'Auswertung Bundesjugendspiele'!F5</f>
        <v>0</v>
      </c>
      <c r="E5" s="177">
        <f>'Auswertung Bundesjugendspiele'!G5</f>
        <v>0</v>
      </c>
      <c r="F5" s="184"/>
      <c r="G5" s="179"/>
      <c r="H5" s="180">
        <f>IF($B5=0,0,LOOKUP($D5,'Daten Sportabzeichen'!$A$3:$A$11,IF($E5="w",'Daten Sportabzeichen'!$B$3:$B$11,'Daten Sportabzeichen'!$AB$3:$AB$11)))</f>
        <v>0</v>
      </c>
      <c r="I5" s="180">
        <f>IF($B5=0,0,LOOKUP($D5,'Daten Sportabzeichen'!$A$3:$A$11,IF($E5="w",'Daten Sportabzeichen'!$C$3:$C$11,'Daten Sportabzeichen'!$AC$3:$AC$11)))</f>
        <v>0</v>
      </c>
      <c r="J5" s="180">
        <f>IF($B5=0,0,LOOKUP($D5,'Daten Sportabzeichen'!$A$3:$A$11,IF($E5="w",'Daten Sportabzeichen'!$D$3:$D$11,'Daten Sportabzeichen'!$AD$3:$AD$11)))</f>
        <v>0</v>
      </c>
      <c r="K5" s="181">
        <f t="shared" ref="K5:K50" si="0">IF($G5=0,0,IF($G5&lt;=$J5,3,IF($G5&lt;=$I5,2,IF($G5 &lt;= $H5,1,0))))</f>
        <v>0</v>
      </c>
      <c r="L5" s="182">
        <f>'Auswertung Bundesjugendspiele'!$H5</f>
        <v>0</v>
      </c>
      <c r="M5" s="180">
        <f>IF($B5=0,0,LOOKUP($D5,'Daten Sportabzeichen'!$A$3:$A$11,IF($E5="w",'Daten Sportabzeichen'!$E$3:$E$11,'Daten Sportabzeichen'!$AE$3:$AE$11)))</f>
        <v>0</v>
      </c>
      <c r="N5" s="180">
        <f>IF($B5=0,0,LOOKUP($D5,'Daten Sportabzeichen'!$A$3:$A$11,IF($E5="w",'Daten Sportabzeichen'!$F$3:$F$11,'Daten Sportabzeichen'!$AF$3:$AF$11)))</f>
        <v>0</v>
      </c>
      <c r="O5" s="180">
        <f>IF($B5=0,0,LOOKUP($D5,'Daten Sportabzeichen'!$A$3:$A$11,IF($E5="w",'Daten Sportabzeichen'!$G$3:$G$11,'Daten Sportabzeichen'!$AG$3:$AG$11)))</f>
        <v>0</v>
      </c>
      <c r="P5" s="181">
        <f t="shared" ref="P5:P50" si="1">IF($L5=0,0,IF($L5&lt;=$O5,3,IF($L5&lt;=$N5,2,IF($L5 &lt;= $M5,1,0))))</f>
        <v>0</v>
      </c>
      <c r="Q5" s="182" t="str">
        <f>IF($E5="w",CONCATENATE('Auswertung Bundesjugendspiele'!$N5,":",RIGHT(CONCATENATE("00",'Auswertung Bundesjugendspiele'!$P5),2)),  CONCATENATE('Auswertung Bundesjugendspiele'!$V5,":",RIGHT(CONCATENATE("00",'Auswertung Bundesjugendspiele'!$X5),2)) )</f>
        <v>:00</v>
      </c>
      <c r="R5" s="180">
        <f>IF($B5=0,0,LOOKUP($D5,'Daten Sportabzeichen'!$A$3:$A$11,IF($E5="w",'Daten Sportabzeichen'!$H$3:$H$11,'Daten Sportabzeichen'!$AH$3:$AH$11)))</f>
        <v>0</v>
      </c>
      <c r="S5" s="180">
        <f>IF($B5=0,0,LOOKUP($D5,'Daten Sportabzeichen'!$A$3:$A$11,IF($E5="w",'Daten Sportabzeichen'!$I$3:$I$11,'Daten Sportabzeichen'!$AI$3:$AI$11)))</f>
        <v>0</v>
      </c>
      <c r="T5" s="180">
        <f>IF($B5=0,0,LOOKUP($D5,'Daten Sportabzeichen'!$A$3:$A$11,IF($E5="w",'Daten Sportabzeichen'!$J$3:$J$11,'Daten Sportabzeichen'!$AJ$3:$AJ$11)))</f>
        <v>0</v>
      </c>
      <c r="U5" s="181">
        <f t="shared" ref="U5:U50" si="2">IF($Q5=":00",0,IF($Q5&lt;=$T5,3,IF($Q5&lt;=$S5,2,IF($Q5 &lt;= $R5,1,0))))</f>
        <v>0</v>
      </c>
      <c r="V5" s="180">
        <f>'Auswertung Bundesjugendspiele'!$Z5</f>
        <v>0</v>
      </c>
      <c r="W5" s="180">
        <f>IF($B5=0,0,LOOKUP($D5,'Daten Sportabzeichen'!$A$3:$A$11,IF($E5="w",'Daten Sportabzeichen'!$Q$3:$Q$11,'Daten Sportabzeichen'!$AQ$3:$AQ$11)))</f>
        <v>0</v>
      </c>
      <c r="X5" s="180">
        <f>IF($B5=0,0,LOOKUP($D5,'Daten Sportabzeichen'!$A$3:$A$11,IF($E5="w",'Daten Sportabzeichen'!$R$3:$R$11,'Daten Sportabzeichen'!$AR$3:$AR$11)))</f>
        <v>0</v>
      </c>
      <c r="Y5" s="180">
        <f>IF($B5=0,0,LOOKUP($D5,'Daten Sportabzeichen'!$A$3:$A$11,IF($E5="w",'Daten Sportabzeichen'!$S$3:$S$11,'Daten Sportabzeichen'!$AS4:$AS$11)))</f>
        <v>0</v>
      </c>
      <c r="Z5" s="181">
        <f t="shared" ref="Z5:Z50" si="3">IF($V5=0,0,IF($V5&gt;=$Y5,3,IF($V5&gt;=$X5,2,IF($V5 &gt;= $W5,1,0))))</f>
        <v>0</v>
      </c>
      <c r="AA5" s="183"/>
      <c r="AB5" s="180">
        <f>IF($B5=0,0,LOOKUP($D5,'Daten Sportabzeichen'!$A$3:$A$11,IF($E5="w",'Daten Sportabzeichen'!$N$3:$N$11,'Daten Sportabzeichen'!$AN$3:$AN$11)))</f>
        <v>0</v>
      </c>
      <c r="AC5" s="180">
        <f>IF($B5=0,0,LOOKUP($D5,'Daten Sportabzeichen'!$A$3:$A$11,IF($E5="w",'Daten Sportabzeichen'!$O$3:$O$11,'Daten Sportabzeichen'!$AO4:$AO$11)))</f>
        <v>0</v>
      </c>
      <c r="AD5" s="180">
        <f>IF($B5=0,0,LOOKUP($D5,'Daten Sportabzeichen'!$A$3:$A$11,IF($E5="w",'Daten Sportabzeichen'!$P$3:$P$11,'Daten Sportabzeichen'!$AP$3:$AP$11)))</f>
        <v>0</v>
      </c>
      <c r="AE5" s="181">
        <f t="shared" ref="AE5:AE50" si="4">IF($AA5=0,0,IF($AA5&gt;=$AD5,3,IF($AA5&gt;=$AC5,2,IF($AA5 &gt;= $AB5,1,0))))</f>
        <v>0</v>
      </c>
      <c r="AF5" s="183"/>
      <c r="AG5" s="180">
        <f>IF($B5=0,0,LOOKUP($D5,'Daten Sportabzeichen'!$A$3:$A$11,IF($E5="w",'Daten Sportabzeichen'!$T$3:$T$11,'Daten Sportabzeichen'!$AT$3:$AT$11)))</f>
        <v>0</v>
      </c>
      <c r="AH5" s="180">
        <f>IF($B5=0,0,LOOKUP($D5,'Daten Sportabzeichen'!$A$3:$A$11,IF($E5="w",'Daten Sportabzeichen'!$U$3:$U$11,'Daten Sportabzeichen'!$AU4:$AU$11)))</f>
        <v>0</v>
      </c>
      <c r="AI5" s="180">
        <f>IF($B5=0,0,LOOKUP($D5,'Daten Sportabzeichen'!$A$3:$A$11,IF($E5="w",'Daten Sportabzeichen'!$V$3:$V$11,'Daten Sportabzeichen'!$AV$3:$AV$11)))</f>
        <v>0</v>
      </c>
      <c r="AJ5" s="181">
        <f t="shared" ref="AJ5:AJ50" si="5">IF($AF5=0,0,IF($AF5&gt;=$AI5,3,IF($AF5&gt;=$AH5,2,IF($AF5 &gt;= $AG5,1,0))))</f>
        <v>0</v>
      </c>
      <c r="AK5" s="180">
        <f>'Auswertung Bundesjugendspiele'!$AD5</f>
        <v>0</v>
      </c>
      <c r="AL5" s="180">
        <f>IF($B5=0,0,LOOKUP($D5,'Daten Sportabzeichen'!$A$3:$A$11,IF($E5="w",'Daten Sportabzeichen'!$K$3:$K$11,'Daten Sportabzeichen'!$AK$3:$AK$11)))</f>
        <v>0</v>
      </c>
      <c r="AM5" s="180">
        <f>IF($B5=0,0,LOOKUP($D5,'Daten Sportabzeichen'!$A$3:$A$11,IF($E5="w",'Daten Sportabzeichen'!$L$3:$L$11,'Daten Sportabzeichen'!$AL$3:$AL$11)))</f>
        <v>0</v>
      </c>
      <c r="AN5" s="180">
        <f>IF($B5=0,0,LOOKUP($D5,'Daten Sportabzeichen'!$A$3:$A$11,IF($E5="w",'Daten Sportabzeichen'!$M$3:$M$11,'Daten Sportabzeichen'!$AM4:$AM$11)))</f>
        <v>0</v>
      </c>
      <c r="AO5" s="181">
        <f t="shared" ref="AO5:AO50" si="6">IF($AK5=0,0,IF($AK5&gt;=$AN5,3,IF($AK5&gt;=$AM5,2,IF($AK5 &gt;= $AL5,1,0))))</f>
        <v>0</v>
      </c>
      <c r="AP5" s="180">
        <f t="shared" ref="AP5:AP50" si="7">$U5</f>
        <v>0</v>
      </c>
      <c r="AQ5" s="180">
        <f t="shared" ref="AQ5:AQ50" si="8">$AO5</f>
        <v>0</v>
      </c>
      <c r="AR5" s="180">
        <f t="shared" ref="AR5:AR50" si="9">MAX($K5,$P5)</f>
        <v>0</v>
      </c>
      <c r="AS5" s="180">
        <f t="shared" ref="AS5:AS50" si="10">MAX($Z5,$AE5,$AJ5)</f>
        <v>0</v>
      </c>
      <c r="AT5" s="165">
        <f t="shared" ref="AT5:AT50" si="11">IF($AP5 * $AQ5 * $AR5 * $AS5 &gt; 0, 1, 0)</f>
        <v>0</v>
      </c>
      <c r="AU5" s="165">
        <f t="shared" ref="AU5:AU50" si="12">SUM($AP5:$AS5)</f>
        <v>0</v>
      </c>
      <c r="AV5" s="165" t="str">
        <f t="shared" ref="AV5:AV50" si="13">IF($AT5 = 1, IF($AU5 &gt;= 11, "Gold", IF($AU5&gt;=8,"Silber",IF($AU5&gt;=4,"Bronze","-"))),"-")</f>
        <v>-</v>
      </c>
    </row>
    <row r="6" spans="2:48" ht="16.2" customHeight="1" x14ac:dyDescent="0.3">
      <c r="B6" s="175">
        <f>'Auswertung Bundesjugendspiele'!B6</f>
        <v>0</v>
      </c>
      <c r="C6" s="176">
        <f>'Auswertung Bundesjugendspiele'!E6</f>
        <v>0</v>
      </c>
      <c r="D6" s="141">
        <f>'Auswertung Bundesjugendspiele'!F6</f>
        <v>0</v>
      </c>
      <c r="E6" s="177">
        <f>'Auswertung Bundesjugendspiele'!G6</f>
        <v>0</v>
      </c>
      <c r="F6" s="178"/>
      <c r="G6" s="179"/>
      <c r="H6" s="180">
        <f>IF($B6=0,0,LOOKUP($D6,'Daten Sportabzeichen'!$A$3:$A$11,IF($E6="w",'Daten Sportabzeichen'!$B$3:$B$11,'Daten Sportabzeichen'!$AB$3:$AB$11)))</f>
        <v>0</v>
      </c>
      <c r="I6" s="180">
        <f>IF($B6=0,0,LOOKUP($D6,'Daten Sportabzeichen'!$A$3:$A$11,IF($E6="w",'Daten Sportabzeichen'!$C$3:$C$11,'Daten Sportabzeichen'!$AC$3:$AC$11)))</f>
        <v>0</v>
      </c>
      <c r="J6" s="180">
        <f>IF($B6=0,0,LOOKUP($D6,'Daten Sportabzeichen'!$A$3:$A$11,IF($E6="w",'Daten Sportabzeichen'!$D$3:$D$11,'Daten Sportabzeichen'!$AD$3:$AD$11)))</f>
        <v>0</v>
      </c>
      <c r="K6" s="181">
        <f t="shared" si="0"/>
        <v>0</v>
      </c>
      <c r="L6" s="182">
        <f>'Auswertung Bundesjugendspiele'!$H6</f>
        <v>0</v>
      </c>
      <c r="M6" s="180">
        <f>IF($B6=0,0,LOOKUP($D6,'Daten Sportabzeichen'!$A$3:$A$11,IF($E6="w",'Daten Sportabzeichen'!$E$3:$E$11,'Daten Sportabzeichen'!$AE$3:$AE$11)))</f>
        <v>0</v>
      </c>
      <c r="N6" s="180">
        <f>IF($B6=0,0,LOOKUP($D6,'Daten Sportabzeichen'!$A$3:$A$11,IF($E6="w",'Daten Sportabzeichen'!$F$3:$F$11,'Daten Sportabzeichen'!$AF$3:$AF$11)))</f>
        <v>0</v>
      </c>
      <c r="O6" s="180">
        <f>IF($B6=0,0,LOOKUP($D6,'Daten Sportabzeichen'!$A$3:$A$11,IF($E6="w",'Daten Sportabzeichen'!$G$3:$G$11,'Daten Sportabzeichen'!$AG$3:$AG$11)))</f>
        <v>0</v>
      </c>
      <c r="P6" s="181">
        <f t="shared" si="1"/>
        <v>0</v>
      </c>
      <c r="Q6" s="182" t="str">
        <f>IF($E6="w",CONCATENATE('Auswertung Bundesjugendspiele'!$N6,":",RIGHT(CONCATENATE("00",'Auswertung Bundesjugendspiele'!$P6),2)),  CONCATENATE('Auswertung Bundesjugendspiele'!$V6,":",RIGHT(CONCATENATE("00",'Auswertung Bundesjugendspiele'!$X6),2)) )</f>
        <v>:00</v>
      </c>
      <c r="R6" s="180">
        <f>IF($B6=0,0,LOOKUP($D6,'Daten Sportabzeichen'!$A$3:$A$11,IF($E6="w",'Daten Sportabzeichen'!$H$3:$H$11,'Daten Sportabzeichen'!$AH$3:$AH$11)))</f>
        <v>0</v>
      </c>
      <c r="S6" s="180">
        <f>IF($B6=0,0,LOOKUP($D6,'Daten Sportabzeichen'!$A$3:$A$11,IF($E6="w",'Daten Sportabzeichen'!$I$3:$I$11,'Daten Sportabzeichen'!$AI$3:$AI$11)))</f>
        <v>0</v>
      </c>
      <c r="T6" s="180">
        <f>IF($B6=0,0,LOOKUP($D6,'Daten Sportabzeichen'!$A$3:$A$11,IF($E6="w",'Daten Sportabzeichen'!$J$3:$J$11,'Daten Sportabzeichen'!$AJ$3:$AJ$11)))</f>
        <v>0</v>
      </c>
      <c r="U6" s="181">
        <f t="shared" si="2"/>
        <v>0</v>
      </c>
      <c r="V6" s="180">
        <f>'Auswertung Bundesjugendspiele'!$Z6</f>
        <v>0</v>
      </c>
      <c r="W6" s="180">
        <f>IF($B6=0,0,LOOKUP($D6,'Daten Sportabzeichen'!$A$3:$A$11,IF($E6="w",'Daten Sportabzeichen'!$Q$3:$Q$11,'Daten Sportabzeichen'!$AQ$3:$AQ$11)))</f>
        <v>0</v>
      </c>
      <c r="X6" s="180">
        <f>IF($B6=0,0,LOOKUP($D6,'Daten Sportabzeichen'!$A$3:$A$11,IF($E6="w",'Daten Sportabzeichen'!$R$3:$R$11,'Daten Sportabzeichen'!$AR$3:$AR$11)))</f>
        <v>0</v>
      </c>
      <c r="Y6" s="180">
        <f>IF($B6=0,0,LOOKUP($D6,'Daten Sportabzeichen'!$A$3:$A$11,IF($E6="w",'Daten Sportabzeichen'!$S$3:$S$11,'Daten Sportabzeichen'!$AS5:$AS$11)))</f>
        <v>0</v>
      </c>
      <c r="Z6" s="181">
        <f t="shared" si="3"/>
        <v>0</v>
      </c>
      <c r="AA6" s="183"/>
      <c r="AB6" s="180">
        <f>IF($B6=0,0,LOOKUP($D6,'Daten Sportabzeichen'!$A$3:$A$11,IF($E6="w",'Daten Sportabzeichen'!$N$3:$N$11,'Daten Sportabzeichen'!$AN$3:$AN$11)))</f>
        <v>0</v>
      </c>
      <c r="AC6" s="180">
        <f>IF($B6=0,0,LOOKUP($D6,'Daten Sportabzeichen'!$A$3:$A$11,IF($E6="w",'Daten Sportabzeichen'!$O$3:$O$11,'Daten Sportabzeichen'!$AO5:$AO$11)))</f>
        <v>0</v>
      </c>
      <c r="AD6" s="180">
        <f>IF($B6=0,0,LOOKUP($D6,'Daten Sportabzeichen'!$A$3:$A$11,IF($E6="w",'Daten Sportabzeichen'!$P$3:$P$11,'Daten Sportabzeichen'!$AP$3:$AP$11)))</f>
        <v>0</v>
      </c>
      <c r="AE6" s="181">
        <f t="shared" si="4"/>
        <v>0</v>
      </c>
      <c r="AF6" s="183"/>
      <c r="AG6" s="180">
        <f>IF($B6=0,0,LOOKUP($D6,'Daten Sportabzeichen'!$A$3:$A$11,IF($E6="w",'Daten Sportabzeichen'!$T$3:$T$11,'Daten Sportabzeichen'!$AT$3:$AT$11)))</f>
        <v>0</v>
      </c>
      <c r="AH6" s="180">
        <f>IF($B6=0,0,LOOKUP($D6,'Daten Sportabzeichen'!$A$3:$A$11,IF($E6="w",'Daten Sportabzeichen'!$U$3:$U$11,'Daten Sportabzeichen'!$AU5:$AU$11)))</f>
        <v>0</v>
      </c>
      <c r="AI6" s="180">
        <f>IF($B6=0,0,LOOKUP($D6,'Daten Sportabzeichen'!$A$3:$A$11,IF($E6="w",'Daten Sportabzeichen'!$V$3:$V$11,'Daten Sportabzeichen'!$AV$3:$AV$11)))</f>
        <v>0</v>
      </c>
      <c r="AJ6" s="181">
        <f t="shared" si="5"/>
        <v>0</v>
      </c>
      <c r="AK6" s="180">
        <f>'Auswertung Bundesjugendspiele'!$AD6</f>
        <v>0</v>
      </c>
      <c r="AL6" s="180">
        <f>IF($B6=0,0,LOOKUP($D6,'Daten Sportabzeichen'!$A$3:$A$11,IF($E6="w",'Daten Sportabzeichen'!$K$3:$K$11,'Daten Sportabzeichen'!$AK$3:$AK$11)))</f>
        <v>0</v>
      </c>
      <c r="AM6" s="180">
        <f>IF($B6=0,0,LOOKUP($D6,'Daten Sportabzeichen'!$A$3:$A$11,IF($E6="w",'Daten Sportabzeichen'!$L$3:$L$11,'Daten Sportabzeichen'!$AL$3:$AL$11)))</f>
        <v>0</v>
      </c>
      <c r="AN6" s="180">
        <f>IF($B6=0,0,LOOKUP($D6,'Daten Sportabzeichen'!$A$3:$A$11,IF($E6="w",'Daten Sportabzeichen'!$M$3:$M$11,'Daten Sportabzeichen'!$AM5:$AM$11)))</f>
        <v>0</v>
      </c>
      <c r="AO6" s="181">
        <f t="shared" si="6"/>
        <v>0</v>
      </c>
      <c r="AP6" s="180">
        <f t="shared" si="7"/>
        <v>0</v>
      </c>
      <c r="AQ6" s="180">
        <f t="shared" si="8"/>
        <v>0</v>
      </c>
      <c r="AR6" s="180">
        <f t="shared" si="9"/>
        <v>0</v>
      </c>
      <c r="AS6" s="180">
        <f t="shared" si="10"/>
        <v>0</v>
      </c>
      <c r="AT6" s="165">
        <f t="shared" si="11"/>
        <v>0</v>
      </c>
      <c r="AU6" s="165">
        <f t="shared" si="12"/>
        <v>0</v>
      </c>
      <c r="AV6" s="165" t="str">
        <f t="shared" si="13"/>
        <v>-</v>
      </c>
    </row>
    <row r="7" spans="2:48" ht="16.2" customHeight="1" x14ac:dyDescent="0.3">
      <c r="B7" s="175">
        <f>'Auswertung Bundesjugendspiele'!B7</f>
        <v>0</v>
      </c>
      <c r="C7" s="176">
        <f>'Auswertung Bundesjugendspiele'!E7</f>
        <v>0</v>
      </c>
      <c r="D7" s="141">
        <f>'Auswertung Bundesjugendspiele'!F7</f>
        <v>0</v>
      </c>
      <c r="E7" s="177">
        <f>'Auswertung Bundesjugendspiele'!G7</f>
        <v>0</v>
      </c>
      <c r="F7" s="178"/>
      <c r="G7" s="179"/>
      <c r="H7" s="180">
        <f>IF($B7=0,0,LOOKUP($D7,'Daten Sportabzeichen'!$A$3:$A$11,IF($E7="w",'Daten Sportabzeichen'!$B$3:$B$11,'Daten Sportabzeichen'!$AB$3:$AB$11)))</f>
        <v>0</v>
      </c>
      <c r="I7" s="180">
        <f>IF($B7=0,0,LOOKUP($D7,'Daten Sportabzeichen'!$A$3:$A$11,IF($E7="w",'Daten Sportabzeichen'!$C$3:$C$11,'Daten Sportabzeichen'!$AC$3:$AC$11)))</f>
        <v>0</v>
      </c>
      <c r="J7" s="180">
        <f>IF($B7=0,0,LOOKUP($D7,'Daten Sportabzeichen'!$A$3:$A$11,IF($E7="w",'Daten Sportabzeichen'!$D$3:$D$11,'Daten Sportabzeichen'!$AD$3:$AD$11)))</f>
        <v>0</v>
      </c>
      <c r="K7" s="181">
        <f t="shared" si="0"/>
        <v>0</v>
      </c>
      <c r="L7" s="182">
        <f>'Auswertung Bundesjugendspiele'!$H7</f>
        <v>0</v>
      </c>
      <c r="M7" s="180">
        <f>IF($B7=0,0,LOOKUP($D7,'Daten Sportabzeichen'!$A$3:$A$11,IF($E7="w",'Daten Sportabzeichen'!$E$3:$E$11,'Daten Sportabzeichen'!$AE$3:$AE$11)))</f>
        <v>0</v>
      </c>
      <c r="N7" s="180">
        <f>IF($B7=0,0,LOOKUP($D7,'Daten Sportabzeichen'!$A$3:$A$11,IF($E7="w",'Daten Sportabzeichen'!$F$3:$F$11,'Daten Sportabzeichen'!$AF$3:$AF$11)))</f>
        <v>0</v>
      </c>
      <c r="O7" s="180">
        <f>IF($B7=0,0,LOOKUP($D7,'Daten Sportabzeichen'!$A$3:$A$11,IF($E7="w",'Daten Sportabzeichen'!$G$3:$G$11,'Daten Sportabzeichen'!$AG$3:$AG$11)))</f>
        <v>0</v>
      </c>
      <c r="P7" s="181">
        <f t="shared" si="1"/>
        <v>0</v>
      </c>
      <c r="Q7" s="182" t="str">
        <f>IF($E7="w",CONCATENATE('Auswertung Bundesjugendspiele'!$N7,":",RIGHT(CONCATENATE("00",'Auswertung Bundesjugendspiele'!$P7),2)),  CONCATENATE('Auswertung Bundesjugendspiele'!$V7,":",RIGHT(CONCATENATE("00",'Auswertung Bundesjugendspiele'!$X7),2)) )</f>
        <v>:00</v>
      </c>
      <c r="R7" s="180">
        <f>IF($B7=0,0,LOOKUP($D7,'Daten Sportabzeichen'!$A$3:$A$11,IF($E7="w",'Daten Sportabzeichen'!$H$3:$H$11,'Daten Sportabzeichen'!$AH$3:$AH$11)))</f>
        <v>0</v>
      </c>
      <c r="S7" s="180">
        <f>IF($B7=0,0,LOOKUP($D7,'Daten Sportabzeichen'!$A$3:$A$11,IF($E7="w",'Daten Sportabzeichen'!$I$3:$I$11,'Daten Sportabzeichen'!$AI$3:$AI$11)))</f>
        <v>0</v>
      </c>
      <c r="T7" s="180">
        <f>IF($B7=0,0,LOOKUP($D7,'Daten Sportabzeichen'!$A$3:$A$11,IF($E7="w",'Daten Sportabzeichen'!$J$3:$J$11,'Daten Sportabzeichen'!$AJ$3:$AJ$11)))</f>
        <v>0</v>
      </c>
      <c r="U7" s="181">
        <f t="shared" si="2"/>
        <v>0</v>
      </c>
      <c r="V7" s="180">
        <f>'Auswertung Bundesjugendspiele'!$Z7</f>
        <v>0</v>
      </c>
      <c r="W7" s="180">
        <f>IF($B7=0,0,LOOKUP($D7,'Daten Sportabzeichen'!$A$3:$A$11,IF($E7="w",'Daten Sportabzeichen'!$Q$3:$Q$11,'Daten Sportabzeichen'!$AQ$3:$AQ$11)))</f>
        <v>0</v>
      </c>
      <c r="X7" s="180">
        <f>IF($B7=0,0,LOOKUP($D7,'Daten Sportabzeichen'!$A$3:$A$11,IF($E7="w",'Daten Sportabzeichen'!$R$3:$R$11,'Daten Sportabzeichen'!$AR$3:$AR$11)))</f>
        <v>0</v>
      </c>
      <c r="Y7" s="180">
        <f>IF($B7=0,0,LOOKUP($D7,'Daten Sportabzeichen'!$A$3:$A$11,IF($E7="w",'Daten Sportabzeichen'!$S$3:$S$11,'Daten Sportabzeichen'!$AS6:$AS$11)))</f>
        <v>0</v>
      </c>
      <c r="Z7" s="181">
        <f t="shared" si="3"/>
        <v>0</v>
      </c>
      <c r="AA7" s="183"/>
      <c r="AB7" s="180">
        <f>IF($B7=0,0,LOOKUP($D7,'Daten Sportabzeichen'!$A$3:$A$11,IF($E7="w",'Daten Sportabzeichen'!$N$3:$N$11,'Daten Sportabzeichen'!$AN$3:$AN$11)))</f>
        <v>0</v>
      </c>
      <c r="AC7" s="180">
        <f>IF($B7=0,0,LOOKUP($D7,'Daten Sportabzeichen'!$A$3:$A$11,IF($E7="w",'Daten Sportabzeichen'!$O$3:$O$11,'Daten Sportabzeichen'!$AO6:$AO$11)))</f>
        <v>0</v>
      </c>
      <c r="AD7" s="180">
        <f>IF($B7=0,0,LOOKUP($D7,'Daten Sportabzeichen'!$A$3:$A$11,IF($E7="w",'Daten Sportabzeichen'!$P$3:$P$11,'Daten Sportabzeichen'!$AP$3:$AP$11)))</f>
        <v>0</v>
      </c>
      <c r="AE7" s="181">
        <f t="shared" si="4"/>
        <v>0</v>
      </c>
      <c r="AF7" s="183"/>
      <c r="AG7" s="180">
        <f>IF($B7=0,0,LOOKUP($D7,'Daten Sportabzeichen'!$A$3:$A$11,IF($E7="w",'Daten Sportabzeichen'!$T$3:$T$11,'Daten Sportabzeichen'!$AT$3:$AT$11)))</f>
        <v>0</v>
      </c>
      <c r="AH7" s="180">
        <f>IF($B7=0,0,LOOKUP($D7,'Daten Sportabzeichen'!$A$3:$A$11,IF($E7="w",'Daten Sportabzeichen'!$U$3:$U$11,'Daten Sportabzeichen'!$AU6:$AU$11)))</f>
        <v>0</v>
      </c>
      <c r="AI7" s="180">
        <f>IF($B7=0,0,LOOKUP($D7,'Daten Sportabzeichen'!$A$3:$A$11,IF($E7="w",'Daten Sportabzeichen'!$V$3:$V$11,'Daten Sportabzeichen'!$AV$3:$AV$11)))</f>
        <v>0</v>
      </c>
      <c r="AJ7" s="181">
        <f t="shared" si="5"/>
        <v>0</v>
      </c>
      <c r="AK7" s="180">
        <f>'Auswertung Bundesjugendspiele'!$AD7</f>
        <v>0</v>
      </c>
      <c r="AL7" s="180">
        <f>IF($B7=0,0,LOOKUP($D7,'Daten Sportabzeichen'!$A$3:$A$11,IF($E7="w",'Daten Sportabzeichen'!$K$3:$K$11,'Daten Sportabzeichen'!$AK$3:$AK$11)))</f>
        <v>0</v>
      </c>
      <c r="AM7" s="180">
        <f>IF($B7=0,0,LOOKUP($D7,'Daten Sportabzeichen'!$A$3:$A$11,IF($E7="w",'Daten Sportabzeichen'!$L$3:$L$11,'Daten Sportabzeichen'!$AL$3:$AL$11)))</f>
        <v>0</v>
      </c>
      <c r="AN7" s="180">
        <f>IF($B7=0,0,LOOKUP($D7,'Daten Sportabzeichen'!$A$3:$A$11,IF($E7="w",'Daten Sportabzeichen'!$M$3:$M$11,'Daten Sportabzeichen'!$AM6:$AM$11)))</f>
        <v>0</v>
      </c>
      <c r="AO7" s="181">
        <f t="shared" si="6"/>
        <v>0</v>
      </c>
      <c r="AP7" s="180">
        <f t="shared" si="7"/>
        <v>0</v>
      </c>
      <c r="AQ7" s="180">
        <f t="shared" si="8"/>
        <v>0</v>
      </c>
      <c r="AR7" s="180">
        <f t="shared" si="9"/>
        <v>0</v>
      </c>
      <c r="AS7" s="180">
        <f t="shared" si="10"/>
        <v>0</v>
      </c>
      <c r="AT7" s="165">
        <f t="shared" si="11"/>
        <v>0</v>
      </c>
      <c r="AU7" s="165">
        <f t="shared" si="12"/>
        <v>0</v>
      </c>
      <c r="AV7" s="165" t="str">
        <f t="shared" si="13"/>
        <v>-</v>
      </c>
    </row>
    <row r="8" spans="2:48" ht="16.2" customHeight="1" x14ac:dyDescent="0.3">
      <c r="B8" s="175">
        <f>'Auswertung Bundesjugendspiele'!B8</f>
        <v>0</v>
      </c>
      <c r="C8" s="176">
        <f>'Auswertung Bundesjugendspiele'!E8</f>
        <v>0</v>
      </c>
      <c r="D8" s="141">
        <f>'Auswertung Bundesjugendspiele'!F8</f>
        <v>0</v>
      </c>
      <c r="E8" s="177">
        <f>'Auswertung Bundesjugendspiele'!G8</f>
        <v>0</v>
      </c>
      <c r="F8" s="178"/>
      <c r="G8" s="179"/>
      <c r="H8" s="180">
        <f>IF($B8=0,0,LOOKUP($D8,'Daten Sportabzeichen'!$A$3:$A$11,IF($E8="w",'Daten Sportabzeichen'!$B$3:$B$11,'Daten Sportabzeichen'!$AB$3:$AB$11)))</f>
        <v>0</v>
      </c>
      <c r="I8" s="180">
        <f>IF($B8=0,0,LOOKUP($D8,'Daten Sportabzeichen'!$A$3:$A$11,IF($E8="w",'Daten Sportabzeichen'!$C$3:$C$11,'Daten Sportabzeichen'!$AC$3:$AC$11)))</f>
        <v>0</v>
      </c>
      <c r="J8" s="180">
        <f>IF($B8=0,0,LOOKUP($D8,'Daten Sportabzeichen'!$A$3:$A$11,IF($E8="w",'Daten Sportabzeichen'!$D$3:$D$11,'Daten Sportabzeichen'!$AD$3:$AD$11)))</f>
        <v>0</v>
      </c>
      <c r="K8" s="181">
        <f t="shared" si="0"/>
        <v>0</v>
      </c>
      <c r="L8" s="182">
        <f>'Auswertung Bundesjugendspiele'!$H8</f>
        <v>0</v>
      </c>
      <c r="M8" s="180">
        <f>IF($B8=0,0,LOOKUP($D8,'Daten Sportabzeichen'!$A$3:$A$11,IF($E8="w",'Daten Sportabzeichen'!$E$3:$E$11,'Daten Sportabzeichen'!$AE$3:$AE$11)))</f>
        <v>0</v>
      </c>
      <c r="N8" s="180">
        <f>IF($B8=0,0,LOOKUP($D8,'Daten Sportabzeichen'!$A$3:$A$11,IF($E8="w",'Daten Sportabzeichen'!$F$3:$F$11,'Daten Sportabzeichen'!$AF$3:$AF$11)))</f>
        <v>0</v>
      </c>
      <c r="O8" s="180">
        <f>IF($B8=0,0,LOOKUP($D8,'Daten Sportabzeichen'!$A$3:$A$11,IF($E8="w",'Daten Sportabzeichen'!$G$3:$G$11,'Daten Sportabzeichen'!$AG$3:$AG$11)))</f>
        <v>0</v>
      </c>
      <c r="P8" s="181">
        <f t="shared" si="1"/>
        <v>0</v>
      </c>
      <c r="Q8" s="182" t="str">
        <f>IF($E8="w",CONCATENATE('Auswertung Bundesjugendspiele'!$N8,":",RIGHT(CONCATENATE("00",'Auswertung Bundesjugendspiele'!$P8),2)),  CONCATENATE('Auswertung Bundesjugendspiele'!$V8,":",RIGHT(CONCATENATE("00",'Auswertung Bundesjugendspiele'!$X8),2)) )</f>
        <v>:00</v>
      </c>
      <c r="R8" s="180">
        <f>IF($B8=0,0,LOOKUP($D8,'Daten Sportabzeichen'!$A$3:$A$11,IF($E8="w",'Daten Sportabzeichen'!$H$3:$H$11,'Daten Sportabzeichen'!$AH$3:$AH$11)))</f>
        <v>0</v>
      </c>
      <c r="S8" s="180">
        <f>IF($B8=0,0,LOOKUP($D8,'Daten Sportabzeichen'!$A$3:$A$11,IF($E8="w",'Daten Sportabzeichen'!$I$3:$I$11,'Daten Sportabzeichen'!$AI$3:$AI$11)))</f>
        <v>0</v>
      </c>
      <c r="T8" s="180">
        <f>IF($B8=0,0,LOOKUP($D8,'Daten Sportabzeichen'!$A$3:$A$11,IF($E8="w",'Daten Sportabzeichen'!$J$3:$J$11,'Daten Sportabzeichen'!$AJ$3:$AJ$11)))</f>
        <v>0</v>
      </c>
      <c r="U8" s="181">
        <f t="shared" si="2"/>
        <v>0</v>
      </c>
      <c r="V8" s="180">
        <f>'Auswertung Bundesjugendspiele'!$Z8</f>
        <v>0</v>
      </c>
      <c r="W8" s="180">
        <f>IF($B8=0,0,LOOKUP($D8,'Daten Sportabzeichen'!$A$3:$A$11,IF($E8="w",'Daten Sportabzeichen'!$Q$3:$Q$11,'Daten Sportabzeichen'!$AQ$3:$AQ$11)))</f>
        <v>0</v>
      </c>
      <c r="X8" s="180">
        <f>IF($B8=0,0,LOOKUP($D8,'Daten Sportabzeichen'!$A$3:$A$11,IF($E8="w",'Daten Sportabzeichen'!$R$3:$R$11,'Daten Sportabzeichen'!$AR$3:$AR$11)))</f>
        <v>0</v>
      </c>
      <c r="Y8" s="180">
        <f>IF($B8=0,0,LOOKUP($D8,'Daten Sportabzeichen'!$A$3:$A$11,IF($E8="w",'Daten Sportabzeichen'!$S$3:$S$11,'Daten Sportabzeichen'!$AS7:$AS$11)))</f>
        <v>0</v>
      </c>
      <c r="Z8" s="181">
        <f t="shared" si="3"/>
        <v>0</v>
      </c>
      <c r="AA8" s="183"/>
      <c r="AB8" s="180">
        <f>IF($B8=0,0,LOOKUP($D8,'Daten Sportabzeichen'!$A$3:$A$11,IF($E8="w",'Daten Sportabzeichen'!$N$3:$N$11,'Daten Sportabzeichen'!$AN$3:$AN$11)))</f>
        <v>0</v>
      </c>
      <c r="AC8" s="180">
        <f>IF($B8=0,0,LOOKUP($D8,'Daten Sportabzeichen'!$A$3:$A$11,IF($E8="w",'Daten Sportabzeichen'!$O$3:$O$11,'Daten Sportabzeichen'!$AO7:$AO$11)))</f>
        <v>0</v>
      </c>
      <c r="AD8" s="180">
        <f>IF($B8=0,0,LOOKUP($D8,'Daten Sportabzeichen'!$A$3:$A$11,IF($E8="w",'Daten Sportabzeichen'!$P$3:$P$11,'Daten Sportabzeichen'!$AP$3:$AP$11)))</f>
        <v>0</v>
      </c>
      <c r="AE8" s="181">
        <f t="shared" si="4"/>
        <v>0</v>
      </c>
      <c r="AF8" s="183"/>
      <c r="AG8" s="180">
        <f>IF($B8=0,0,LOOKUP($D8,'Daten Sportabzeichen'!$A$3:$A$11,IF($E8="w",'Daten Sportabzeichen'!$T$3:$T$11,'Daten Sportabzeichen'!$AT$3:$AT$11)))</f>
        <v>0</v>
      </c>
      <c r="AH8" s="180">
        <f>IF($B8=0,0,LOOKUP($D8,'Daten Sportabzeichen'!$A$3:$A$11,IF($E8="w",'Daten Sportabzeichen'!$U$3:$U$11,'Daten Sportabzeichen'!$AU7:$AU$11)))</f>
        <v>0</v>
      </c>
      <c r="AI8" s="180">
        <f>IF($B8=0,0,LOOKUP($D8,'Daten Sportabzeichen'!$A$3:$A$11,IF($E8="w",'Daten Sportabzeichen'!$V$3:$V$11,'Daten Sportabzeichen'!$AV$3:$AV$11)))</f>
        <v>0</v>
      </c>
      <c r="AJ8" s="181">
        <f t="shared" si="5"/>
        <v>0</v>
      </c>
      <c r="AK8" s="180">
        <f>'Auswertung Bundesjugendspiele'!$AD8</f>
        <v>0</v>
      </c>
      <c r="AL8" s="180">
        <f>IF($B8=0,0,LOOKUP($D8,'Daten Sportabzeichen'!$A$3:$A$11,IF($E8="w",'Daten Sportabzeichen'!$K$3:$K$11,'Daten Sportabzeichen'!$AK$3:$AK$11)))</f>
        <v>0</v>
      </c>
      <c r="AM8" s="180">
        <f>IF($B8=0,0,LOOKUP($D8,'Daten Sportabzeichen'!$A$3:$A$11,IF($E8="w",'Daten Sportabzeichen'!$L$3:$L$11,'Daten Sportabzeichen'!$AL$3:$AL$11)))</f>
        <v>0</v>
      </c>
      <c r="AN8" s="180">
        <f>IF($B8=0,0,LOOKUP($D8,'Daten Sportabzeichen'!$A$3:$A$11,IF($E8="w",'Daten Sportabzeichen'!$M$3:$M$11,'Daten Sportabzeichen'!$AM7:$AM$11)))</f>
        <v>0</v>
      </c>
      <c r="AO8" s="181">
        <f t="shared" si="6"/>
        <v>0</v>
      </c>
      <c r="AP8" s="180">
        <f t="shared" si="7"/>
        <v>0</v>
      </c>
      <c r="AQ8" s="180">
        <f t="shared" si="8"/>
        <v>0</v>
      </c>
      <c r="AR8" s="180">
        <f t="shared" si="9"/>
        <v>0</v>
      </c>
      <c r="AS8" s="180">
        <f t="shared" si="10"/>
        <v>0</v>
      </c>
      <c r="AT8" s="165">
        <f t="shared" si="11"/>
        <v>0</v>
      </c>
      <c r="AU8" s="165">
        <f t="shared" si="12"/>
        <v>0</v>
      </c>
      <c r="AV8" s="165" t="str">
        <f t="shared" si="13"/>
        <v>-</v>
      </c>
    </row>
    <row r="9" spans="2:48" ht="16.2" customHeight="1" x14ac:dyDescent="0.3">
      <c r="B9" s="175">
        <f>'Auswertung Bundesjugendspiele'!B9</f>
        <v>0</v>
      </c>
      <c r="C9" s="176">
        <f>'Auswertung Bundesjugendspiele'!E9</f>
        <v>0</v>
      </c>
      <c r="D9" s="141">
        <f>'Auswertung Bundesjugendspiele'!F9</f>
        <v>0</v>
      </c>
      <c r="E9" s="177">
        <f>'Auswertung Bundesjugendspiele'!G9</f>
        <v>0</v>
      </c>
      <c r="F9" s="178"/>
      <c r="G9" s="179"/>
      <c r="H9" s="180">
        <f>IF($B9=0,0,LOOKUP($D9,'Daten Sportabzeichen'!$A$3:$A$11,IF($E9="w",'Daten Sportabzeichen'!$B$3:$B$11,'Daten Sportabzeichen'!$AB$3:$AB$11)))</f>
        <v>0</v>
      </c>
      <c r="I9" s="180">
        <f>IF($B9=0,0,LOOKUP($D9,'Daten Sportabzeichen'!$A$3:$A$11,IF($E9="w",'Daten Sportabzeichen'!$C$3:$C$11,'Daten Sportabzeichen'!$AC$3:$AC$11)))</f>
        <v>0</v>
      </c>
      <c r="J9" s="180">
        <f>IF($B9=0,0,LOOKUP($D9,'Daten Sportabzeichen'!$A$3:$A$11,IF($E9="w",'Daten Sportabzeichen'!$D$3:$D$11,'Daten Sportabzeichen'!$AD$3:$AD$11)))</f>
        <v>0</v>
      </c>
      <c r="K9" s="181">
        <f t="shared" si="0"/>
        <v>0</v>
      </c>
      <c r="L9" s="182">
        <f>'Auswertung Bundesjugendspiele'!$H9</f>
        <v>0</v>
      </c>
      <c r="M9" s="180">
        <f>IF($B9=0,0,LOOKUP($D9,'Daten Sportabzeichen'!$A$3:$A$11,IF($E9="w",'Daten Sportabzeichen'!$E$3:$E$11,'Daten Sportabzeichen'!$AE$3:$AE$11)))</f>
        <v>0</v>
      </c>
      <c r="N9" s="180">
        <f>IF($B9=0,0,LOOKUP($D9,'Daten Sportabzeichen'!$A$3:$A$11,IF($E9="w",'Daten Sportabzeichen'!$F$3:$F$11,'Daten Sportabzeichen'!$AF$3:$AF$11)))</f>
        <v>0</v>
      </c>
      <c r="O9" s="180">
        <f>IF($B9=0,0,LOOKUP($D9,'Daten Sportabzeichen'!$A$3:$A$11,IF($E9="w",'Daten Sportabzeichen'!$G$3:$G$11,'Daten Sportabzeichen'!$AG$3:$AG$11)))</f>
        <v>0</v>
      </c>
      <c r="P9" s="181">
        <f t="shared" si="1"/>
        <v>0</v>
      </c>
      <c r="Q9" s="182" t="str">
        <f>IF($E9="w",CONCATENATE('Auswertung Bundesjugendspiele'!$N9,":",RIGHT(CONCATENATE("00",'Auswertung Bundesjugendspiele'!$P9),2)),  CONCATENATE('Auswertung Bundesjugendspiele'!$V9,":",RIGHT(CONCATENATE("00",'Auswertung Bundesjugendspiele'!$X9),2)) )</f>
        <v>:00</v>
      </c>
      <c r="R9" s="180">
        <f>IF($B9=0,0,LOOKUP($D9,'Daten Sportabzeichen'!$A$3:$A$11,IF($E9="w",'Daten Sportabzeichen'!$H$3:$H$11,'Daten Sportabzeichen'!$AH$3:$AH$11)))</f>
        <v>0</v>
      </c>
      <c r="S9" s="180">
        <f>IF($B9=0,0,LOOKUP($D9,'Daten Sportabzeichen'!$A$3:$A$11,IF($E9="w",'Daten Sportabzeichen'!$I$3:$I$11,'Daten Sportabzeichen'!$AI$3:$AI$11)))</f>
        <v>0</v>
      </c>
      <c r="T9" s="180">
        <f>IF($B9=0,0,LOOKUP($D9,'Daten Sportabzeichen'!$A$3:$A$11,IF($E9="w",'Daten Sportabzeichen'!$J$3:$J$11,'Daten Sportabzeichen'!$AJ$3:$AJ$11)))</f>
        <v>0</v>
      </c>
      <c r="U9" s="181">
        <f t="shared" si="2"/>
        <v>0</v>
      </c>
      <c r="V9" s="180">
        <f>'Auswertung Bundesjugendspiele'!$Z9</f>
        <v>0</v>
      </c>
      <c r="W9" s="180">
        <f>IF($B9=0,0,LOOKUP($D9,'Daten Sportabzeichen'!$A$3:$A$11,IF($E9="w",'Daten Sportabzeichen'!$Q$3:$Q$11,'Daten Sportabzeichen'!$AQ$3:$AQ$11)))</f>
        <v>0</v>
      </c>
      <c r="X9" s="180">
        <f>IF($B9=0,0,LOOKUP($D9,'Daten Sportabzeichen'!$A$3:$A$11,IF($E9="w",'Daten Sportabzeichen'!$R$3:$R$11,'Daten Sportabzeichen'!$AR$3:$AR$11)))</f>
        <v>0</v>
      </c>
      <c r="Y9" s="180">
        <f>IF($B9=0,0,LOOKUP($D9,'Daten Sportabzeichen'!$A$3:$A$11,IF($E9="w",'Daten Sportabzeichen'!$S$3:$S$11,'Daten Sportabzeichen'!$AS8:$AS$11)))</f>
        <v>0</v>
      </c>
      <c r="Z9" s="181">
        <f t="shared" si="3"/>
        <v>0</v>
      </c>
      <c r="AA9" s="183"/>
      <c r="AB9" s="180">
        <f>IF($B9=0,0,LOOKUP($D9,'Daten Sportabzeichen'!$A$3:$A$11,IF($E9="w",'Daten Sportabzeichen'!$N$3:$N$11,'Daten Sportabzeichen'!$AN$3:$AN$11)))</f>
        <v>0</v>
      </c>
      <c r="AC9" s="180">
        <f>IF($B9=0,0,LOOKUP($D9,'Daten Sportabzeichen'!$A$3:$A$11,IF($E9="w",'Daten Sportabzeichen'!$O$3:$O$11,'Daten Sportabzeichen'!$AO8:$AO$11)))</f>
        <v>0</v>
      </c>
      <c r="AD9" s="180">
        <f>IF($B9=0,0,LOOKUP($D9,'Daten Sportabzeichen'!$A$3:$A$11,IF($E9="w",'Daten Sportabzeichen'!$P$3:$P$11,'Daten Sportabzeichen'!$AP$3:$AP$11)))</f>
        <v>0</v>
      </c>
      <c r="AE9" s="181">
        <f t="shared" si="4"/>
        <v>0</v>
      </c>
      <c r="AF9" s="183"/>
      <c r="AG9" s="180">
        <f>IF($B9=0,0,LOOKUP($D9,'Daten Sportabzeichen'!$A$3:$A$11,IF($E9="w",'Daten Sportabzeichen'!$T$3:$T$11,'Daten Sportabzeichen'!$AT$3:$AT$11)))</f>
        <v>0</v>
      </c>
      <c r="AH9" s="180">
        <f>IF($B9=0,0,LOOKUP($D9,'Daten Sportabzeichen'!$A$3:$A$11,IF($E9="w",'Daten Sportabzeichen'!$U$3:$U$11,'Daten Sportabzeichen'!$AU8:$AU$11)))</f>
        <v>0</v>
      </c>
      <c r="AI9" s="180">
        <f>IF($B9=0,0,LOOKUP($D9,'Daten Sportabzeichen'!$A$3:$A$11,IF($E9="w",'Daten Sportabzeichen'!$V$3:$V$11,'Daten Sportabzeichen'!$AV$3:$AV$11)))</f>
        <v>0</v>
      </c>
      <c r="AJ9" s="181">
        <f t="shared" si="5"/>
        <v>0</v>
      </c>
      <c r="AK9" s="180">
        <f>'Auswertung Bundesjugendspiele'!$AD9</f>
        <v>0</v>
      </c>
      <c r="AL9" s="180">
        <f>IF($B9=0,0,LOOKUP($D9,'Daten Sportabzeichen'!$A$3:$A$11,IF($E9="w",'Daten Sportabzeichen'!$K$3:$K$11,'Daten Sportabzeichen'!$AK$3:$AK$11)))</f>
        <v>0</v>
      </c>
      <c r="AM9" s="180">
        <f>IF($B9=0,0,LOOKUP($D9,'Daten Sportabzeichen'!$A$3:$A$11,IF($E9="w",'Daten Sportabzeichen'!$L$3:$L$11,'Daten Sportabzeichen'!$AL$3:$AL$11)))</f>
        <v>0</v>
      </c>
      <c r="AN9" s="180">
        <f>IF($B9=0,0,LOOKUP($D9,'Daten Sportabzeichen'!$A$3:$A$11,IF($E9="w",'Daten Sportabzeichen'!$M$3:$M$11,'Daten Sportabzeichen'!$AM8:$AM$11)))</f>
        <v>0</v>
      </c>
      <c r="AO9" s="181">
        <f t="shared" si="6"/>
        <v>0</v>
      </c>
      <c r="AP9" s="180">
        <f t="shared" si="7"/>
        <v>0</v>
      </c>
      <c r="AQ9" s="180">
        <f t="shared" si="8"/>
        <v>0</v>
      </c>
      <c r="AR9" s="180">
        <f t="shared" si="9"/>
        <v>0</v>
      </c>
      <c r="AS9" s="180">
        <f t="shared" si="10"/>
        <v>0</v>
      </c>
      <c r="AT9" s="165">
        <f t="shared" si="11"/>
        <v>0</v>
      </c>
      <c r="AU9" s="165">
        <f t="shared" si="12"/>
        <v>0</v>
      </c>
      <c r="AV9" s="165" t="str">
        <f t="shared" si="13"/>
        <v>-</v>
      </c>
    </row>
    <row r="10" spans="2:48" ht="16.2" customHeight="1" x14ac:dyDescent="0.3">
      <c r="B10" s="175">
        <f>'Auswertung Bundesjugendspiele'!B10</f>
        <v>0</v>
      </c>
      <c r="C10" s="176">
        <f>'Auswertung Bundesjugendspiele'!E10</f>
        <v>0</v>
      </c>
      <c r="D10" s="141">
        <f>'Auswertung Bundesjugendspiele'!F10</f>
        <v>0</v>
      </c>
      <c r="E10" s="177">
        <f>'Auswertung Bundesjugendspiele'!G10</f>
        <v>0</v>
      </c>
      <c r="F10" s="178"/>
      <c r="G10" s="179"/>
      <c r="H10" s="180">
        <f>IF($B10=0,0,LOOKUP($D10,'Daten Sportabzeichen'!$A$3:$A$11,IF($E10="w",'Daten Sportabzeichen'!$B$3:$B$11,'Daten Sportabzeichen'!$AB$3:$AB$11)))</f>
        <v>0</v>
      </c>
      <c r="I10" s="180">
        <f>IF($B10=0,0,LOOKUP($D10,'Daten Sportabzeichen'!$A$3:$A$11,IF($E10="w",'Daten Sportabzeichen'!$C$3:$C$11,'Daten Sportabzeichen'!$AC$3:$AC$11)))</f>
        <v>0</v>
      </c>
      <c r="J10" s="180">
        <f>IF($B10=0,0,LOOKUP($D10,'Daten Sportabzeichen'!$A$3:$A$11,IF($E10="w",'Daten Sportabzeichen'!$D$3:$D$11,'Daten Sportabzeichen'!$AD$3:$AD$11)))</f>
        <v>0</v>
      </c>
      <c r="K10" s="181">
        <f t="shared" si="0"/>
        <v>0</v>
      </c>
      <c r="L10" s="182">
        <f>'Auswertung Bundesjugendspiele'!$H10</f>
        <v>0</v>
      </c>
      <c r="M10" s="180">
        <f>IF($B10=0,0,LOOKUP($D10,'Daten Sportabzeichen'!$A$3:$A$11,IF($E10="w",'Daten Sportabzeichen'!$E$3:$E$11,'Daten Sportabzeichen'!$AE$3:$AE$11)))</f>
        <v>0</v>
      </c>
      <c r="N10" s="180">
        <f>IF($B10=0,0,LOOKUP($D10,'Daten Sportabzeichen'!$A$3:$A$11,IF($E10="w",'Daten Sportabzeichen'!$F$3:$F$11,'Daten Sportabzeichen'!$AF$3:$AF$11)))</f>
        <v>0</v>
      </c>
      <c r="O10" s="180">
        <f>IF($B10=0,0,LOOKUP($D10,'Daten Sportabzeichen'!$A$3:$A$11,IF($E10="w",'Daten Sportabzeichen'!$G$3:$G$11,'Daten Sportabzeichen'!$AG$3:$AG$11)))</f>
        <v>0</v>
      </c>
      <c r="P10" s="181">
        <f t="shared" si="1"/>
        <v>0</v>
      </c>
      <c r="Q10" s="182" t="str">
        <f>IF($E10="w",CONCATENATE('Auswertung Bundesjugendspiele'!$N10,":",RIGHT(CONCATENATE("00",'Auswertung Bundesjugendspiele'!$P10),2)),  CONCATENATE('Auswertung Bundesjugendspiele'!$V10,":",RIGHT(CONCATENATE("00",'Auswertung Bundesjugendspiele'!$X10),2)) )</f>
        <v>:00</v>
      </c>
      <c r="R10" s="180">
        <f>IF($B10=0,0,LOOKUP($D10,'Daten Sportabzeichen'!$A$3:$A$11,IF($E10="w",'Daten Sportabzeichen'!$H$3:$H$11,'Daten Sportabzeichen'!$AH$3:$AH$11)))</f>
        <v>0</v>
      </c>
      <c r="S10" s="180">
        <f>IF($B10=0,0,LOOKUP($D10,'Daten Sportabzeichen'!$A$3:$A$11,IF($E10="w",'Daten Sportabzeichen'!$I$3:$I$11,'Daten Sportabzeichen'!$AI$3:$AI$11)))</f>
        <v>0</v>
      </c>
      <c r="T10" s="180">
        <f>IF($B10=0,0,LOOKUP($D10,'Daten Sportabzeichen'!$A$3:$A$11,IF($E10="w",'Daten Sportabzeichen'!$J$3:$J$11,'Daten Sportabzeichen'!$AJ$3:$AJ$11)))</f>
        <v>0</v>
      </c>
      <c r="U10" s="181">
        <f t="shared" si="2"/>
        <v>0</v>
      </c>
      <c r="V10" s="180">
        <f>'Auswertung Bundesjugendspiele'!$Z10</f>
        <v>0</v>
      </c>
      <c r="W10" s="180">
        <f>IF($B10=0,0,LOOKUP($D10,'Daten Sportabzeichen'!$A$3:$A$11,IF($E10="w",'Daten Sportabzeichen'!$Q$3:$Q$11,'Daten Sportabzeichen'!$AQ$3:$AQ$11)))</f>
        <v>0</v>
      </c>
      <c r="X10" s="180">
        <f>IF($B10=0,0,LOOKUP($D10,'Daten Sportabzeichen'!$A$3:$A$11,IF($E10="w",'Daten Sportabzeichen'!$R$3:$R$11,'Daten Sportabzeichen'!$AR$3:$AR$11)))</f>
        <v>0</v>
      </c>
      <c r="Y10" s="180">
        <f>IF($B10=0,0,LOOKUP($D10,'Daten Sportabzeichen'!$A$3:$A$11,IF($E10="w",'Daten Sportabzeichen'!$S$3:$S$11,'Daten Sportabzeichen'!$AS9:$AS$11)))</f>
        <v>0</v>
      </c>
      <c r="Z10" s="181">
        <f t="shared" si="3"/>
        <v>0</v>
      </c>
      <c r="AA10" s="183"/>
      <c r="AB10" s="180">
        <f>IF($B10=0,0,LOOKUP($D10,'Daten Sportabzeichen'!$A$3:$A$11,IF($E10="w",'Daten Sportabzeichen'!$N$3:$N$11,'Daten Sportabzeichen'!$AN$3:$AN$11)))</f>
        <v>0</v>
      </c>
      <c r="AC10" s="180">
        <f>IF($B10=0,0,LOOKUP($D10,'Daten Sportabzeichen'!$A$3:$A$11,IF($E10="w",'Daten Sportabzeichen'!$O$3:$O$11,'Daten Sportabzeichen'!$AO9:$AO$11)))</f>
        <v>0</v>
      </c>
      <c r="AD10" s="180">
        <f>IF($B10=0,0,LOOKUP($D10,'Daten Sportabzeichen'!$A$3:$A$11,IF($E10="w",'Daten Sportabzeichen'!$P$3:$P$11,'Daten Sportabzeichen'!$AP$3:$AP$11)))</f>
        <v>0</v>
      </c>
      <c r="AE10" s="181">
        <f t="shared" si="4"/>
        <v>0</v>
      </c>
      <c r="AF10" s="183"/>
      <c r="AG10" s="180">
        <f>IF($B10=0,0,LOOKUP($D10,'Daten Sportabzeichen'!$A$3:$A$11,IF($E10="w",'Daten Sportabzeichen'!$T$3:$T$11,'Daten Sportabzeichen'!$AT$3:$AT$11)))</f>
        <v>0</v>
      </c>
      <c r="AH10" s="180">
        <f>IF($B10=0,0,LOOKUP($D10,'Daten Sportabzeichen'!$A$3:$A$11,IF($E10="w",'Daten Sportabzeichen'!$U$3:$U$11,'Daten Sportabzeichen'!$AU9:$AU$11)))</f>
        <v>0</v>
      </c>
      <c r="AI10" s="180">
        <f>IF($B10=0,0,LOOKUP($D10,'Daten Sportabzeichen'!$A$3:$A$11,IF($E10="w",'Daten Sportabzeichen'!$V$3:$V$11,'Daten Sportabzeichen'!$AV$3:$AV$11)))</f>
        <v>0</v>
      </c>
      <c r="AJ10" s="181">
        <f t="shared" si="5"/>
        <v>0</v>
      </c>
      <c r="AK10" s="180">
        <f>'Auswertung Bundesjugendspiele'!$AD10</f>
        <v>0</v>
      </c>
      <c r="AL10" s="180">
        <f>IF($B10=0,0,LOOKUP($D10,'Daten Sportabzeichen'!$A$3:$A$11,IF($E10="w",'Daten Sportabzeichen'!$K$3:$K$11,'Daten Sportabzeichen'!$AK$3:$AK$11)))</f>
        <v>0</v>
      </c>
      <c r="AM10" s="180">
        <f>IF($B10=0,0,LOOKUP($D10,'Daten Sportabzeichen'!$A$3:$A$11,IF($E10="w",'Daten Sportabzeichen'!$L$3:$L$11,'Daten Sportabzeichen'!$AL$3:$AL$11)))</f>
        <v>0</v>
      </c>
      <c r="AN10" s="180">
        <f>IF($B10=0,0,LOOKUP($D10,'Daten Sportabzeichen'!$A$3:$A$11,IF($E10="w",'Daten Sportabzeichen'!$M$3:$M$11,'Daten Sportabzeichen'!$AM9:$AM$11)))</f>
        <v>0</v>
      </c>
      <c r="AO10" s="181">
        <f t="shared" si="6"/>
        <v>0</v>
      </c>
      <c r="AP10" s="180">
        <f t="shared" si="7"/>
        <v>0</v>
      </c>
      <c r="AQ10" s="180">
        <f t="shared" si="8"/>
        <v>0</v>
      </c>
      <c r="AR10" s="180">
        <f t="shared" si="9"/>
        <v>0</v>
      </c>
      <c r="AS10" s="180">
        <f t="shared" si="10"/>
        <v>0</v>
      </c>
      <c r="AT10" s="165">
        <f t="shared" si="11"/>
        <v>0</v>
      </c>
      <c r="AU10" s="165">
        <f t="shared" si="12"/>
        <v>0</v>
      </c>
      <c r="AV10" s="165" t="str">
        <f t="shared" si="13"/>
        <v>-</v>
      </c>
    </row>
    <row r="11" spans="2:48" ht="16.2" customHeight="1" x14ac:dyDescent="0.3">
      <c r="B11" s="175">
        <f>'Auswertung Bundesjugendspiele'!B11</f>
        <v>0</v>
      </c>
      <c r="C11" s="176">
        <f>'Auswertung Bundesjugendspiele'!E11</f>
        <v>0</v>
      </c>
      <c r="D11" s="141">
        <f>'Auswertung Bundesjugendspiele'!F11</f>
        <v>0</v>
      </c>
      <c r="E11" s="177">
        <f>'Auswertung Bundesjugendspiele'!G11</f>
        <v>0</v>
      </c>
      <c r="F11" s="178"/>
      <c r="G11" s="179"/>
      <c r="H11" s="180">
        <f>IF($B11=0,0,LOOKUP($D11,'Daten Sportabzeichen'!$A$3:$A$11,IF($E11="w",'Daten Sportabzeichen'!$B$3:$B$11,'Daten Sportabzeichen'!$AB$3:$AB$11)))</f>
        <v>0</v>
      </c>
      <c r="I11" s="180">
        <f>IF($B11=0,0,LOOKUP($D11,'Daten Sportabzeichen'!$A$3:$A$11,IF($E11="w",'Daten Sportabzeichen'!$C$3:$C$11,'Daten Sportabzeichen'!$AC$3:$AC$11)))</f>
        <v>0</v>
      </c>
      <c r="J11" s="180">
        <f>IF($B11=0,0,LOOKUP($D11,'Daten Sportabzeichen'!$A$3:$A$11,IF($E11="w",'Daten Sportabzeichen'!$D$3:$D$11,'Daten Sportabzeichen'!$AD$3:$AD$11)))</f>
        <v>0</v>
      </c>
      <c r="K11" s="181">
        <f t="shared" si="0"/>
        <v>0</v>
      </c>
      <c r="L11" s="182">
        <f>'Auswertung Bundesjugendspiele'!$H11</f>
        <v>0</v>
      </c>
      <c r="M11" s="180">
        <f>IF($B11=0,0,LOOKUP($D11,'Daten Sportabzeichen'!$A$3:$A$11,IF($E11="w",'Daten Sportabzeichen'!$E$3:$E$11,'Daten Sportabzeichen'!$AE$3:$AE$11)))</f>
        <v>0</v>
      </c>
      <c r="N11" s="180">
        <f>IF($B11=0,0,LOOKUP($D11,'Daten Sportabzeichen'!$A$3:$A$11,IF($E11="w",'Daten Sportabzeichen'!$F$3:$F$11,'Daten Sportabzeichen'!$AF$3:$AF$11)))</f>
        <v>0</v>
      </c>
      <c r="O11" s="180">
        <f>IF($B11=0,0,LOOKUP($D11,'Daten Sportabzeichen'!$A$3:$A$11,IF($E11="w",'Daten Sportabzeichen'!$G$3:$G$11,'Daten Sportabzeichen'!$AG$3:$AG$11)))</f>
        <v>0</v>
      </c>
      <c r="P11" s="181">
        <f t="shared" si="1"/>
        <v>0</v>
      </c>
      <c r="Q11" s="182" t="str">
        <f>IF($E11="w",CONCATENATE('Auswertung Bundesjugendspiele'!$N11,":",RIGHT(CONCATENATE("00",'Auswertung Bundesjugendspiele'!$P11),2)),  CONCATENATE('Auswertung Bundesjugendspiele'!$V11,":",RIGHT(CONCATENATE("00",'Auswertung Bundesjugendspiele'!$X11),2)) )</f>
        <v>:00</v>
      </c>
      <c r="R11" s="180">
        <f>IF($B11=0,0,LOOKUP($D11,'Daten Sportabzeichen'!$A$3:$A$11,IF($E11="w",'Daten Sportabzeichen'!$H$3:$H$11,'Daten Sportabzeichen'!$AH$3:$AH$11)))</f>
        <v>0</v>
      </c>
      <c r="S11" s="180">
        <f>IF($B11=0,0,LOOKUP($D11,'Daten Sportabzeichen'!$A$3:$A$11,IF($E11="w",'Daten Sportabzeichen'!$I$3:$I$11,'Daten Sportabzeichen'!$AI$3:$AI$11)))</f>
        <v>0</v>
      </c>
      <c r="T11" s="180">
        <f>IF($B11=0,0,LOOKUP($D11,'Daten Sportabzeichen'!$A$3:$A$11,IF($E11="w",'Daten Sportabzeichen'!$J$3:$J$11,'Daten Sportabzeichen'!$AJ$3:$AJ$11)))</f>
        <v>0</v>
      </c>
      <c r="U11" s="181">
        <f t="shared" si="2"/>
        <v>0</v>
      </c>
      <c r="V11" s="180">
        <f>'Auswertung Bundesjugendspiele'!$Z11</f>
        <v>0</v>
      </c>
      <c r="W11" s="180">
        <f>IF($B11=0,0,LOOKUP($D11,'Daten Sportabzeichen'!$A$3:$A$11,IF($E11="w",'Daten Sportabzeichen'!$Q$3:$Q$11,'Daten Sportabzeichen'!$AQ$3:$AQ$11)))</f>
        <v>0</v>
      </c>
      <c r="X11" s="180">
        <f>IF($B11=0,0,LOOKUP($D11,'Daten Sportabzeichen'!$A$3:$A$11,IF($E11="w",'Daten Sportabzeichen'!$R$3:$R$11,'Daten Sportabzeichen'!$AR$3:$AR$11)))</f>
        <v>0</v>
      </c>
      <c r="Y11" s="180">
        <f>IF($B11=0,0,LOOKUP($D11,'Daten Sportabzeichen'!$A$3:$A$11,IF($E11="w",'Daten Sportabzeichen'!$S$3:$S$11,'Daten Sportabzeichen'!$AS10:$AS$11)))</f>
        <v>0</v>
      </c>
      <c r="Z11" s="181">
        <f t="shared" si="3"/>
        <v>0</v>
      </c>
      <c r="AA11" s="183"/>
      <c r="AB11" s="180">
        <f>IF($B11=0,0,LOOKUP($D11,'Daten Sportabzeichen'!$A$3:$A$11,IF($E11="w",'Daten Sportabzeichen'!$N$3:$N$11,'Daten Sportabzeichen'!$AN$3:$AN$11)))</f>
        <v>0</v>
      </c>
      <c r="AC11" s="180">
        <f>IF($B11=0,0,LOOKUP($D11,'Daten Sportabzeichen'!$A$3:$A$11,IF($E11="w",'Daten Sportabzeichen'!$O$3:$O$11,'Daten Sportabzeichen'!$AO10:$AO$11)))</f>
        <v>0</v>
      </c>
      <c r="AD11" s="180">
        <f>IF($B11=0,0,LOOKUP($D11,'Daten Sportabzeichen'!$A$3:$A$11,IF($E11="w",'Daten Sportabzeichen'!$P$3:$P$11,'Daten Sportabzeichen'!$AP$3:$AP$11)))</f>
        <v>0</v>
      </c>
      <c r="AE11" s="181">
        <f t="shared" si="4"/>
        <v>0</v>
      </c>
      <c r="AF11" s="183"/>
      <c r="AG11" s="180">
        <f>IF($B11=0,0,LOOKUP($D11,'Daten Sportabzeichen'!$A$3:$A$11,IF($E11="w",'Daten Sportabzeichen'!$T$3:$T$11,'Daten Sportabzeichen'!$AT$3:$AT$11)))</f>
        <v>0</v>
      </c>
      <c r="AH11" s="180">
        <f>IF($B11=0,0,LOOKUP($D11,'Daten Sportabzeichen'!$A$3:$A$11,IF($E11="w",'Daten Sportabzeichen'!$U$3:$U$11,'Daten Sportabzeichen'!$AU10:$AU$11)))</f>
        <v>0</v>
      </c>
      <c r="AI11" s="180">
        <f>IF($B11=0,0,LOOKUP($D11,'Daten Sportabzeichen'!$A$3:$A$11,IF($E11="w",'Daten Sportabzeichen'!$V$3:$V$11,'Daten Sportabzeichen'!$AV$3:$AV$11)))</f>
        <v>0</v>
      </c>
      <c r="AJ11" s="181">
        <f t="shared" si="5"/>
        <v>0</v>
      </c>
      <c r="AK11" s="180">
        <f>'Auswertung Bundesjugendspiele'!$AD11</f>
        <v>0</v>
      </c>
      <c r="AL11" s="180">
        <f>IF($B11=0,0,LOOKUP($D11,'Daten Sportabzeichen'!$A$3:$A$11,IF($E11="w",'Daten Sportabzeichen'!$K$3:$K$11,'Daten Sportabzeichen'!$AK$3:$AK$11)))</f>
        <v>0</v>
      </c>
      <c r="AM11" s="180">
        <f>IF($B11=0,0,LOOKUP($D11,'Daten Sportabzeichen'!$A$3:$A$11,IF($E11="w",'Daten Sportabzeichen'!$L$3:$L$11,'Daten Sportabzeichen'!$AL$3:$AL$11)))</f>
        <v>0</v>
      </c>
      <c r="AN11" s="180">
        <f>IF($B11=0,0,LOOKUP($D11,'Daten Sportabzeichen'!$A$3:$A$11,IF($E11="w",'Daten Sportabzeichen'!$M$3:$M$11,'Daten Sportabzeichen'!$AM10:$AM$11)))</f>
        <v>0</v>
      </c>
      <c r="AO11" s="181">
        <f t="shared" si="6"/>
        <v>0</v>
      </c>
      <c r="AP11" s="180">
        <f t="shared" si="7"/>
        <v>0</v>
      </c>
      <c r="AQ11" s="180">
        <f t="shared" si="8"/>
        <v>0</v>
      </c>
      <c r="AR11" s="180">
        <f t="shared" si="9"/>
        <v>0</v>
      </c>
      <c r="AS11" s="180">
        <f t="shared" si="10"/>
        <v>0</v>
      </c>
      <c r="AT11" s="165">
        <f t="shared" si="11"/>
        <v>0</v>
      </c>
      <c r="AU11" s="165">
        <f t="shared" si="12"/>
        <v>0</v>
      </c>
      <c r="AV11" s="165" t="str">
        <f t="shared" si="13"/>
        <v>-</v>
      </c>
    </row>
    <row r="12" spans="2:48" ht="15.6" x14ac:dyDescent="0.3">
      <c r="B12" s="175">
        <f>'Auswertung Bundesjugendspiele'!B12</f>
        <v>0</v>
      </c>
      <c r="C12" s="176">
        <f>'Auswertung Bundesjugendspiele'!E12</f>
        <v>0</v>
      </c>
      <c r="D12" s="141">
        <f>'Auswertung Bundesjugendspiele'!F12</f>
        <v>0</v>
      </c>
      <c r="E12" s="177">
        <f>'Auswertung Bundesjugendspiele'!G12</f>
        <v>0</v>
      </c>
      <c r="F12" s="178"/>
      <c r="G12" s="179"/>
      <c r="H12" s="180">
        <f>IF($B12=0,0,LOOKUP($D12,'Daten Sportabzeichen'!$A$3:$A$11,IF($E12="w",'Daten Sportabzeichen'!$B$3:$B$11,'Daten Sportabzeichen'!$AB$3:$AB$11)))</f>
        <v>0</v>
      </c>
      <c r="I12" s="180">
        <f>IF($B12=0,0,LOOKUP($D12,'Daten Sportabzeichen'!$A$3:$A$11,IF($E12="w",'Daten Sportabzeichen'!$C$3:$C$11,'Daten Sportabzeichen'!$AC$3:$AC$11)))</f>
        <v>0</v>
      </c>
      <c r="J12" s="180">
        <f>IF($B12=0,0,LOOKUP($D12,'Daten Sportabzeichen'!$A$3:$A$11,IF($E12="w",'Daten Sportabzeichen'!$D$3:$D$11,'Daten Sportabzeichen'!$AD$3:$AD$11)))</f>
        <v>0</v>
      </c>
      <c r="K12" s="181">
        <f t="shared" si="0"/>
        <v>0</v>
      </c>
      <c r="L12" s="182">
        <f>'Auswertung Bundesjugendspiele'!$H12</f>
        <v>0</v>
      </c>
      <c r="M12" s="180">
        <f>IF($B12=0,0,LOOKUP($D12,'Daten Sportabzeichen'!$A$3:$A$11,IF($E12="w",'Daten Sportabzeichen'!$E$3:$E$11,'Daten Sportabzeichen'!$AE$3:$AE$11)))</f>
        <v>0</v>
      </c>
      <c r="N12" s="180">
        <f>IF($B12=0,0,LOOKUP($D12,'Daten Sportabzeichen'!$A$3:$A$11,IF($E12="w",'Daten Sportabzeichen'!$F$3:$F$11,'Daten Sportabzeichen'!$AF$3:$AF$11)))</f>
        <v>0</v>
      </c>
      <c r="O12" s="180">
        <f>IF($B12=0,0,LOOKUP($D12,'Daten Sportabzeichen'!$A$3:$A$11,IF($E12="w",'Daten Sportabzeichen'!$G$3:$G$11,'Daten Sportabzeichen'!$AG$3:$AG$11)))</f>
        <v>0</v>
      </c>
      <c r="P12" s="181">
        <f t="shared" si="1"/>
        <v>0</v>
      </c>
      <c r="Q12" s="182" t="str">
        <f>IF($E12="w",CONCATENATE('Auswertung Bundesjugendspiele'!$N12,":",RIGHT(CONCATENATE("00",'Auswertung Bundesjugendspiele'!$P12),2)),  CONCATENATE('Auswertung Bundesjugendspiele'!$V12,":",RIGHT(CONCATENATE("00",'Auswertung Bundesjugendspiele'!$X12),2)) )</f>
        <v>:00</v>
      </c>
      <c r="R12" s="180">
        <f>IF($B12=0,0,LOOKUP($D12,'Daten Sportabzeichen'!$A$3:$A$11,IF($E12="w",'Daten Sportabzeichen'!$H$3:$H$11,'Daten Sportabzeichen'!$AH$3:$AH$11)))</f>
        <v>0</v>
      </c>
      <c r="S12" s="180">
        <f>IF($B12=0,0,LOOKUP($D12,'Daten Sportabzeichen'!$A$3:$A$11,IF($E12="w",'Daten Sportabzeichen'!$I$3:$I$11,'Daten Sportabzeichen'!$AI$3:$AI$11)))</f>
        <v>0</v>
      </c>
      <c r="T12" s="180">
        <f>IF($B12=0,0,LOOKUP($D12,'Daten Sportabzeichen'!$A$3:$A$11,IF($E12="w",'Daten Sportabzeichen'!$J$3:$J$11,'Daten Sportabzeichen'!$AJ$3:$AJ$11)))</f>
        <v>0</v>
      </c>
      <c r="U12" s="181">
        <f t="shared" si="2"/>
        <v>0</v>
      </c>
      <c r="V12" s="180">
        <f>'Auswertung Bundesjugendspiele'!$Z12</f>
        <v>0</v>
      </c>
      <c r="W12" s="180">
        <f>IF($B12=0,0,LOOKUP($D12,'Daten Sportabzeichen'!$A$3:$A$11,IF($E12="w",'Daten Sportabzeichen'!$Q$3:$Q$11,'Daten Sportabzeichen'!$AQ$3:$AQ$11)))</f>
        <v>0</v>
      </c>
      <c r="X12" s="180">
        <f>IF($B12=0,0,LOOKUP($D12,'Daten Sportabzeichen'!$A$3:$A$11,IF($E12="w",'Daten Sportabzeichen'!$R$3:$R$11,'Daten Sportabzeichen'!$AR$3:$AR$11)))</f>
        <v>0</v>
      </c>
      <c r="Y12" s="180">
        <f>IF($B12=0,0,LOOKUP($D12,'Daten Sportabzeichen'!$A$3:$A$11,IF($E12="w",'Daten Sportabzeichen'!$S$3:$S$11,'Daten Sportabzeichen'!$AS11:$AS$11)))</f>
        <v>0</v>
      </c>
      <c r="Z12" s="181">
        <f t="shared" si="3"/>
        <v>0</v>
      </c>
      <c r="AA12" s="183"/>
      <c r="AB12" s="180">
        <f>IF($B12=0,0,LOOKUP($D12,'Daten Sportabzeichen'!$A$3:$A$11,IF($E12="w",'Daten Sportabzeichen'!$N$3:$N$11,'Daten Sportabzeichen'!$AN$3:$AN$11)))</f>
        <v>0</v>
      </c>
      <c r="AC12" s="180">
        <f>IF($B12=0,0,LOOKUP($D12,'Daten Sportabzeichen'!$A$3:$A$11,IF($E12="w",'Daten Sportabzeichen'!$O$3:$O$11,'Daten Sportabzeichen'!$AO11:$AO$11)))</f>
        <v>0</v>
      </c>
      <c r="AD12" s="180">
        <f>IF($B12=0,0,LOOKUP($D12,'Daten Sportabzeichen'!$A$3:$A$11,IF($E12="w",'Daten Sportabzeichen'!$P$3:$P$11,'Daten Sportabzeichen'!$AP$3:$AP$11)))</f>
        <v>0</v>
      </c>
      <c r="AE12" s="181">
        <f t="shared" si="4"/>
        <v>0</v>
      </c>
      <c r="AF12" s="183"/>
      <c r="AG12" s="180">
        <f>IF($B12=0,0,LOOKUP($D12,'Daten Sportabzeichen'!$A$3:$A$11,IF($E12="w",'Daten Sportabzeichen'!$T$3:$T$11,'Daten Sportabzeichen'!$AT$3:$AT$11)))</f>
        <v>0</v>
      </c>
      <c r="AH12" s="180">
        <f>IF($B12=0,0,LOOKUP($D12,'Daten Sportabzeichen'!$A$3:$A$11,IF($E12="w",'Daten Sportabzeichen'!$U$3:$U$11,'Daten Sportabzeichen'!$AU11:$AU$11)))</f>
        <v>0</v>
      </c>
      <c r="AI12" s="180">
        <f>IF($B12=0,0,LOOKUP($D12,'Daten Sportabzeichen'!$A$3:$A$11,IF($E12="w",'Daten Sportabzeichen'!$V$3:$V$11,'Daten Sportabzeichen'!$AV$3:$AV$11)))</f>
        <v>0</v>
      </c>
      <c r="AJ12" s="181">
        <f t="shared" si="5"/>
        <v>0</v>
      </c>
      <c r="AK12" s="180">
        <f>'Auswertung Bundesjugendspiele'!$AD12</f>
        <v>0</v>
      </c>
      <c r="AL12" s="180">
        <f>IF($B12=0,0,LOOKUP($D12,'Daten Sportabzeichen'!$A$3:$A$11,IF($E12="w",'Daten Sportabzeichen'!$K$3:$K$11,'Daten Sportabzeichen'!$AK$3:$AK$11)))</f>
        <v>0</v>
      </c>
      <c r="AM12" s="180">
        <f>IF($B12=0,0,LOOKUP($D12,'Daten Sportabzeichen'!$A$3:$A$11,IF($E12="w",'Daten Sportabzeichen'!$L$3:$L$11,'Daten Sportabzeichen'!$AL$3:$AL$11)))</f>
        <v>0</v>
      </c>
      <c r="AN12" s="180">
        <f>IF($B12=0,0,LOOKUP($D12,'Daten Sportabzeichen'!$A$3:$A$11,IF($E12="w",'Daten Sportabzeichen'!$M$3:$M$11,'Daten Sportabzeichen'!$AM11:$AM$11)))</f>
        <v>0</v>
      </c>
      <c r="AO12" s="181">
        <f t="shared" si="6"/>
        <v>0</v>
      </c>
      <c r="AP12" s="180">
        <f t="shared" si="7"/>
        <v>0</v>
      </c>
      <c r="AQ12" s="180">
        <f t="shared" si="8"/>
        <v>0</v>
      </c>
      <c r="AR12" s="180">
        <f t="shared" si="9"/>
        <v>0</v>
      </c>
      <c r="AS12" s="180">
        <f t="shared" si="10"/>
        <v>0</v>
      </c>
      <c r="AT12" s="165">
        <f t="shared" si="11"/>
        <v>0</v>
      </c>
      <c r="AU12" s="165">
        <f t="shared" si="12"/>
        <v>0</v>
      </c>
      <c r="AV12" s="165" t="str">
        <f t="shared" si="13"/>
        <v>-</v>
      </c>
    </row>
    <row r="13" spans="2:48" ht="15.6" x14ac:dyDescent="0.3">
      <c r="B13" s="175">
        <f>'Auswertung Bundesjugendspiele'!B13</f>
        <v>0</v>
      </c>
      <c r="C13" s="176">
        <f>'Auswertung Bundesjugendspiele'!E13</f>
        <v>0</v>
      </c>
      <c r="D13" s="141">
        <f>'Auswertung Bundesjugendspiele'!F13</f>
        <v>0</v>
      </c>
      <c r="E13" s="177">
        <f>'Auswertung Bundesjugendspiele'!G13</f>
        <v>0</v>
      </c>
      <c r="F13" s="178"/>
      <c r="G13" s="179"/>
      <c r="H13" s="180">
        <f>IF($B13=0,0,LOOKUP($D13,'Daten Sportabzeichen'!$A$3:$A$11,IF($E13="w",'Daten Sportabzeichen'!$B$3:$B$11,'Daten Sportabzeichen'!$AB$3:$AB$11)))</f>
        <v>0</v>
      </c>
      <c r="I13" s="180">
        <f>IF($B13=0,0,LOOKUP($D13,'Daten Sportabzeichen'!$A$3:$A$11,IF($E13="w",'Daten Sportabzeichen'!$C$3:$C$11,'Daten Sportabzeichen'!$AC$3:$AC$11)))</f>
        <v>0</v>
      </c>
      <c r="J13" s="180">
        <f>IF($B13=0,0,LOOKUP($D13,'Daten Sportabzeichen'!$A$3:$A$11,IF($E13="w",'Daten Sportabzeichen'!$D$3:$D$11,'Daten Sportabzeichen'!$AD$3:$AD$11)))</f>
        <v>0</v>
      </c>
      <c r="K13" s="181">
        <f t="shared" si="0"/>
        <v>0</v>
      </c>
      <c r="L13" s="182">
        <f>'Auswertung Bundesjugendspiele'!$H13</f>
        <v>0</v>
      </c>
      <c r="M13" s="180">
        <f>IF($B13=0,0,LOOKUP($D13,'Daten Sportabzeichen'!$A$3:$A$11,IF($E13="w",'Daten Sportabzeichen'!$E$3:$E$11,'Daten Sportabzeichen'!$AE$3:$AE$11)))</f>
        <v>0</v>
      </c>
      <c r="N13" s="180">
        <f>IF($B13=0,0,LOOKUP($D13,'Daten Sportabzeichen'!$A$3:$A$11,IF($E13="w",'Daten Sportabzeichen'!$F$3:$F$11,'Daten Sportabzeichen'!$AF$3:$AF$11)))</f>
        <v>0</v>
      </c>
      <c r="O13" s="180">
        <f>IF($B13=0,0,LOOKUP($D13,'Daten Sportabzeichen'!$A$3:$A$11,IF($E13="w",'Daten Sportabzeichen'!$G$3:$G$11,'Daten Sportabzeichen'!$AG$3:$AG$11)))</f>
        <v>0</v>
      </c>
      <c r="P13" s="181">
        <f t="shared" si="1"/>
        <v>0</v>
      </c>
      <c r="Q13" s="182" t="str">
        <f>IF($E13="w",CONCATENATE('Auswertung Bundesjugendspiele'!$N13,":",RIGHT(CONCATENATE("00",'Auswertung Bundesjugendspiele'!$P13),2)),  CONCATENATE('Auswertung Bundesjugendspiele'!$V13,":",RIGHT(CONCATENATE("00",'Auswertung Bundesjugendspiele'!$X13),2)) )</f>
        <v>:00</v>
      </c>
      <c r="R13" s="180">
        <f>IF($B13=0,0,LOOKUP($D13,'Daten Sportabzeichen'!$A$3:$A$11,IF($E13="w",'Daten Sportabzeichen'!$H$3:$H$11,'Daten Sportabzeichen'!$AH$3:$AH$11)))</f>
        <v>0</v>
      </c>
      <c r="S13" s="180">
        <f>IF($B13=0,0,LOOKUP($D13,'Daten Sportabzeichen'!$A$3:$A$11,IF($E13="w",'Daten Sportabzeichen'!$I$3:$I$11,'Daten Sportabzeichen'!$AI$3:$AI$11)))</f>
        <v>0</v>
      </c>
      <c r="T13" s="180">
        <f>IF($B13=0,0,LOOKUP($D13,'Daten Sportabzeichen'!$A$3:$A$11,IF($E13="w",'Daten Sportabzeichen'!$J$3:$J$11,'Daten Sportabzeichen'!$AJ$3:$AJ$11)))</f>
        <v>0</v>
      </c>
      <c r="U13" s="181">
        <f t="shared" si="2"/>
        <v>0</v>
      </c>
      <c r="V13" s="180">
        <f>'Auswertung Bundesjugendspiele'!$Z13</f>
        <v>0</v>
      </c>
      <c r="W13" s="180">
        <f>IF($B13=0,0,LOOKUP($D13,'Daten Sportabzeichen'!$A$3:$A$11,IF($E13="w",'Daten Sportabzeichen'!$Q$3:$Q$11,'Daten Sportabzeichen'!$AQ$3:$AQ$11)))</f>
        <v>0</v>
      </c>
      <c r="X13" s="180">
        <f>IF($B13=0,0,LOOKUP($D13,'Daten Sportabzeichen'!$A$3:$A$11,IF($E13="w",'Daten Sportabzeichen'!$R$3:$R$11,'Daten Sportabzeichen'!$AR$3:$AR$11)))</f>
        <v>0</v>
      </c>
      <c r="Y13" s="180">
        <f>IF($B13=0,0,LOOKUP($D13,'Daten Sportabzeichen'!$A$3:$A$11,IF($E13="w",'Daten Sportabzeichen'!$S$3:$S$11,'Daten Sportabzeichen'!$AS$11:$AS12)))</f>
        <v>0</v>
      </c>
      <c r="Z13" s="181">
        <f t="shared" si="3"/>
        <v>0</v>
      </c>
      <c r="AA13" s="183"/>
      <c r="AB13" s="180">
        <f>IF($B13=0,0,LOOKUP($D13,'Daten Sportabzeichen'!$A$3:$A$11,IF($E13="w",'Daten Sportabzeichen'!$N$3:$N$11,'Daten Sportabzeichen'!$AN$3:$AN$11)))</f>
        <v>0</v>
      </c>
      <c r="AC13" s="180">
        <f>IF($B13=0,0,LOOKUP($D13,'Daten Sportabzeichen'!$A$3:$A$11,IF($E13="w",'Daten Sportabzeichen'!$O$3:$O$11,'Daten Sportabzeichen'!$AO$11:$AO12)))</f>
        <v>0</v>
      </c>
      <c r="AD13" s="180">
        <f>IF($B13=0,0,LOOKUP($D13,'Daten Sportabzeichen'!$A$3:$A$11,IF($E13="w",'Daten Sportabzeichen'!$P$3:$P$11,'Daten Sportabzeichen'!$AP$3:$AP$11)))</f>
        <v>0</v>
      </c>
      <c r="AE13" s="181">
        <f t="shared" si="4"/>
        <v>0</v>
      </c>
      <c r="AF13" s="183"/>
      <c r="AG13" s="180">
        <f>IF($B13=0,0,LOOKUP($D13,'Daten Sportabzeichen'!$A$3:$A$11,IF($E13="w",'Daten Sportabzeichen'!$T$3:$T$11,'Daten Sportabzeichen'!$AT$3:$AT$11)))</f>
        <v>0</v>
      </c>
      <c r="AH13" s="180">
        <f>IF($B13=0,0,LOOKUP($D13,'Daten Sportabzeichen'!$A$3:$A$11,IF($E13="w",'Daten Sportabzeichen'!$U$3:$U$11,'Daten Sportabzeichen'!$AU$11:$AU12)))</f>
        <v>0</v>
      </c>
      <c r="AI13" s="180">
        <f>IF($B13=0,0,LOOKUP($D13,'Daten Sportabzeichen'!$A$3:$A$11,IF($E13="w",'Daten Sportabzeichen'!$V$3:$V$11,'Daten Sportabzeichen'!$AV$3:$AV$11)))</f>
        <v>0</v>
      </c>
      <c r="AJ13" s="181">
        <f t="shared" si="5"/>
        <v>0</v>
      </c>
      <c r="AK13" s="180">
        <f>'Auswertung Bundesjugendspiele'!$AD13</f>
        <v>0</v>
      </c>
      <c r="AL13" s="180">
        <f>IF($B13=0,0,LOOKUP($D13,'Daten Sportabzeichen'!$A$3:$A$11,IF($E13="w",'Daten Sportabzeichen'!$K$3:$K$11,'Daten Sportabzeichen'!$AK$3:$AK$11)))</f>
        <v>0</v>
      </c>
      <c r="AM13" s="180">
        <f>IF($B13=0,0,LOOKUP($D13,'Daten Sportabzeichen'!$A$3:$A$11,IF($E13="w",'Daten Sportabzeichen'!$L$3:$L$11,'Daten Sportabzeichen'!$AL$3:$AL$11)))</f>
        <v>0</v>
      </c>
      <c r="AN13" s="180">
        <f>IF($B13=0,0,LOOKUP($D13,'Daten Sportabzeichen'!$A$3:$A$11,IF($E13="w",'Daten Sportabzeichen'!$M$3:$M$11,'Daten Sportabzeichen'!$AM$11:$AM12)))</f>
        <v>0</v>
      </c>
      <c r="AO13" s="181">
        <f t="shared" si="6"/>
        <v>0</v>
      </c>
      <c r="AP13" s="180">
        <f t="shared" si="7"/>
        <v>0</v>
      </c>
      <c r="AQ13" s="180">
        <f t="shared" si="8"/>
        <v>0</v>
      </c>
      <c r="AR13" s="180">
        <f t="shared" si="9"/>
        <v>0</v>
      </c>
      <c r="AS13" s="180">
        <f t="shared" si="10"/>
        <v>0</v>
      </c>
      <c r="AT13" s="165">
        <f t="shared" si="11"/>
        <v>0</v>
      </c>
      <c r="AU13" s="165">
        <f t="shared" si="12"/>
        <v>0</v>
      </c>
      <c r="AV13" s="165" t="str">
        <f t="shared" si="13"/>
        <v>-</v>
      </c>
    </row>
    <row r="14" spans="2:48" ht="15.6" x14ac:dyDescent="0.3">
      <c r="B14" s="175">
        <f>'Auswertung Bundesjugendspiele'!B14</f>
        <v>0</v>
      </c>
      <c r="C14" s="176">
        <f>'Auswertung Bundesjugendspiele'!E14</f>
        <v>0</v>
      </c>
      <c r="D14" s="141">
        <f>'Auswertung Bundesjugendspiele'!F14</f>
        <v>0</v>
      </c>
      <c r="E14" s="177">
        <f>'Auswertung Bundesjugendspiele'!G14</f>
        <v>0</v>
      </c>
      <c r="F14" s="178"/>
      <c r="G14" s="179"/>
      <c r="H14" s="180">
        <f>IF($B14=0,0,LOOKUP($D14,'Daten Sportabzeichen'!$A$3:$A$11,IF($E14="w",'Daten Sportabzeichen'!$B$3:$B$11,'Daten Sportabzeichen'!$AB$3:$AB$11)))</f>
        <v>0</v>
      </c>
      <c r="I14" s="180">
        <f>IF($B14=0,0,LOOKUP($D14,'Daten Sportabzeichen'!$A$3:$A$11,IF($E14="w",'Daten Sportabzeichen'!$C$3:$C$11,'Daten Sportabzeichen'!$AC$3:$AC$11)))</f>
        <v>0</v>
      </c>
      <c r="J14" s="180">
        <f>IF($B14=0,0,LOOKUP($D14,'Daten Sportabzeichen'!$A$3:$A$11,IF($E14="w",'Daten Sportabzeichen'!$D$3:$D$11,'Daten Sportabzeichen'!$AD$3:$AD$11)))</f>
        <v>0</v>
      </c>
      <c r="K14" s="181">
        <f t="shared" si="0"/>
        <v>0</v>
      </c>
      <c r="L14" s="182">
        <f>'Auswertung Bundesjugendspiele'!$H14</f>
        <v>0</v>
      </c>
      <c r="M14" s="180">
        <f>IF($B14=0,0,LOOKUP($D14,'Daten Sportabzeichen'!$A$3:$A$11,IF($E14="w",'Daten Sportabzeichen'!$E$3:$E$11,'Daten Sportabzeichen'!$AE$3:$AE$11)))</f>
        <v>0</v>
      </c>
      <c r="N14" s="180">
        <f>IF($B14=0,0,LOOKUP($D14,'Daten Sportabzeichen'!$A$3:$A$11,IF($E14="w",'Daten Sportabzeichen'!$F$3:$F$11,'Daten Sportabzeichen'!$AF$3:$AF$11)))</f>
        <v>0</v>
      </c>
      <c r="O14" s="180">
        <f>IF($B14=0,0,LOOKUP($D14,'Daten Sportabzeichen'!$A$3:$A$11,IF($E14="w",'Daten Sportabzeichen'!$G$3:$G$11,'Daten Sportabzeichen'!$AG$3:$AG$11)))</f>
        <v>0</v>
      </c>
      <c r="P14" s="181">
        <f t="shared" si="1"/>
        <v>0</v>
      </c>
      <c r="Q14" s="182" t="str">
        <f>IF($E14="w",CONCATENATE('Auswertung Bundesjugendspiele'!$N14,":",RIGHT(CONCATENATE("00",'Auswertung Bundesjugendspiele'!$P14),2)),  CONCATENATE('Auswertung Bundesjugendspiele'!$V14,":",RIGHT(CONCATENATE("00",'Auswertung Bundesjugendspiele'!$X14),2)) )</f>
        <v>:00</v>
      </c>
      <c r="R14" s="180">
        <f>IF($B14=0,0,LOOKUP($D14,'Daten Sportabzeichen'!$A$3:$A$11,IF($E14="w",'Daten Sportabzeichen'!$H$3:$H$11,'Daten Sportabzeichen'!$AH$3:$AH$11)))</f>
        <v>0</v>
      </c>
      <c r="S14" s="180">
        <f>IF($B14=0,0,LOOKUP($D14,'Daten Sportabzeichen'!$A$3:$A$11,IF($E14="w",'Daten Sportabzeichen'!$I$3:$I$11,'Daten Sportabzeichen'!$AI$3:$AI$11)))</f>
        <v>0</v>
      </c>
      <c r="T14" s="180">
        <f>IF($B14=0,0,LOOKUP($D14,'Daten Sportabzeichen'!$A$3:$A$11,IF($E14="w",'Daten Sportabzeichen'!$J$3:$J$11,'Daten Sportabzeichen'!$AJ$3:$AJ$11)))</f>
        <v>0</v>
      </c>
      <c r="U14" s="181">
        <f t="shared" si="2"/>
        <v>0</v>
      </c>
      <c r="V14" s="180">
        <f>'Auswertung Bundesjugendspiele'!$Z14</f>
        <v>0</v>
      </c>
      <c r="W14" s="180">
        <f>IF($B14=0,0,LOOKUP($D14,'Daten Sportabzeichen'!$A$3:$A$11,IF($E14="w",'Daten Sportabzeichen'!$Q$3:$Q$11,'Daten Sportabzeichen'!$AQ$3:$AQ$11)))</f>
        <v>0</v>
      </c>
      <c r="X14" s="180">
        <f>IF($B14=0,0,LOOKUP($D14,'Daten Sportabzeichen'!$A$3:$A$11,IF($E14="w",'Daten Sportabzeichen'!$R$3:$R$11,'Daten Sportabzeichen'!$AR$3:$AR$11)))</f>
        <v>0</v>
      </c>
      <c r="Y14" s="180">
        <f>IF($B14=0,0,LOOKUP($D14,'Daten Sportabzeichen'!$A$3:$A$11,IF($E14="w",'Daten Sportabzeichen'!$S$3:$S$11,'Daten Sportabzeichen'!$AS$11:$AS13)))</f>
        <v>0</v>
      </c>
      <c r="Z14" s="181">
        <f t="shared" si="3"/>
        <v>0</v>
      </c>
      <c r="AA14" s="183"/>
      <c r="AB14" s="180">
        <f>IF($B14=0,0,LOOKUP($D14,'Daten Sportabzeichen'!$A$3:$A$11,IF($E14="w",'Daten Sportabzeichen'!$N$3:$N$11,'Daten Sportabzeichen'!$AN$3:$AN$11)))</f>
        <v>0</v>
      </c>
      <c r="AC14" s="180">
        <f>IF($B14=0,0,LOOKUP($D14,'Daten Sportabzeichen'!$A$3:$A$11,IF($E14="w",'Daten Sportabzeichen'!$O$3:$O$11,'Daten Sportabzeichen'!$AO$11:$AO13)))</f>
        <v>0</v>
      </c>
      <c r="AD14" s="180">
        <f>IF($B14=0,0,LOOKUP($D14,'Daten Sportabzeichen'!$A$3:$A$11,IF($E14="w",'Daten Sportabzeichen'!$P$3:$P$11,'Daten Sportabzeichen'!$AP$3:$AP$11)))</f>
        <v>0</v>
      </c>
      <c r="AE14" s="181">
        <f t="shared" si="4"/>
        <v>0</v>
      </c>
      <c r="AF14" s="183"/>
      <c r="AG14" s="180">
        <f>IF($B14=0,0,LOOKUP($D14,'Daten Sportabzeichen'!$A$3:$A$11,IF($E14="w",'Daten Sportabzeichen'!$T$3:$T$11,'Daten Sportabzeichen'!$AT$3:$AT$11)))</f>
        <v>0</v>
      </c>
      <c r="AH14" s="180">
        <f>IF($B14=0,0,LOOKUP($D14,'Daten Sportabzeichen'!$A$3:$A$11,IF($E14="w",'Daten Sportabzeichen'!$U$3:$U$11,'Daten Sportabzeichen'!$AU$11:$AU13)))</f>
        <v>0</v>
      </c>
      <c r="AI14" s="180">
        <f>IF($B14=0,0,LOOKUP($D14,'Daten Sportabzeichen'!$A$3:$A$11,IF($E14="w",'Daten Sportabzeichen'!$V$3:$V$11,'Daten Sportabzeichen'!$AV$3:$AV$11)))</f>
        <v>0</v>
      </c>
      <c r="AJ14" s="181">
        <f t="shared" si="5"/>
        <v>0</v>
      </c>
      <c r="AK14" s="180">
        <f>'Auswertung Bundesjugendspiele'!$AD14</f>
        <v>0</v>
      </c>
      <c r="AL14" s="180">
        <f>IF($B14=0,0,LOOKUP($D14,'Daten Sportabzeichen'!$A$3:$A$11,IF($E14="w",'Daten Sportabzeichen'!$K$3:$K$11,'Daten Sportabzeichen'!$AK$3:$AK$11)))</f>
        <v>0</v>
      </c>
      <c r="AM14" s="180">
        <f>IF($B14=0,0,LOOKUP($D14,'Daten Sportabzeichen'!$A$3:$A$11,IF($E14="w",'Daten Sportabzeichen'!$L$3:$L$11,'Daten Sportabzeichen'!$AL$3:$AL$11)))</f>
        <v>0</v>
      </c>
      <c r="AN14" s="180">
        <f>IF($B14=0,0,LOOKUP($D14,'Daten Sportabzeichen'!$A$3:$A$11,IF($E14="w",'Daten Sportabzeichen'!$M$3:$M$11,'Daten Sportabzeichen'!$AM$11:$AM13)))</f>
        <v>0</v>
      </c>
      <c r="AO14" s="181">
        <f t="shared" si="6"/>
        <v>0</v>
      </c>
      <c r="AP14" s="180">
        <f t="shared" si="7"/>
        <v>0</v>
      </c>
      <c r="AQ14" s="180">
        <f t="shared" si="8"/>
        <v>0</v>
      </c>
      <c r="AR14" s="180">
        <f t="shared" si="9"/>
        <v>0</v>
      </c>
      <c r="AS14" s="180">
        <f t="shared" si="10"/>
        <v>0</v>
      </c>
      <c r="AT14" s="165">
        <f t="shared" si="11"/>
        <v>0</v>
      </c>
      <c r="AU14" s="165">
        <f t="shared" si="12"/>
        <v>0</v>
      </c>
      <c r="AV14" s="165" t="str">
        <f t="shared" si="13"/>
        <v>-</v>
      </c>
    </row>
    <row r="15" spans="2:48" ht="15.6" x14ac:dyDescent="0.3">
      <c r="B15" s="175">
        <f>'Auswertung Bundesjugendspiele'!B15</f>
        <v>0</v>
      </c>
      <c r="C15" s="176">
        <f>'Auswertung Bundesjugendspiele'!E15</f>
        <v>0</v>
      </c>
      <c r="D15" s="141">
        <f>'Auswertung Bundesjugendspiele'!F15</f>
        <v>0</v>
      </c>
      <c r="E15" s="177">
        <f>'Auswertung Bundesjugendspiele'!G15</f>
        <v>0</v>
      </c>
      <c r="F15" s="178"/>
      <c r="G15" s="179"/>
      <c r="H15" s="180">
        <f>IF($B15=0,0,LOOKUP($D15,'Daten Sportabzeichen'!$A$3:$A$11,IF($E15="w",'Daten Sportabzeichen'!$B$3:$B$11,'Daten Sportabzeichen'!$AB$3:$AB$11)))</f>
        <v>0</v>
      </c>
      <c r="I15" s="180">
        <f>IF($B15=0,0,LOOKUP($D15,'Daten Sportabzeichen'!$A$3:$A$11,IF($E15="w",'Daten Sportabzeichen'!$C$3:$C$11,'Daten Sportabzeichen'!$AC$3:$AC$11)))</f>
        <v>0</v>
      </c>
      <c r="J15" s="180">
        <f>IF($B15=0,0,LOOKUP($D15,'Daten Sportabzeichen'!$A$3:$A$11,IF($E15="w",'Daten Sportabzeichen'!$D$3:$D$11,'Daten Sportabzeichen'!$AD$3:$AD$11)))</f>
        <v>0</v>
      </c>
      <c r="K15" s="181">
        <f t="shared" si="0"/>
        <v>0</v>
      </c>
      <c r="L15" s="182">
        <f>'Auswertung Bundesjugendspiele'!$H15</f>
        <v>0</v>
      </c>
      <c r="M15" s="180">
        <f>IF($B15=0,0,LOOKUP($D15,'Daten Sportabzeichen'!$A$3:$A$11,IF($E15="w",'Daten Sportabzeichen'!$E$3:$E$11,'Daten Sportabzeichen'!$AE$3:$AE$11)))</f>
        <v>0</v>
      </c>
      <c r="N15" s="180">
        <f>IF($B15=0,0,LOOKUP($D15,'Daten Sportabzeichen'!$A$3:$A$11,IF($E15="w",'Daten Sportabzeichen'!$F$3:$F$11,'Daten Sportabzeichen'!$AF$3:$AF$11)))</f>
        <v>0</v>
      </c>
      <c r="O15" s="180">
        <f>IF($B15=0,0,LOOKUP($D15,'Daten Sportabzeichen'!$A$3:$A$11,IF($E15="w",'Daten Sportabzeichen'!$G$3:$G$11,'Daten Sportabzeichen'!$AG$3:$AG$11)))</f>
        <v>0</v>
      </c>
      <c r="P15" s="181">
        <f t="shared" si="1"/>
        <v>0</v>
      </c>
      <c r="Q15" s="182" t="str">
        <f>IF($E15="w",CONCATENATE('Auswertung Bundesjugendspiele'!$N15,":",RIGHT(CONCATENATE("00",'Auswertung Bundesjugendspiele'!$P15),2)),  CONCATENATE('Auswertung Bundesjugendspiele'!$V15,":",RIGHT(CONCATENATE("00",'Auswertung Bundesjugendspiele'!$X15),2)) )</f>
        <v>:00</v>
      </c>
      <c r="R15" s="180">
        <f>IF($B15=0,0,LOOKUP($D15,'Daten Sportabzeichen'!$A$3:$A$11,IF($E15="w",'Daten Sportabzeichen'!$H$3:$H$11,'Daten Sportabzeichen'!$AH$3:$AH$11)))</f>
        <v>0</v>
      </c>
      <c r="S15" s="180">
        <f>IF($B15=0,0,LOOKUP($D15,'Daten Sportabzeichen'!$A$3:$A$11,IF($E15="w",'Daten Sportabzeichen'!$I$3:$I$11,'Daten Sportabzeichen'!$AI$3:$AI$11)))</f>
        <v>0</v>
      </c>
      <c r="T15" s="180">
        <f>IF($B15=0,0,LOOKUP($D15,'Daten Sportabzeichen'!$A$3:$A$11,IF($E15="w",'Daten Sportabzeichen'!$J$3:$J$11,'Daten Sportabzeichen'!$AJ$3:$AJ$11)))</f>
        <v>0</v>
      </c>
      <c r="U15" s="181">
        <f t="shared" si="2"/>
        <v>0</v>
      </c>
      <c r="V15" s="180">
        <f>'Auswertung Bundesjugendspiele'!$Z15</f>
        <v>0</v>
      </c>
      <c r="W15" s="180">
        <f>IF($B15=0,0,LOOKUP($D15,'Daten Sportabzeichen'!$A$3:$A$11,IF($E15="w",'Daten Sportabzeichen'!$Q$3:$Q$11,'Daten Sportabzeichen'!$AQ$3:$AQ$11)))</f>
        <v>0</v>
      </c>
      <c r="X15" s="180">
        <f>IF($B15=0,0,LOOKUP($D15,'Daten Sportabzeichen'!$A$3:$A$11,IF($E15="w",'Daten Sportabzeichen'!$R$3:$R$11,'Daten Sportabzeichen'!$AR$3:$AR$11)))</f>
        <v>0</v>
      </c>
      <c r="Y15" s="180">
        <f>IF($B15=0,0,LOOKUP($D15,'Daten Sportabzeichen'!$A$3:$A$11,IF($E15="w",'Daten Sportabzeichen'!$S$3:$S$11,'Daten Sportabzeichen'!$AS$11:$AS14)))</f>
        <v>0</v>
      </c>
      <c r="Z15" s="181">
        <f t="shared" si="3"/>
        <v>0</v>
      </c>
      <c r="AA15" s="183"/>
      <c r="AB15" s="180">
        <f>IF($B15=0,0,LOOKUP($D15,'Daten Sportabzeichen'!$A$3:$A$11,IF($E15="w",'Daten Sportabzeichen'!$N$3:$N$11,'Daten Sportabzeichen'!$AN$3:$AN$11)))</f>
        <v>0</v>
      </c>
      <c r="AC15" s="180">
        <f>IF($B15=0,0,LOOKUP($D15,'Daten Sportabzeichen'!$A$3:$A$11,IF($E15="w",'Daten Sportabzeichen'!$O$3:$O$11,'Daten Sportabzeichen'!$AO$11:$AO14)))</f>
        <v>0</v>
      </c>
      <c r="AD15" s="180">
        <f>IF($B15=0,0,LOOKUP($D15,'Daten Sportabzeichen'!$A$3:$A$11,IF($E15="w",'Daten Sportabzeichen'!$P$3:$P$11,'Daten Sportabzeichen'!$AP$3:$AP$11)))</f>
        <v>0</v>
      </c>
      <c r="AE15" s="181">
        <f t="shared" si="4"/>
        <v>0</v>
      </c>
      <c r="AF15" s="183"/>
      <c r="AG15" s="180">
        <f>IF($B15=0,0,LOOKUP($D15,'Daten Sportabzeichen'!$A$3:$A$11,IF($E15="w",'Daten Sportabzeichen'!$T$3:$T$11,'Daten Sportabzeichen'!$AT$3:$AT$11)))</f>
        <v>0</v>
      </c>
      <c r="AH15" s="180">
        <f>IF($B15=0,0,LOOKUP($D15,'Daten Sportabzeichen'!$A$3:$A$11,IF($E15="w",'Daten Sportabzeichen'!$U$3:$U$11,'Daten Sportabzeichen'!$AU$11:$AU14)))</f>
        <v>0</v>
      </c>
      <c r="AI15" s="180">
        <f>IF($B15=0,0,LOOKUP($D15,'Daten Sportabzeichen'!$A$3:$A$11,IF($E15="w",'Daten Sportabzeichen'!$V$3:$V$11,'Daten Sportabzeichen'!$AV$3:$AV$11)))</f>
        <v>0</v>
      </c>
      <c r="AJ15" s="181">
        <f t="shared" si="5"/>
        <v>0</v>
      </c>
      <c r="AK15" s="180">
        <f>'Auswertung Bundesjugendspiele'!$AD15</f>
        <v>0</v>
      </c>
      <c r="AL15" s="180">
        <f>IF($B15=0,0,LOOKUP($D15,'Daten Sportabzeichen'!$A$3:$A$11,IF($E15="w",'Daten Sportabzeichen'!$K$3:$K$11,'Daten Sportabzeichen'!$AK$3:$AK$11)))</f>
        <v>0</v>
      </c>
      <c r="AM15" s="180">
        <f>IF($B15=0,0,LOOKUP($D15,'Daten Sportabzeichen'!$A$3:$A$11,IF($E15="w",'Daten Sportabzeichen'!$L$3:$L$11,'Daten Sportabzeichen'!$AL$3:$AL$11)))</f>
        <v>0</v>
      </c>
      <c r="AN15" s="180">
        <f>IF($B15=0,0,LOOKUP($D15,'Daten Sportabzeichen'!$A$3:$A$11,IF($E15="w",'Daten Sportabzeichen'!$M$3:$M$11,'Daten Sportabzeichen'!$AM$11:$AM14)))</f>
        <v>0</v>
      </c>
      <c r="AO15" s="181">
        <f t="shared" si="6"/>
        <v>0</v>
      </c>
      <c r="AP15" s="180">
        <f t="shared" si="7"/>
        <v>0</v>
      </c>
      <c r="AQ15" s="180">
        <f t="shared" si="8"/>
        <v>0</v>
      </c>
      <c r="AR15" s="180">
        <f t="shared" si="9"/>
        <v>0</v>
      </c>
      <c r="AS15" s="180">
        <f t="shared" si="10"/>
        <v>0</v>
      </c>
      <c r="AT15" s="165">
        <f t="shared" si="11"/>
        <v>0</v>
      </c>
      <c r="AU15" s="165">
        <f t="shared" si="12"/>
        <v>0</v>
      </c>
      <c r="AV15" s="165" t="str">
        <f t="shared" si="13"/>
        <v>-</v>
      </c>
    </row>
    <row r="16" spans="2:48" ht="15.6" x14ac:dyDescent="0.3">
      <c r="B16" s="175">
        <f>'Auswertung Bundesjugendspiele'!B16</f>
        <v>0</v>
      </c>
      <c r="C16" s="176">
        <f>'Auswertung Bundesjugendspiele'!E16</f>
        <v>0</v>
      </c>
      <c r="D16" s="141">
        <f>'Auswertung Bundesjugendspiele'!F16</f>
        <v>0</v>
      </c>
      <c r="E16" s="177">
        <f>'Auswertung Bundesjugendspiele'!G16</f>
        <v>0</v>
      </c>
      <c r="F16" s="178"/>
      <c r="G16" s="179"/>
      <c r="H16" s="180">
        <f>IF($B16=0,0,LOOKUP($D16,'Daten Sportabzeichen'!$A$3:$A$11,IF($E16="w",'Daten Sportabzeichen'!$B$3:$B$11,'Daten Sportabzeichen'!$AB$3:$AB$11)))</f>
        <v>0</v>
      </c>
      <c r="I16" s="180">
        <f>IF($B16=0,0,LOOKUP($D16,'Daten Sportabzeichen'!$A$3:$A$11,IF($E16="w",'Daten Sportabzeichen'!$C$3:$C$11,'Daten Sportabzeichen'!$AC$3:$AC$11)))</f>
        <v>0</v>
      </c>
      <c r="J16" s="180">
        <f>IF($B16=0,0,LOOKUP($D16,'Daten Sportabzeichen'!$A$3:$A$11,IF($E16="w",'Daten Sportabzeichen'!$D$3:$D$11,'Daten Sportabzeichen'!$AD$3:$AD$11)))</f>
        <v>0</v>
      </c>
      <c r="K16" s="181">
        <f t="shared" si="0"/>
        <v>0</v>
      </c>
      <c r="L16" s="182">
        <f>'Auswertung Bundesjugendspiele'!$H16</f>
        <v>0</v>
      </c>
      <c r="M16" s="180">
        <f>IF($B16=0,0,LOOKUP($D16,'Daten Sportabzeichen'!$A$3:$A$11,IF($E16="w",'Daten Sportabzeichen'!$E$3:$E$11,'Daten Sportabzeichen'!$AE$3:$AE$11)))</f>
        <v>0</v>
      </c>
      <c r="N16" s="180">
        <f>IF($B16=0,0,LOOKUP($D16,'Daten Sportabzeichen'!$A$3:$A$11,IF($E16="w",'Daten Sportabzeichen'!$F$3:$F$11,'Daten Sportabzeichen'!$AF$3:$AF$11)))</f>
        <v>0</v>
      </c>
      <c r="O16" s="180">
        <f>IF($B16=0,0,LOOKUP($D16,'Daten Sportabzeichen'!$A$3:$A$11,IF($E16="w",'Daten Sportabzeichen'!$G$3:$G$11,'Daten Sportabzeichen'!$AG$3:$AG$11)))</f>
        <v>0</v>
      </c>
      <c r="P16" s="181">
        <f t="shared" si="1"/>
        <v>0</v>
      </c>
      <c r="Q16" s="182" t="str">
        <f>IF($E16="w",CONCATENATE('Auswertung Bundesjugendspiele'!$N16,":",RIGHT(CONCATENATE("00",'Auswertung Bundesjugendspiele'!$P16),2)),  CONCATENATE('Auswertung Bundesjugendspiele'!$V16,":",RIGHT(CONCATENATE("00",'Auswertung Bundesjugendspiele'!$X16),2)) )</f>
        <v>:00</v>
      </c>
      <c r="R16" s="180">
        <f>IF($B16=0,0,LOOKUP($D16,'Daten Sportabzeichen'!$A$3:$A$11,IF($E16="w",'Daten Sportabzeichen'!$H$3:$H$11,'Daten Sportabzeichen'!$AH$3:$AH$11)))</f>
        <v>0</v>
      </c>
      <c r="S16" s="180">
        <f>IF($B16=0,0,LOOKUP($D16,'Daten Sportabzeichen'!$A$3:$A$11,IF($E16="w",'Daten Sportabzeichen'!$I$3:$I$11,'Daten Sportabzeichen'!$AI$3:$AI$11)))</f>
        <v>0</v>
      </c>
      <c r="T16" s="180">
        <f>IF($B16=0,0,LOOKUP($D16,'Daten Sportabzeichen'!$A$3:$A$11,IF($E16="w",'Daten Sportabzeichen'!$J$3:$J$11,'Daten Sportabzeichen'!$AJ$3:$AJ$11)))</f>
        <v>0</v>
      </c>
      <c r="U16" s="181">
        <f t="shared" si="2"/>
        <v>0</v>
      </c>
      <c r="V16" s="180">
        <f>'Auswertung Bundesjugendspiele'!$Z16</f>
        <v>0</v>
      </c>
      <c r="W16" s="180">
        <f>IF($B16=0,0,LOOKUP($D16,'Daten Sportabzeichen'!$A$3:$A$11,IF($E16="w",'Daten Sportabzeichen'!$Q$3:$Q$11,'Daten Sportabzeichen'!$AQ$3:$AQ$11)))</f>
        <v>0</v>
      </c>
      <c r="X16" s="180">
        <f>IF($B16=0,0,LOOKUP($D16,'Daten Sportabzeichen'!$A$3:$A$11,IF($E16="w",'Daten Sportabzeichen'!$R$3:$R$11,'Daten Sportabzeichen'!$AR$3:$AR$11)))</f>
        <v>0</v>
      </c>
      <c r="Y16" s="180">
        <f>IF($B16=0,0,LOOKUP($D16,'Daten Sportabzeichen'!$A$3:$A$11,IF($E16="w",'Daten Sportabzeichen'!$S$3:$S$11,'Daten Sportabzeichen'!$AS$11:$AS15)))</f>
        <v>0</v>
      </c>
      <c r="Z16" s="181">
        <f t="shared" si="3"/>
        <v>0</v>
      </c>
      <c r="AA16" s="183"/>
      <c r="AB16" s="180">
        <f>IF($B16=0,0,LOOKUP($D16,'Daten Sportabzeichen'!$A$3:$A$11,IF($E16="w",'Daten Sportabzeichen'!$N$3:$N$11,'Daten Sportabzeichen'!$AN$3:$AN$11)))</f>
        <v>0</v>
      </c>
      <c r="AC16" s="180">
        <f>IF($B16=0,0,LOOKUP($D16,'Daten Sportabzeichen'!$A$3:$A$11,IF($E16="w",'Daten Sportabzeichen'!$O$3:$O$11,'Daten Sportabzeichen'!$AO$11:$AO15)))</f>
        <v>0</v>
      </c>
      <c r="AD16" s="180">
        <f>IF($B16=0,0,LOOKUP($D16,'Daten Sportabzeichen'!$A$3:$A$11,IF($E16="w",'Daten Sportabzeichen'!$P$3:$P$11,'Daten Sportabzeichen'!$AP$3:$AP$11)))</f>
        <v>0</v>
      </c>
      <c r="AE16" s="181">
        <f t="shared" si="4"/>
        <v>0</v>
      </c>
      <c r="AF16" s="183"/>
      <c r="AG16" s="180">
        <f>IF($B16=0,0,LOOKUP($D16,'Daten Sportabzeichen'!$A$3:$A$11,IF($E16="w",'Daten Sportabzeichen'!$T$3:$T$11,'Daten Sportabzeichen'!$AT$3:$AT$11)))</f>
        <v>0</v>
      </c>
      <c r="AH16" s="180">
        <f>IF($B16=0,0,LOOKUP($D16,'Daten Sportabzeichen'!$A$3:$A$11,IF($E16="w",'Daten Sportabzeichen'!$U$3:$U$11,'Daten Sportabzeichen'!$AU$11:$AU15)))</f>
        <v>0</v>
      </c>
      <c r="AI16" s="180">
        <f>IF($B16=0,0,LOOKUP($D16,'Daten Sportabzeichen'!$A$3:$A$11,IF($E16="w",'Daten Sportabzeichen'!$V$3:$V$11,'Daten Sportabzeichen'!$AV$3:$AV$11)))</f>
        <v>0</v>
      </c>
      <c r="AJ16" s="181">
        <f t="shared" si="5"/>
        <v>0</v>
      </c>
      <c r="AK16" s="180">
        <f>'Auswertung Bundesjugendspiele'!$AD16</f>
        <v>0</v>
      </c>
      <c r="AL16" s="180">
        <f>IF($B16=0,0,LOOKUP($D16,'Daten Sportabzeichen'!$A$3:$A$11,IF($E16="w",'Daten Sportabzeichen'!$K$3:$K$11,'Daten Sportabzeichen'!$AK$3:$AK$11)))</f>
        <v>0</v>
      </c>
      <c r="AM16" s="180">
        <f>IF($B16=0,0,LOOKUP($D16,'Daten Sportabzeichen'!$A$3:$A$11,IF($E16="w",'Daten Sportabzeichen'!$L$3:$L$11,'Daten Sportabzeichen'!$AL$3:$AL$11)))</f>
        <v>0</v>
      </c>
      <c r="AN16" s="180">
        <f>IF($B16=0,0,LOOKUP($D16,'Daten Sportabzeichen'!$A$3:$A$11,IF($E16="w",'Daten Sportabzeichen'!$M$3:$M$11,'Daten Sportabzeichen'!$AM$11:$AM15)))</f>
        <v>0</v>
      </c>
      <c r="AO16" s="181">
        <f t="shared" si="6"/>
        <v>0</v>
      </c>
      <c r="AP16" s="180">
        <f t="shared" si="7"/>
        <v>0</v>
      </c>
      <c r="AQ16" s="180">
        <f t="shared" si="8"/>
        <v>0</v>
      </c>
      <c r="AR16" s="180">
        <f t="shared" si="9"/>
        <v>0</v>
      </c>
      <c r="AS16" s="180">
        <f t="shared" si="10"/>
        <v>0</v>
      </c>
      <c r="AT16" s="165">
        <f t="shared" si="11"/>
        <v>0</v>
      </c>
      <c r="AU16" s="165">
        <f t="shared" si="12"/>
        <v>0</v>
      </c>
      <c r="AV16" s="165" t="str">
        <f t="shared" si="13"/>
        <v>-</v>
      </c>
    </row>
    <row r="17" spans="2:48" ht="15.6" x14ac:dyDescent="0.3">
      <c r="B17" s="175">
        <f>'Auswertung Bundesjugendspiele'!B17</f>
        <v>0</v>
      </c>
      <c r="C17" s="176">
        <f>'Auswertung Bundesjugendspiele'!E17</f>
        <v>0</v>
      </c>
      <c r="D17" s="141">
        <f>'Auswertung Bundesjugendspiele'!F17</f>
        <v>0</v>
      </c>
      <c r="E17" s="177">
        <f>'Auswertung Bundesjugendspiele'!G17</f>
        <v>0</v>
      </c>
      <c r="F17" s="178"/>
      <c r="G17" s="179"/>
      <c r="H17" s="180">
        <f>IF($B17=0,0,LOOKUP($D17,'Daten Sportabzeichen'!$A$3:$A$11,IF($E17="w",'Daten Sportabzeichen'!$B$3:$B$11,'Daten Sportabzeichen'!$AB$3:$AB$11)))</f>
        <v>0</v>
      </c>
      <c r="I17" s="180">
        <f>IF($B17=0,0,LOOKUP($D17,'Daten Sportabzeichen'!$A$3:$A$11,IF($E17="w",'Daten Sportabzeichen'!$C$3:$C$11,'Daten Sportabzeichen'!$AC$3:$AC$11)))</f>
        <v>0</v>
      </c>
      <c r="J17" s="180">
        <f>IF($B17=0,0,LOOKUP($D17,'Daten Sportabzeichen'!$A$3:$A$11,IF($E17="w",'Daten Sportabzeichen'!$D$3:$D$11,'Daten Sportabzeichen'!$AD$3:$AD$11)))</f>
        <v>0</v>
      </c>
      <c r="K17" s="181">
        <f t="shared" si="0"/>
        <v>0</v>
      </c>
      <c r="L17" s="182">
        <f>'Auswertung Bundesjugendspiele'!$H17</f>
        <v>0</v>
      </c>
      <c r="M17" s="180">
        <f>IF($B17=0,0,LOOKUP($D17,'Daten Sportabzeichen'!$A$3:$A$11,IF($E17="w",'Daten Sportabzeichen'!$E$3:$E$11,'Daten Sportabzeichen'!$AE$3:$AE$11)))</f>
        <v>0</v>
      </c>
      <c r="N17" s="180">
        <f>IF($B17=0,0,LOOKUP($D17,'Daten Sportabzeichen'!$A$3:$A$11,IF($E17="w",'Daten Sportabzeichen'!$F$3:$F$11,'Daten Sportabzeichen'!$AF$3:$AF$11)))</f>
        <v>0</v>
      </c>
      <c r="O17" s="180">
        <f>IF($B17=0,0,LOOKUP($D17,'Daten Sportabzeichen'!$A$3:$A$11,IF($E17="w",'Daten Sportabzeichen'!$G$3:$G$11,'Daten Sportabzeichen'!$AG$3:$AG$11)))</f>
        <v>0</v>
      </c>
      <c r="P17" s="181">
        <f t="shared" si="1"/>
        <v>0</v>
      </c>
      <c r="Q17" s="182" t="str">
        <f>IF($E17="w",CONCATENATE('Auswertung Bundesjugendspiele'!$N17,":",RIGHT(CONCATENATE("00",'Auswertung Bundesjugendspiele'!$P17),2)),  CONCATENATE('Auswertung Bundesjugendspiele'!$V17,":",RIGHT(CONCATENATE("00",'Auswertung Bundesjugendspiele'!$X17),2)) )</f>
        <v>:00</v>
      </c>
      <c r="R17" s="180">
        <f>IF($B17=0,0,LOOKUP($D17,'Daten Sportabzeichen'!$A$3:$A$11,IF($E17="w",'Daten Sportabzeichen'!$H$3:$H$11,'Daten Sportabzeichen'!$AH$3:$AH$11)))</f>
        <v>0</v>
      </c>
      <c r="S17" s="180">
        <f>IF($B17=0,0,LOOKUP($D17,'Daten Sportabzeichen'!$A$3:$A$11,IF($E17="w",'Daten Sportabzeichen'!$I$3:$I$11,'Daten Sportabzeichen'!$AI$3:$AI$11)))</f>
        <v>0</v>
      </c>
      <c r="T17" s="180">
        <f>IF($B17=0,0,LOOKUP($D17,'Daten Sportabzeichen'!$A$3:$A$11,IF($E17="w",'Daten Sportabzeichen'!$J$3:$J$11,'Daten Sportabzeichen'!$AJ$3:$AJ$11)))</f>
        <v>0</v>
      </c>
      <c r="U17" s="181">
        <f t="shared" si="2"/>
        <v>0</v>
      </c>
      <c r="V17" s="180">
        <f>'Auswertung Bundesjugendspiele'!$Z17</f>
        <v>0</v>
      </c>
      <c r="W17" s="180">
        <f>IF($B17=0,0,LOOKUP($D17,'Daten Sportabzeichen'!$A$3:$A$11,IF($E17="w",'Daten Sportabzeichen'!$Q$3:$Q$11,'Daten Sportabzeichen'!$AQ$3:$AQ$11)))</f>
        <v>0</v>
      </c>
      <c r="X17" s="180">
        <f>IF($B17=0,0,LOOKUP($D17,'Daten Sportabzeichen'!$A$3:$A$11,IF($E17="w",'Daten Sportabzeichen'!$R$3:$R$11,'Daten Sportabzeichen'!$AR$3:$AR$11)))</f>
        <v>0</v>
      </c>
      <c r="Y17" s="180">
        <f>IF($B17=0,0,LOOKUP($D17,'Daten Sportabzeichen'!$A$3:$A$11,IF($E17="w",'Daten Sportabzeichen'!$S$3:$S$11,'Daten Sportabzeichen'!$AS$11:$AS16)))</f>
        <v>0</v>
      </c>
      <c r="Z17" s="181">
        <f t="shared" si="3"/>
        <v>0</v>
      </c>
      <c r="AA17" s="183"/>
      <c r="AB17" s="180">
        <f>IF($B17=0,0,LOOKUP($D17,'Daten Sportabzeichen'!$A$3:$A$11,IF($E17="w",'Daten Sportabzeichen'!$N$3:$N$11,'Daten Sportabzeichen'!$AN$3:$AN$11)))</f>
        <v>0</v>
      </c>
      <c r="AC17" s="180">
        <f>IF($B17=0,0,LOOKUP($D17,'Daten Sportabzeichen'!$A$3:$A$11,IF($E17="w",'Daten Sportabzeichen'!$O$3:$O$11,'Daten Sportabzeichen'!$AO$11:$AO16)))</f>
        <v>0</v>
      </c>
      <c r="AD17" s="180">
        <f>IF($B17=0,0,LOOKUP($D17,'Daten Sportabzeichen'!$A$3:$A$11,IF($E17="w",'Daten Sportabzeichen'!$P$3:$P$11,'Daten Sportabzeichen'!$AP$3:$AP$11)))</f>
        <v>0</v>
      </c>
      <c r="AE17" s="181">
        <f t="shared" si="4"/>
        <v>0</v>
      </c>
      <c r="AF17" s="183"/>
      <c r="AG17" s="180">
        <f>IF($B17=0,0,LOOKUP($D17,'Daten Sportabzeichen'!$A$3:$A$11,IF($E17="w",'Daten Sportabzeichen'!$T$3:$T$11,'Daten Sportabzeichen'!$AT$3:$AT$11)))</f>
        <v>0</v>
      </c>
      <c r="AH17" s="180">
        <f>IF($B17=0,0,LOOKUP($D17,'Daten Sportabzeichen'!$A$3:$A$11,IF($E17="w",'Daten Sportabzeichen'!$U$3:$U$11,'Daten Sportabzeichen'!$AU$11:$AU16)))</f>
        <v>0</v>
      </c>
      <c r="AI17" s="180">
        <f>IF($B17=0,0,LOOKUP($D17,'Daten Sportabzeichen'!$A$3:$A$11,IF($E17="w",'Daten Sportabzeichen'!$V$3:$V$11,'Daten Sportabzeichen'!$AV$3:$AV$11)))</f>
        <v>0</v>
      </c>
      <c r="AJ17" s="181">
        <f t="shared" si="5"/>
        <v>0</v>
      </c>
      <c r="AK17" s="180">
        <f>'Auswertung Bundesjugendspiele'!$AD17</f>
        <v>0</v>
      </c>
      <c r="AL17" s="180">
        <f>IF($B17=0,0,LOOKUP($D17,'Daten Sportabzeichen'!$A$3:$A$11,IF($E17="w",'Daten Sportabzeichen'!$K$3:$K$11,'Daten Sportabzeichen'!$AK$3:$AK$11)))</f>
        <v>0</v>
      </c>
      <c r="AM17" s="180">
        <f>IF($B17=0,0,LOOKUP($D17,'Daten Sportabzeichen'!$A$3:$A$11,IF($E17="w",'Daten Sportabzeichen'!$L$3:$L$11,'Daten Sportabzeichen'!$AL$3:$AL$11)))</f>
        <v>0</v>
      </c>
      <c r="AN17" s="180">
        <f>IF($B17=0,0,LOOKUP($D17,'Daten Sportabzeichen'!$A$3:$A$11,IF($E17="w",'Daten Sportabzeichen'!$M$3:$M$11,'Daten Sportabzeichen'!$AM$11:$AM16)))</f>
        <v>0</v>
      </c>
      <c r="AO17" s="181">
        <f t="shared" si="6"/>
        <v>0</v>
      </c>
      <c r="AP17" s="180">
        <f t="shared" si="7"/>
        <v>0</v>
      </c>
      <c r="AQ17" s="180">
        <f t="shared" si="8"/>
        <v>0</v>
      </c>
      <c r="AR17" s="180">
        <f t="shared" si="9"/>
        <v>0</v>
      </c>
      <c r="AS17" s="180">
        <f t="shared" si="10"/>
        <v>0</v>
      </c>
      <c r="AT17" s="165">
        <f t="shared" si="11"/>
        <v>0</v>
      </c>
      <c r="AU17" s="165">
        <f t="shared" si="12"/>
        <v>0</v>
      </c>
      <c r="AV17" s="165" t="str">
        <f t="shared" si="13"/>
        <v>-</v>
      </c>
    </row>
    <row r="18" spans="2:48" ht="15.6" x14ac:dyDescent="0.3">
      <c r="B18" s="175">
        <f>'Auswertung Bundesjugendspiele'!B18</f>
        <v>0</v>
      </c>
      <c r="C18" s="176">
        <f>'Auswertung Bundesjugendspiele'!E18</f>
        <v>0</v>
      </c>
      <c r="D18" s="141">
        <f>'Auswertung Bundesjugendspiele'!F18</f>
        <v>0</v>
      </c>
      <c r="E18" s="177">
        <f>'Auswertung Bundesjugendspiele'!G18</f>
        <v>0</v>
      </c>
      <c r="F18" s="178"/>
      <c r="G18" s="179"/>
      <c r="H18" s="180">
        <f>IF($B18=0,0,LOOKUP($D18,'Daten Sportabzeichen'!$A$3:$A$11,IF($E18="w",'Daten Sportabzeichen'!$B$3:$B$11,'Daten Sportabzeichen'!$AB$3:$AB$11)))</f>
        <v>0</v>
      </c>
      <c r="I18" s="180">
        <f>IF($B18=0,0,LOOKUP($D18,'Daten Sportabzeichen'!$A$3:$A$11,IF($E18="w",'Daten Sportabzeichen'!$C$3:$C$11,'Daten Sportabzeichen'!$AC$3:$AC$11)))</f>
        <v>0</v>
      </c>
      <c r="J18" s="180">
        <f>IF($B18=0,0,LOOKUP($D18,'Daten Sportabzeichen'!$A$3:$A$11,IF($E18="w",'Daten Sportabzeichen'!$D$3:$D$11,'Daten Sportabzeichen'!$AD$3:$AD$11)))</f>
        <v>0</v>
      </c>
      <c r="K18" s="181">
        <f t="shared" si="0"/>
        <v>0</v>
      </c>
      <c r="L18" s="182">
        <f>'Auswertung Bundesjugendspiele'!$H18</f>
        <v>0</v>
      </c>
      <c r="M18" s="180">
        <f>IF($B18=0,0,LOOKUP($D18,'Daten Sportabzeichen'!$A$3:$A$11,IF($E18="w",'Daten Sportabzeichen'!$E$3:$E$11,'Daten Sportabzeichen'!$AE$3:$AE$11)))</f>
        <v>0</v>
      </c>
      <c r="N18" s="180">
        <f>IF($B18=0,0,LOOKUP($D18,'Daten Sportabzeichen'!$A$3:$A$11,IF($E18="w",'Daten Sportabzeichen'!$F$3:$F$11,'Daten Sportabzeichen'!$AF$3:$AF$11)))</f>
        <v>0</v>
      </c>
      <c r="O18" s="180">
        <f>IF($B18=0,0,LOOKUP($D18,'Daten Sportabzeichen'!$A$3:$A$11,IF($E18="w",'Daten Sportabzeichen'!$G$3:$G$11,'Daten Sportabzeichen'!$AG$3:$AG$11)))</f>
        <v>0</v>
      </c>
      <c r="P18" s="181">
        <f t="shared" si="1"/>
        <v>0</v>
      </c>
      <c r="Q18" s="182" t="str">
        <f>IF($E18="w",CONCATENATE('Auswertung Bundesjugendspiele'!$N18,":",RIGHT(CONCATENATE("00",'Auswertung Bundesjugendspiele'!$P18),2)),  CONCATENATE('Auswertung Bundesjugendspiele'!$V18,":",RIGHT(CONCATENATE("00",'Auswertung Bundesjugendspiele'!$X18),2)) )</f>
        <v>:00</v>
      </c>
      <c r="R18" s="180">
        <f>IF($B18=0,0,LOOKUP($D18,'Daten Sportabzeichen'!$A$3:$A$11,IF($E18="w",'Daten Sportabzeichen'!$H$3:$H$11,'Daten Sportabzeichen'!$AH$3:$AH$11)))</f>
        <v>0</v>
      </c>
      <c r="S18" s="180">
        <f>IF($B18=0,0,LOOKUP($D18,'Daten Sportabzeichen'!$A$3:$A$11,IF($E18="w",'Daten Sportabzeichen'!$I$3:$I$11,'Daten Sportabzeichen'!$AI$3:$AI$11)))</f>
        <v>0</v>
      </c>
      <c r="T18" s="180">
        <f>IF($B18=0,0,LOOKUP($D18,'Daten Sportabzeichen'!$A$3:$A$11,IF($E18="w",'Daten Sportabzeichen'!$J$3:$J$11,'Daten Sportabzeichen'!$AJ$3:$AJ$11)))</f>
        <v>0</v>
      </c>
      <c r="U18" s="181">
        <f t="shared" si="2"/>
        <v>0</v>
      </c>
      <c r="V18" s="180">
        <f>'Auswertung Bundesjugendspiele'!$Z18</f>
        <v>0</v>
      </c>
      <c r="W18" s="180">
        <f>IF($B18=0,0,LOOKUP($D18,'Daten Sportabzeichen'!$A$3:$A$11,IF($E18="w",'Daten Sportabzeichen'!$Q$3:$Q$11,'Daten Sportabzeichen'!$AQ$3:$AQ$11)))</f>
        <v>0</v>
      </c>
      <c r="X18" s="180">
        <f>IF($B18=0,0,LOOKUP($D18,'Daten Sportabzeichen'!$A$3:$A$11,IF($E18="w",'Daten Sportabzeichen'!$R$3:$R$11,'Daten Sportabzeichen'!$AR$3:$AR$11)))</f>
        <v>0</v>
      </c>
      <c r="Y18" s="180">
        <f>IF($B18=0,0,LOOKUP($D18,'Daten Sportabzeichen'!$A$3:$A$11,IF($E18="w",'Daten Sportabzeichen'!$S$3:$S$11,'Daten Sportabzeichen'!$AS$11:$AS17)))</f>
        <v>0</v>
      </c>
      <c r="Z18" s="181">
        <f t="shared" si="3"/>
        <v>0</v>
      </c>
      <c r="AA18" s="183"/>
      <c r="AB18" s="180">
        <f>IF($B18=0,0,LOOKUP($D18,'Daten Sportabzeichen'!$A$3:$A$11,IF($E18="w",'Daten Sportabzeichen'!$N$3:$N$11,'Daten Sportabzeichen'!$AN$3:$AN$11)))</f>
        <v>0</v>
      </c>
      <c r="AC18" s="180">
        <f>IF($B18=0,0,LOOKUP($D18,'Daten Sportabzeichen'!$A$3:$A$11,IF($E18="w",'Daten Sportabzeichen'!$O$3:$O$11,'Daten Sportabzeichen'!$AO$11:$AO17)))</f>
        <v>0</v>
      </c>
      <c r="AD18" s="180">
        <f>IF($B18=0,0,LOOKUP($D18,'Daten Sportabzeichen'!$A$3:$A$11,IF($E18="w",'Daten Sportabzeichen'!$P$3:$P$11,'Daten Sportabzeichen'!$AP$3:$AP$11)))</f>
        <v>0</v>
      </c>
      <c r="AE18" s="181">
        <f t="shared" si="4"/>
        <v>0</v>
      </c>
      <c r="AF18" s="183"/>
      <c r="AG18" s="180">
        <f>IF($B18=0,0,LOOKUP($D18,'Daten Sportabzeichen'!$A$3:$A$11,IF($E18="w",'Daten Sportabzeichen'!$T$3:$T$11,'Daten Sportabzeichen'!$AT$3:$AT$11)))</f>
        <v>0</v>
      </c>
      <c r="AH18" s="180">
        <f>IF($B18=0,0,LOOKUP($D18,'Daten Sportabzeichen'!$A$3:$A$11,IF($E18="w",'Daten Sportabzeichen'!$U$3:$U$11,'Daten Sportabzeichen'!$AU$11:$AU17)))</f>
        <v>0</v>
      </c>
      <c r="AI18" s="180">
        <f>IF($B18=0,0,LOOKUP($D18,'Daten Sportabzeichen'!$A$3:$A$11,IF($E18="w",'Daten Sportabzeichen'!$V$3:$V$11,'Daten Sportabzeichen'!$AV$3:$AV$11)))</f>
        <v>0</v>
      </c>
      <c r="AJ18" s="181">
        <f t="shared" si="5"/>
        <v>0</v>
      </c>
      <c r="AK18" s="180">
        <f>'Auswertung Bundesjugendspiele'!$AD18</f>
        <v>0</v>
      </c>
      <c r="AL18" s="180">
        <f>IF($B18=0,0,LOOKUP($D18,'Daten Sportabzeichen'!$A$3:$A$11,IF($E18="w",'Daten Sportabzeichen'!$K$3:$K$11,'Daten Sportabzeichen'!$AK$3:$AK$11)))</f>
        <v>0</v>
      </c>
      <c r="AM18" s="180">
        <f>IF($B18=0,0,LOOKUP($D18,'Daten Sportabzeichen'!$A$3:$A$11,IF($E18="w",'Daten Sportabzeichen'!$L$3:$L$11,'Daten Sportabzeichen'!$AL$3:$AL$11)))</f>
        <v>0</v>
      </c>
      <c r="AN18" s="180">
        <f>IF($B18=0,0,LOOKUP($D18,'Daten Sportabzeichen'!$A$3:$A$11,IF($E18="w",'Daten Sportabzeichen'!$M$3:$M$11,'Daten Sportabzeichen'!$AM$11:$AM17)))</f>
        <v>0</v>
      </c>
      <c r="AO18" s="181">
        <f t="shared" si="6"/>
        <v>0</v>
      </c>
      <c r="AP18" s="180">
        <f t="shared" si="7"/>
        <v>0</v>
      </c>
      <c r="AQ18" s="180">
        <f t="shared" si="8"/>
        <v>0</v>
      </c>
      <c r="AR18" s="180">
        <f t="shared" si="9"/>
        <v>0</v>
      </c>
      <c r="AS18" s="180">
        <f t="shared" si="10"/>
        <v>0</v>
      </c>
      <c r="AT18" s="165">
        <f t="shared" si="11"/>
        <v>0</v>
      </c>
      <c r="AU18" s="165">
        <f t="shared" si="12"/>
        <v>0</v>
      </c>
      <c r="AV18" s="165" t="str">
        <f t="shared" si="13"/>
        <v>-</v>
      </c>
    </row>
    <row r="19" spans="2:48" ht="15.6" x14ac:dyDescent="0.3">
      <c r="B19" s="175">
        <f>'Auswertung Bundesjugendspiele'!B19</f>
        <v>0</v>
      </c>
      <c r="C19" s="176">
        <f>'Auswertung Bundesjugendspiele'!E19</f>
        <v>0</v>
      </c>
      <c r="D19" s="141">
        <f>'Auswertung Bundesjugendspiele'!F19</f>
        <v>0</v>
      </c>
      <c r="E19" s="177">
        <f>'Auswertung Bundesjugendspiele'!G19</f>
        <v>0</v>
      </c>
      <c r="F19" s="178"/>
      <c r="G19" s="179"/>
      <c r="H19" s="180">
        <f>IF($B19=0,0,LOOKUP($D19,'Daten Sportabzeichen'!$A$3:$A$11,IF($E19="w",'Daten Sportabzeichen'!$B$3:$B$11,'Daten Sportabzeichen'!$AB$3:$AB$11)))</f>
        <v>0</v>
      </c>
      <c r="I19" s="180">
        <f>IF($B19=0,0,LOOKUP($D19,'Daten Sportabzeichen'!$A$3:$A$11,IF($E19="w",'Daten Sportabzeichen'!$C$3:$C$11,'Daten Sportabzeichen'!$AC$3:$AC$11)))</f>
        <v>0</v>
      </c>
      <c r="J19" s="180">
        <f>IF($B19=0,0,LOOKUP($D19,'Daten Sportabzeichen'!$A$3:$A$11,IF($E19="w",'Daten Sportabzeichen'!$D$3:$D$11,'Daten Sportabzeichen'!$AD$3:$AD$11)))</f>
        <v>0</v>
      </c>
      <c r="K19" s="181">
        <f t="shared" si="0"/>
        <v>0</v>
      </c>
      <c r="L19" s="182">
        <f>'Auswertung Bundesjugendspiele'!$H19</f>
        <v>0</v>
      </c>
      <c r="M19" s="180">
        <f>IF($B19=0,0,LOOKUP($D19,'Daten Sportabzeichen'!$A$3:$A$11,IF($E19="w",'Daten Sportabzeichen'!$E$3:$E$11,'Daten Sportabzeichen'!$AE$3:$AE$11)))</f>
        <v>0</v>
      </c>
      <c r="N19" s="180">
        <f>IF($B19=0,0,LOOKUP($D19,'Daten Sportabzeichen'!$A$3:$A$11,IF($E19="w",'Daten Sportabzeichen'!$F$3:$F$11,'Daten Sportabzeichen'!$AF$3:$AF$11)))</f>
        <v>0</v>
      </c>
      <c r="O19" s="180">
        <f>IF($B19=0,0,LOOKUP($D19,'Daten Sportabzeichen'!$A$3:$A$11,IF($E19="w",'Daten Sportabzeichen'!$G$3:$G$11,'Daten Sportabzeichen'!$AG$3:$AG$11)))</f>
        <v>0</v>
      </c>
      <c r="P19" s="181">
        <f t="shared" si="1"/>
        <v>0</v>
      </c>
      <c r="Q19" s="182" t="str">
        <f>IF($E19="w",CONCATENATE('Auswertung Bundesjugendspiele'!$N19,":",RIGHT(CONCATENATE("00",'Auswertung Bundesjugendspiele'!$P19),2)),  CONCATENATE('Auswertung Bundesjugendspiele'!$V19,":",RIGHT(CONCATENATE("00",'Auswertung Bundesjugendspiele'!$X19),2)) )</f>
        <v>:00</v>
      </c>
      <c r="R19" s="180">
        <f>IF($B19=0,0,LOOKUP($D19,'Daten Sportabzeichen'!$A$3:$A$11,IF($E19="w",'Daten Sportabzeichen'!$H$3:$H$11,'Daten Sportabzeichen'!$AH$3:$AH$11)))</f>
        <v>0</v>
      </c>
      <c r="S19" s="180">
        <f>IF($B19=0,0,LOOKUP($D19,'Daten Sportabzeichen'!$A$3:$A$11,IF($E19="w",'Daten Sportabzeichen'!$I$3:$I$11,'Daten Sportabzeichen'!$AI$3:$AI$11)))</f>
        <v>0</v>
      </c>
      <c r="T19" s="180">
        <f>IF($B19=0,0,LOOKUP($D19,'Daten Sportabzeichen'!$A$3:$A$11,IF($E19="w",'Daten Sportabzeichen'!$J$3:$J$11,'Daten Sportabzeichen'!$AJ$3:$AJ$11)))</f>
        <v>0</v>
      </c>
      <c r="U19" s="181">
        <f t="shared" si="2"/>
        <v>0</v>
      </c>
      <c r="V19" s="180">
        <f>'Auswertung Bundesjugendspiele'!$Z19</f>
        <v>0</v>
      </c>
      <c r="W19" s="180">
        <f>IF($B19=0,0,LOOKUP($D19,'Daten Sportabzeichen'!$A$3:$A$11,IF($E19="w",'Daten Sportabzeichen'!$Q$3:$Q$11,'Daten Sportabzeichen'!$AQ$3:$AQ$11)))</f>
        <v>0</v>
      </c>
      <c r="X19" s="180">
        <f>IF($B19=0,0,LOOKUP($D19,'Daten Sportabzeichen'!$A$3:$A$11,IF($E19="w",'Daten Sportabzeichen'!$R$3:$R$11,'Daten Sportabzeichen'!$AR$3:$AR$11)))</f>
        <v>0</v>
      </c>
      <c r="Y19" s="180">
        <f>IF($B19=0,0,LOOKUP($D19,'Daten Sportabzeichen'!$A$3:$A$11,IF($E19="w",'Daten Sportabzeichen'!$S$3:$S$11,'Daten Sportabzeichen'!$AS$11:$AS18)))</f>
        <v>0</v>
      </c>
      <c r="Z19" s="181">
        <f t="shared" si="3"/>
        <v>0</v>
      </c>
      <c r="AA19" s="183"/>
      <c r="AB19" s="180">
        <f>IF($B19=0,0,LOOKUP($D19,'Daten Sportabzeichen'!$A$3:$A$11,IF($E19="w",'Daten Sportabzeichen'!$N$3:$N$11,'Daten Sportabzeichen'!$AN$3:$AN$11)))</f>
        <v>0</v>
      </c>
      <c r="AC19" s="180">
        <f>IF($B19=0,0,LOOKUP($D19,'Daten Sportabzeichen'!$A$3:$A$11,IF($E19="w",'Daten Sportabzeichen'!$O$3:$O$11,'Daten Sportabzeichen'!$AO$11:$AO18)))</f>
        <v>0</v>
      </c>
      <c r="AD19" s="180">
        <f>IF($B19=0,0,LOOKUP($D19,'Daten Sportabzeichen'!$A$3:$A$11,IF($E19="w",'Daten Sportabzeichen'!$P$3:$P$11,'Daten Sportabzeichen'!$AP$3:$AP$11)))</f>
        <v>0</v>
      </c>
      <c r="AE19" s="181">
        <f t="shared" si="4"/>
        <v>0</v>
      </c>
      <c r="AF19" s="183"/>
      <c r="AG19" s="180">
        <f>IF($B19=0,0,LOOKUP($D19,'Daten Sportabzeichen'!$A$3:$A$11,IF($E19="w",'Daten Sportabzeichen'!$T$3:$T$11,'Daten Sportabzeichen'!$AT$3:$AT$11)))</f>
        <v>0</v>
      </c>
      <c r="AH19" s="180">
        <f>IF($B19=0,0,LOOKUP($D19,'Daten Sportabzeichen'!$A$3:$A$11,IF($E19="w",'Daten Sportabzeichen'!$U$3:$U$11,'Daten Sportabzeichen'!$AU$11:$AU18)))</f>
        <v>0</v>
      </c>
      <c r="AI19" s="180">
        <f>IF($B19=0,0,LOOKUP($D19,'Daten Sportabzeichen'!$A$3:$A$11,IF($E19="w",'Daten Sportabzeichen'!$V$3:$V$11,'Daten Sportabzeichen'!$AV$3:$AV$11)))</f>
        <v>0</v>
      </c>
      <c r="AJ19" s="181">
        <f t="shared" si="5"/>
        <v>0</v>
      </c>
      <c r="AK19" s="180">
        <f>'Auswertung Bundesjugendspiele'!$AD19</f>
        <v>0</v>
      </c>
      <c r="AL19" s="180">
        <f>IF($B19=0,0,LOOKUP($D19,'Daten Sportabzeichen'!$A$3:$A$11,IF($E19="w",'Daten Sportabzeichen'!$K$3:$K$11,'Daten Sportabzeichen'!$AK$3:$AK$11)))</f>
        <v>0</v>
      </c>
      <c r="AM19" s="180">
        <f>IF($B19=0,0,LOOKUP($D19,'Daten Sportabzeichen'!$A$3:$A$11,IF($E19="w",'Daten Sportabzeichen'!$L$3:$L$11,'Daten Sportabzeichen'!$AL$3:$AL$11)))</f>
        <v>0</v>
      </c>
      <c r="AN19" s="180">
        <f>IF($B19=0,0,LOOKUP($D19,'Daten Sportabzeichen'!$A$3:$A$11,IF($E19="w",'Daten Sportabzeichen'!$M$3:$M$11,'Daten Sportabzeichen'!$AM$11:$AM18)))</f>
        <v>0</v>
      </c>
      <c r="AO19" s="181">
        <f t="shared" si="6"/>
        <v>0</v>
      </c>
      <c r="AP19" s="180">
        <f t="shared" si="7"/>
        <v>0</v>
      </c>
      <c r="AQ19" s="180">
        <f t="shared" si="8"/>
        <v>0</v>
      </c>
      <c r="AR19" s="180">
        <f t="shared" si="9"/>
        <v>0</v>
      </c>
      <c r="AS19" s="180">
        <f t="shared" si="10"/>
        <v>0</v>
      </c>
      <c r="AT19" s="165">
        <f t="shared" si="11"/>
        <v>0</v>
      </c>
      <c r="AU19" s="165">
        <f t="shared" si="12"/>
        <v>0</v>
      </c>
      <c r="AV19" s="165" t="str">
        <f t="shared" si="13"/>
        <v>-</v>
      </c>
    </row>
    <row r="20" spans="2:48" ht="15.6" x14ac:dyDescent="0.3">
      <c r="B20" s="175">
        <f>'Auswertung Bundesjugendspiele'!B20</f>
        <v>0</v>
      </c>
      <c r="C20" s="176">
        <f>'Auswertung Bundesjugendspiele'!E20</f>
        <v>0</v>
      </c>
      <c r="D20" s="141">
        <f>'Auswertung Bundesjugendspiele'!F20</f>
        <v>0</v>
      </c>
      <c r="E20" s="177">
        <f>'Auswertung Bundesjugendspiele'!G20</f>
        <v>0</v>
      </c>
      <c r="F20" s="178"/>
      <c r="G20" s="179"/>
      <c r="H20" s="180">
        <f>IF($B20=0,0,LOOKUP($D20,'Daten Sportabzeichen'!$A$3:$A$11,IF($E20="w",'Daten Sportabzeichen'!$B$3:$B$11,'Daten Sportabzeichen'!$AB$3:$AB$11)))</f>
        <v>0</v>
      </c>
      <c r="I20" s="180">
        <f>IF($B20=0,0,LOOKUP($D20,'Daten Sportabzeichen'!$A$3:$A$11,IF($E20="w",'Daten Sportabzeichen'!$C$3:$C$11,'Daten Sportabzeichen'!$AC$3:$AC$11)))</f>
        <v>0</v>
      </c>
      <c r="J20" s="180">
        <f>IF($B20=0,0,LOOKUP($D20,'Daten Sportabzeichen'!$A$3:$A$11,IF($E20="w",'Daten Sportabzeichen'!$D$3:$D$11,'Daten Sportabzeichen'!$AD$3:$AD$11)))</f>
        <v>0</v>
      </c>
      <c r="K20" s="181">
        <f t="shared" si="0"/>
        <v>0</v>
      </c>
      <c r="L20" s="182">
        <f>'Auswertung Bundesjugendspiele'!$H20</f>
        <v>0</v>
      </c>
      <c r="M20" s="180">
        <f>IF($B20=0,0,LOOKUP($D20,'Daten Sportabzeichen'!$A$3:$A$11,IF($E20="w",'Daten Sportabzeichen'!$E$3:$E$11,'Daten Sportabzeichen'!$AE$3:$AE$11)))</f>
        <v>0</v>
      </c>
      <c r="N20" s="180">
        <f>IF($B20=0,0,LOOKUP($D20,'Daten Sportabzeichen'!$A$3:$A$11,IF($E20="w",'Daten Sportabzeichen'!$F$3:$F$11,'Daten Sportabzeichen'!$AF$3:$AF$11)))</f>
        <v>0</v>
      </c>
      <c r="O20" s="180">
        <f>IF($B20=0,0,LOOKUP($D20,'Daten Sportabzeichen'!$A$3:$A$11,IF($E20="w",'Daten Sportabzeichen'!$G$3:$G$11,'Daten Sportabzeichen'!$AG$3:$AG$11)))</f>
        <v>0</v>
      </c>
      <c r="P20" s="181">
        <f t="shared" si="1"/>
        <v>0</v>
      </c>
      <c r="Q20" s="182" t="str">
        <f>IF($E20="w",CONCATENATE('Auswertung Bundesjugendspiele'!$N20,":",RIGHT(CONCATENATE("00",'Auswertung Bundesjugendspiele'!$P20),2)),  CONCATENATE('Auswertung Bundesjugendspiele'!$V20,":",RIGHT(CONCATENATE("00",'Auswertung Bundesjugendspiele'!$X20),2)) )</f>
        <v>:00</v>
      </c>
      <c r="R20" s="180">
        <f>IF($B20=0,0,LOOKUP($D20,'Daten Sportabzeichen'!$A$3:$A$11,IF($E20="w",'Daten Sportabzeichen'!$H$3:$H$11,'Daten Sportabzeichen'!$AH$3:$AH$11)))</f>
        <v>0</v>
      </c>
      <c r="S20" s="180">
        <f>IF($B20=0,0,LOOKUP($D20,'Daten Sportabzeichen'!$A$3:$A$11,IF($E20="w",'Daten Sportabzeichen'!$I$3:$I$11,'Daten Sportabzeichen'!$AI$3:$AI$11)))</f>
        <v>0</v>
      </c>
      <c r="T20" s="180">
        <f>IF($B20=0,0,LOOKUP($D20,'Daten Sportabzeichen'!$A$3:$A$11,IF($E20="w",'Daten Sportabzeichen'!$J$3:$J$11,'Daten Sportabzeichen'!$AJ$3:$AJ$11)))</f>
        <v>0</v>
      </c>
      <c r="U20" s="181">
        <f t="shared" si="2"/>
        <v>0</v>
      </c>
      <c r="V20" s="180">
        <f>'Auswertung Bundesjugendspiele'!$Z20</f>
        <v>0</v>
      </c>
      <c r="W20" s="180">
        <f>IF($B20=0,0,LOOKUP($D20,'Daten Sportabzeichen'!$A$3:$A$11,IF($E20="w",'Daten Sportabzeichen'!$Q$3:$Q$11,'Daten Sportabzeichen'!$AQ$3:$AQ$11)))</f>
        <v>0</v>
      </c>
      <c r="X20" s="180">
        <f>IF($B20=0,0,LOOKUP($D20,'Daten Sportabzeichen'!$A$3:$A$11,IF($E20="w",'Daten Sportabzeichen'!$R$3:$R$11,'Daten Sportabzeichen'!$AR$3:$AR$11)))</f>
        <v>0</v>
      </c>
      <c r="Y20" s="180">
        <f>IF($B20=0,0,LOOKUP($D20,'Daten Sportabzeichen'!$A$3:$A$11,IF($E20="w",'Daten Sportabzeichen'!$S$3:$S$11,'Daten Sportabzeichen'!$AS$11:$AS19)))</f>
        <v>0</v>
      </c>
      <c r="Z20" s="181">
        <f t="shared" si="3"/>
        <v>0</v>
      </c>
      <c r="AA20" s="183"/>
      <c r="AB20" s="180">
        <f>IF($B20=0,0,LOOKUP($D20,'Daten Sportabzeichen'!$A$3:$A$11,IF($E20="w",'Daten Sportabzeichen'!$N$3:$N$11,'Daten Sportabzeichen'!$AN$3:$AN$11)))</f>
        <v>0</v>
      </c>
      <c r="AC20" s="180">
        <f>IF($B20=0,0,LOOKUP($D20,'Daten Sportabzeichen'!$A$3:$A$11,IF($E20="w",'Daten Sportabzeichen'!$O$3:$O$11,'Daten Sportabzeichen'!$AO$11:$AO19)))</f>
        <v>0</v>
      </c>
      <c r="AD20" s="180">
        <f>IF($B20=0,0,LOOKUP($D20,'Daten Sportabzeichen'!$A$3:$A$11,IF($E20="w",'Daten Sportabzeichen'!$P$3:$P$11,'Daten Sportabzeichen'!$AP$3:$AP$11)))</f>
        <v>0</v>
      </c>
      <c r="AE20" s="181">
        <f t="shared" si="4"/>
        <v>0</v>
      </c>
      <c r="AF20" s="183"/>
      <c r="AG20" s="180">
        <f>IF($B20=0,0,LOOKUP($D20,'Daten Sportabzeichen'!$A$3:$A$11,IF($E20="w",'Daten Sportabzeichen'!$T$3:$T$11,'Daten Sportabzeichen'!$AT$3:$AT$11)))</f>
        <v>0</v>
      </c>
      <c r="AH20" s="180">
        <f>IF($B20=0,0,LOOKUP($D20,'Daten Sportabzeichen'!$A$3:$A$11,IF($E20="w",'Daten Sportabzeichen'!$U$3:$U$11,'Daten Sportabzeichen'!$AU$11:$AU19)))</f>
        <v>0</v>
      </c>
      <c r="AI20" s="180">
        <f>IF($B20=0,0,LOOKUP($D20,'Daten Sportabzeichen'!$A$3:$A$11,IF($E20="w",'Daten Sportabzeichen'!$V$3:$V$11,'Daten Sportabzeichen'!$AV$3:$AV$11)))</f>
        <v>0</v>
      </c>
      <c r="AJ20" s="181">
        <f t="shared" si="5"/>
        <v>0</v>
      </c>
      <c r="AK20" s="180">
        <f>'Auswertung Bundesjugendspiele'!$AD20</f>
        <v>0</v>
      </c>
      <c r="AL20" s="180">
        <f>IF($B20=0,0,LOOKUP($D20,'Daten Sportabzeichen'!$A$3:$A$11,IF($E20="w",'Daten Sportabzeichen'!$K$3:$K$11,'Daten Sportabzeichen'!$AK$3:$AK$11)))</f>
        <v>0</v>
      </c>
      <c r="AM20" s="180">
        <f>IF($B20=0,0,LOOKUP($D20,'Daten Sportabzeichen'!$A$3:$A$11,IF($E20="w",'Daten Sportabzeichen'!$L$3:$L$11,'Daten Sportabzeichen'!$AL$3:$AL$11)))</f>
        <v>0</v>
      </c>
      <c r="AN20" s="180">
        <f>IF($B20=0,0,LOOKUP($D20,'Daten Sportabzeichen'!$A$3:$A$11,IF($E20="w",'Daten Sportabzeichen'!$M$3:$M$11,'Daten Sportabzeichen'!$AM$11:$AM19)))</f>
        <v>0</v>
      </c>
      <c r="AO20" s="181">
        <f t="shared" si="6"/>
        <v>0</v>
      </c>
      <c r="AP20" s="180">
        <f t="shared" si="7"/>
        <v>0</v>
      </c>
      <c r="AQ20" s="180">
        <f t="shared" si="8"/>
        <v>0</v>
      </c>
      <c r="AR20" s="180">
        <f t="shared" si="9"/>
        <v>0</v>
      </c>
      <c r="AS20" s="180">
        <f t="shared" si="10"/>
        <v>0</v>
      </c>
      <c r="AT20" s="165">
        <f t="shared" si="11"/>
        <v>0</v>
      </c>
      <c r="AU20" s="165">
        <f t="shared" si="12"/>
        <v>0</v>
      </c>
      <c r="AV20" s="165" t="str">
        <f t="shared" si="13"/>
        <v>-</v>
      </c>
    </row>
    <row r="21" spans="2:48" ht="15.6" x14ac:dyDescent="0.3">
      <c r="B21" s="175">
        <f>'Auswertung Bundesjugendspiele'!B21</f>
        <v>0</v>
      </c>
      <c r="C21" s="176">
        <f>'Auswertung Bundesjugendspiele'!E21</f>
        <v>0</v>
      </c>
      <c r="D21" s="141">
        <f>'Auswertung Bundesjugendspiele'!F21</f>
        <v>0</v>
      </c>
      <c r="E21" s="177">
        <f>'Auswertung Bundesjugendspiele'!G21</f>
        <v>0</v>
      </c>
      <c r="F21" s="178"/>
      <c r="G21" s="179"/>
      <c r="H21" s="180">
        <f>IF($B21=0,0,LOOKUP($D21,'Daten Sportabzeichen'!$A$3:$A$11,IF($E21="w",'Daten Sportabzeichen'!$B$3:$B$11,'Daten Sportabzeichen'!$AB$3:$AB$11)))</f>
        <v>0</v>
      </c>
      <c r="I21" s="180">
        <f>IF($B21=0,0,LOOKUP($D21,'Daten Sportabzeichen'!$A$3:$A$11,IF($E21="w",'Daten Sportabzeichen'!$C$3:$C$11,'Daten Sportabzeichen'!$AC$3:$AC$11)))</f>
        <v>0</v>
      </c>
      <c r="J21" s="180">
        <f>IF($B21=0,0,LOOKUP($D21,'Daten Sportabzeichen'!$A$3:$A$11,IF($E21="w",'Daten Sportabzeichen'!$D$3:$D$11,'Daten Sportabzeichen'!$AD$3:$AD$11)))</f>
        <v>0</v>
      </c>
      <c r="K21" s="181">
        <f t="shared" si="0"/>
        <v>0</v>
      </c>
      <c r="L21" s="182">
        <f>'Auswertung Bundesjugendspiele'!$H21</f>
        <v>0</v>
      </c>
      <c r="M21" s="180">
        <f>IF($B21=0,0,LOOKUP($D21,'Daten Sportabzeichen'!$A$3:$A$11,IF($E21="w",'Daten Sportabzeichen'!$E$3:$E$11,'Daten Sportabzeichen'!$AE$3:$AE$11)))</f>
        <v>0</v>
      </c>
      <c r="N21" s="180">
        <f>IF($B21=0,0,LOOKUP($D21,'Daten Sportabzeichen'!$A$3:$A$11,IF($E21="w",'Daten Sportabzeichen'!$F$3:$F$11,'Daten Sportabzeichen'!$AF$3:$AF$11)))</f>
        <v>0</v>
      </c>
      <c r="O21" s="180">
        <f>IF($B21=0,0,LOOKUP($D21,'Daten Sportabzeichen'!$A$3:$A$11,IF($E21="w",'Daten Sportabzeichen'!$G$3:$G$11,'Daten Sportabzeichen'!$AG$3:$AG$11)))</f>
        <v>0</v>
      </c>
      <c r="P21" s="181">
        <f t="shared" si="1"/>
        <v>0</v>
      </c>
      <c r="Q21" s="182" t="str">
        <f>IF($E21="w",CONCATENATE('Auswertung Bundesjugendspiele'!$N21,":",RIGHT(CONCATENATE("00",'Auswertung Bundesjugendspiele'!$P21),2)),  CONCATENATE('Auswertung Bundesjugendspiele'!$V21,":",RIGHT(CONCATENATE("00",'Auswertung Bundesjugendspiele'!$X21),2)) )</f>
        <v>:00</v>
      </c>
      <c r="R21" s="180">
        <f>IF($B21=0,0,LOOKUP($D21,'Daten Sportabzeichen'!$A$3:$A$11,IF($E21="w",'Daten Sportabzeichen'!$H$3:$H$11,'Daten Sportabzeichen'!$AH$3:$AH$11)))</f>
        <v>0</v>
      </c>
      <c r="S21" s="180">
        <f>IF($B21=0,0,LOOKUP($D21,'Daten Sportabzeichen'!$A$3:$A$11,IF($E21="w",'Daten Sportabzeichen'!$I$3:$I$11,'Daten Sportabzeichen'!$AI$3:$AI$11)))</f>
        <v>0</v>
      </c>
      <c r="T21" s="180">
        <f>IF($B21=0,0,LOOKUP($D21,'Daten Sportabzeichen'!$A$3:$A$11,IF($E21="w",'Daten Sportabzeichen'!$J$3:$J$11,'Daten Sportabzeichen'!$AJ$3:$AJ$11)))</f>
        <v>0</v>
      </c>
      <c r="U21" s="181">
        <f t="shared" si="2"/>
        <v>0</v>
      </c>
      <c r="V21" s="180">
        <f>'Auswertung Bundesjugendspiele'!$Z21</f>
        <v>0</v>
      </c>
      <c r="W21" s="180">
        <f>IF($B21=0,0,LOOKUP($D21,'Daten Sportabzeichen'!$A$3:$A$11,IF($E21="w",'Daten Sportabzeichen'!$Q$3:$Q$11,'Daten Sportabzeichen'!$AQ$3:$AQ$11)))</f>
        <v>0</v>
      </c>
      <c r="X21" s="180">
        <f>IF($B21=0,0,LOOKUP($D21,'Daten Sportabzeichen'!$A$3:$A$11,IF($E21="w",'Daten Sportabzeichen'!$R$3:$R$11,'Daten Sportabzeichen'!$AR$3:$AR$11)))</f>
        <v>0</v>
      </c>
      <c r="Y21" s="180">
        <f>IF($B21=0,0,LOOKUP($D21,'Daten Sportabzeichen'!$A$3:$A$11,IF($E21="w",'Daten Sportabzeichen'!$S$3:$S$11,'Daten Sportabzeichen'!$AS$11:$AS20)))</f>
        <v>0</v>
      </c>
      <c r="Z21" s="181">
        <f t="shared" si="3"/>
        <v>0</v>
      </c>
      <c r="AA21" s="183"/>
      <c r="AB21" s="180">
        <f>IF($B21=0,0,LOOKUP($D21,'Daten Sportabzeichen'!$A$3:$A$11,IF($E21="w",'Daten Sportabzeichen'!$N$3:$N$11,'Daten Sportabzeichen'!$AN$3:$AN$11)))</f>
        <v>0</v>
      </c>
      <c r="AC21" s="180">
        <f>IF($B21=0,0,LOOKUP($D21,'Daten Sportabzeichen'!$A$3:$A$11,IF($E21="w",'Daten Sportabzeichen'!$O$3:$O$11,'Daten Sportabzeichen'!$AO$11:$AO20)))</f>
        <v>0</v>
      </c>
      <c r="AD21" s="180">
        <f>IF($B21=0,0,LOOKUP($D21,'Daten Sportabzeichen'!$A$3:$A$11,IF($E21="w",'Daten Sportabzeichen'!$P$3:$P$11,'Daten Sportabzeichen'!$AP$3:$AP$11)))</f>
        <v>0</v>
      </c>
      <c r="AE21" s="181">
        <f t="shared" si="4"/>
        <v>0</v>
      </c>
      <c r="AF21" s="183"/>
      <c r="AG21" s="180">
        <f>IF($B21=0,0,LOOKUP($D21,'Daten Sportabzeichen'!$A$3:$A$11,IF($E21="w",'Daten Sportabzeichen'!$T$3:$T$11,'Daten Sportabzeichen'!$AT$3:$AT$11)))</f>
        <v>0</v>
      </c>
      <c r="AH21" s="180">
        <f>IF($B21=0,0,LOOKUP($D21,'Daten Sportabzeichen'!$A$3:$A$11,IF($E21="w",'Daten Sportabzeichen'!$U$3:$U$11,'Daten Sportabzeichen'!$AU$11:$AU20)))</f>
        <v>0</v>
      </c>
      <c r="AI21" s="180">
        <f>IF($B21=0,0,LOOKUP($D21,'Daten Sportabzeichen'!$A$3:$A$11,IF($E21="w",'Daten Sportabzeichen'!$V$3:$V$11,'Daten Sportabzeichen'!$AV$3:$AV$11)))</f>
        <v>0</v>
      </c>
      <c r="AJ21" s="181">
        <f t="shared" si="5"/>
        <v>0</v>
      </c>
      <c r="AK21" s="180">
        <f>'Auswertung Bundesjugendspiele'!$AD21</f>
        <v>0</v>
      </c>
      <c r="AL21" s="180">
        <f>IF($B21=0,0,LOOKUP($D21,'Daten Sportabzeichen'!$A$3:$A$11,IF($E21="w",'Daten Sportabzeichen'!$K$3:$K$11,'Daten Sportabzeichen'!$AK$3:$AK$11)))</f>
        <v>0</v>
      </c>
      <c r="AM21" s="180">
        <f>IF($B21=0,0,LOOKUP($D21,'Daten Sportabzeichen'!$A$3:$A$11,IF($E21="w",'Daten Sportabzeichen'!$L$3:$L$11,'Daten Sportabzeichen'!$AL$3:$AL$11)))</f>
        <v>0</v>
      </c>
      <c r="AN21" s="180">
        <f>IF($B21=0,0,LOOKUP($D21,'Daten Sportabzeichen'!$A$3:$A$11,IF($E21="w",'Daten Sportabzeichen'!$M$3:$M$11,'Daten Sportabzeichen'!$AM$11:$AM20)))</f>
        <v>0</v>
      </c>
      <c r="AO21" s="181">
        <f t="shared" si="6"/>
        <v>0</v>
      </c>
      <c r="AP21" s="180">
        <f t="shared" si="7"/>
        <v>0</v>
      </c>
      <c r="AQ21" s="180">
        <f t="shared" si="8"/>
        <v>0</v>
      </c>
      <c r="AR21" s="180">
        <f t="shared" si="9"/>
        <v>0</v>
      </c>
      <c r="AS21" s="180">
        <f t="shared" si="10"/>
        <v>0</v>
      </c>
      <c r="AT21" s="165">
        <f t="shared" si="11"/>
        <v>0</v>
      </c>
      <c r="AU21" s="165">
        <f t="shared" si="12"/>
        <v>0</v>
      </c>
      <c r="AV21" s="165" t="str">
        <f t="shared" si="13"/>
        <v>-</v>
      </c>
    </row>
    <row r="22" spans="2:48" ht="15.6" x14ac:dyDescent="0.3">
      <c r="B22" s="175">
        <f>'Auswertung Bundesjugendspiele'!B22</f>
        <v>0</v>
      </c>
      <c r="C22" s="176">
        <f>'Auswertung Bundesjugendspiele'!E22</f>
        <v>0</v>
      </c>
      <c r="D22" s="141">
        <f>'Auswertung Bundesjugendspiele'!F22</f>
        <v>0</v>
      </c>
      <c r="E22" s="177">
        <f>'Auswertung Bundesjugendspiele'!G22</f>
        <v>0</v>
      </c>
      <c r="F22" s="178"/>
      <c r="G22" s="179"/>
      <c r="H22" s="180">
        <f>IF($B22=0,0,LOOKUP($D22,'Daten Sportabzeichen'!$A$3:$A$11,IF($E22="w",'Daten Sportabzeichen'!$B$3:$B$11,'Daten Sportabzeichen'!$AB$3:$AB$11)))</f>
        <v>0</v>
      </c>
      <c r="I22" s="180">
        <f>IF($B22=0,0,LOOKUP($D22,'Daten Sportabzeichen'!$A$3:$A$11,IF($E22="w",'Daten Sportabzeichen'!$C$3:$C$11,'Daten Sportabzeichen'!$AC$3:$AC$11)))</f>
        <v>0</v>
      </c>
      <c r="J22" s="180">
        <f>IF($B22=0,0,LOOKUP($D22,'Daten Sportabzeichen'!$A$3:$A$11,IF($E22="w",'Daten Sportabzeichen'!$D$3:$D$11,'Daten Sportabzeichen'!$AD$3:$AD$11)))</f>
        <v>0</v>
      </c>
      <c r="K22" s="181">
        <f t="shared" si="0"/>
        <v>0</v>
      </c>
      <c r="L22" s="182">
        <f>'Auswertung Bundesjugendspiele'!$H22</f>
        <v>0</v>
      </c>
      <c r="M22" s="180">
        <f>IF($B22=0,0,LOOKUP($D22,'Daten Sportabzeichen'!$A$3:$A$11,IF($E22="w",'Daten Sportabzeichen'!$E$3:$E$11,'Daten Sportabzeichen'!$AE$3:$AE$11)))</f>
        <v>0</v>
      </c>
      <c r="N22" s="180">
        <f>IF($B22=0,0,LOOKUP($D22,'Daten Sportabzeichen'!$A$3:$A$11,IF($E22="w",'Daten Sportabzeichen'!$F$3:$F$11,'Daten Sportabzeichen'!$AF$3:$AF$11)))</f>
        <v>0</v>
      </c>
      <c r="O22" s="180">
        <f>IF($B22=0,0,LOOKUP($D22,'Daten Sportabzeichen'!$A$3:$A$11,IF($E22="w",'Daten Sportabzeichen'!$G$3:$G$11,'Daten Sportabzeichen'!$AG$3:$AG$11)))</f>
        <v>0</v>
      </c>
      <c r="P22" s="181">
        <f t="shared" si="1"/>
        <v>0</v>
      </c>
      <c r="Q22" s="182" t="str">
        <f>IF($E22="w",CONCATENATE('Auswertung Bundesjugendspiele'!$N22,":",RIGHT(CONCATENATE("00",'Auswertung Bundesjugendspiele'!$P22),2)),  CONCATENATE('Auswertung Bundesjugendspiele'!$V22,":",RIGHT(CONCATENATE("00",'Auswertung Bundesjugendspiele'!$X22),2)) )</f>
        <v>:00</v>
      </c>
      <c r="R22" s="180">
        <f>IF($B22=0,0,LOOKUP($D22,'Daten Sportabzeichen'!$A$3:$A$11,IF($E22="w",'Daten Sportabzeichen'!$H$3:$H$11,'Daten Sportabzeichen'!$AH$3:$AH$11)))</f>
        <v>0</v>
      </c>
      <c r="S22" s="180">
        <f>IF($B22=0,0,LOOKUP($D22,'Daten Sportabzeichen'!$A$3:$A$11,IF($E22="w",'Daten Sportabzeichen'!$I$3:$I$11,'Daten Sportabzeichen'!$AI$3:$AI$11)))</f>
        <v>0</v>
      </c>
      <c r="T22" s="180">
        <f>IF($B22=0,0,LOOKUP($D22,'Daten Sportabzeichen'!$A$3:$A$11,IF($E22="w",'Daten Sportabzeichen'!$J$3:$J$11,'Daten Sportabzeichen'!$AJ$3:$AJ$11)))</f>
        <v>0</v>
      </c>
      <c r="U22" s="181">
        <f t="shared" si="2"/>
        <v>0</v>
      </c>
      <c r="V22" s="180">
        <f>'Auswertung Bundesjugendspiele'!$Z22</f>
        <v>0</v>
      </c>
      <c r="W22" s="180">
        <f>IF($B22=0,0,LOOKUP($D22,'Daten Sportabzeichen'!$A$3:$A$11,IF($E22="w",'Daten Sportabzeichen'!$Q$3:$Q$11,'Daten Sportabzeichen'!$AQ$3:$AQ$11)))</f>
        <v>0</v>
      </c>
      <c r="X22" s="180">
        <f>IF($B22=0,0,LOOKUP($D22,'Daten Sportabzeichen'!$A$3:$A$11,IF($E22="w",'Daten Sportabzeichen'!$R$3:$R$11,'Daten Sportabzeichen'!$AR$3:$AR$11)))</f>
        <v>0</v>
      </c>
      <c r="Y22" s="180">
        <f>IF($B22=0,0,LOOKUP($D22,'Daten Sportabzeichen'!$A$3:$A$11,IF($E22="w",'Daten Sportabzeichen'!$S$3:$S$11,'Daten Sportabzeichen'!$AS$11:$AS21)))</f>
        <v>0</v>
      </c>
      <c r="Z22" s="181">
        <f t="shared" si="3"/>
        <v>0</v>
      </c>
      <c r="AA22" s="183"/>
      <c r="AB22" s="180">
        <f>IF($B22=0,0,LOOKUP($D22,'Daten Sportabzeichen'!$A$3:$A$11,IF($E22="w",'Daten Sportabzeichen'!$N$3:$N$11,'Daten Sportabzeichen'!$AN$3:$AN$11)))</f>
        <v>0</v>
      </c>
      <c r="AC22" s="180">
        <f>IF($B22=0,0,LOOKUP($D22,'Daten Sportabzeichen'!$A$3:$A$11,IF($E22="w",'Daten Sportabzeichen'!$O$3:$O$11,'Daten Sportabzeichen'!$AO$11:$AO21)))</f>
        <v>0</v>
      </c>
      <c r="AD22" s="180">
        <f>IF($B22=0,0,LOOKUP($D22,'Daten Sportabzeichen'!$A$3:$A$11,IF($E22="w",'Daten Sportabzeichen'!$P$3:$P$11,'Daten Sportabzeichen'!$AP$3:$AP$11)))</f>
        <v>0</v>
      </c>
      <c r="AE22" s="181">
        <f t="shared" si="4"/>
        <v>0</v>
      </c>
      <c r="AF22" s="183"/>
      <c r="AG22" s="180">
        <f>IF($B22=0,0,LOOKUP($D22,'Daten Sportabzeichen'!$A$3:$A$11,IF($E22="w",'Daten Sportabzeichen'!$T$3:$T$11,'Daten Sportabzeichen'!$AT$3:$AT$11)))</f>
        <v>0</v>
      </c>
      <c r="AH22" s="180">
        <f>IF($B22=0,0,LOOKUP($D22,'Daten Sportabzeichen'!$A$3:$A$11,IF($E22="w",'Daten Sportabzeichen'!$U$3:$U$11,'Daten Sportabzeichen'!$AU$11:$AU21)))</f>
        <v>0</v>
      </c>
      <c r="AI22" s="180">
        <f>IF($B22=0,0,LOOKUP($D22,'Daten Sportabzeichen'!$A$3:$A$11,IF($E22="w",'Daten Sportabzeichen'!$V$3:$V$11,'Daten Sportabzeichen'!$AV$3:$AV$11)))</f>
        <v>0</v>
      </c>
      <c r="AJ22" s="181">
        <f t="shared" si="5"/>
        <v>0</v>
      </c>
      <c r="AK22" s="180">
        <f>'Auswertung Bundesjugendspiele'!$AD22</f>
        <v>0</v>
      </c>
      <c r="AL22" s="180">
        <f>IF($B22=0,0,LOOKUP($D22,'Daten Sportabzeichen'!$A$3:$A$11,IF($E22="w",'Daten Sportabzeichen'!$K$3:$K$11,'Daten Sportabzeichen'!$AK$3:$AK$11)))</f>
        <v>0</v>
      </c>
      <c r="AM22" s="180">
        <f>IF($B22=0,0,LOOKUP($D22,'Daten Sportabzeichen'!$A$3:$A$11,IF($E22="w",'Daten Sportabzeichen'!$L$3:$L$11,'Daten Sportabzeichen'!$AL$3:$AL$11)))</f>
        <v>0</v>
      </c>
      <c r="AN22" s="180">
        <f>IF($B22=0,0,LOOKUP($D22,'Daten Sportabzeichen'!$A$3:$A$11,IF($E22="w",'Daten Sportabzeichen'!$M$3:$M$11,'Daten Sportabzeichen'!$AM$11:$AM21)))</f>
        <v>0</v>
      </c>
      <c r="AO22" s="181">
        <f t="shared" si="6"/>
        <v>0</v>
      </c>
      <c r="AP22" s="180">
        <f t="shared" si="7"/>
        <v>0</v>
      </c>
      <c r="AQ22" s="180">
        <f t="shared" si="8"/>
        <v>0</v>
      </c>
      <c r="AR22" s="180">
        <f t="shared" si="9"/>
        <v>0</v>
      </c>
      <c r="AS22" s="180">
        <f t="shared" si="10"/>
        <v>0</v>
      </c>
      <c r="AT22" s="165">
        <f t="shared" si="11"/>
        <v>0</v>
      </c>
      <c r="AU22" s="165">
        <f t="shared" si="12"/>
        <v>0</v>
      </c>
      <c r="AV22" s="165" t="str">
        <f t="shared" si="13"/>
        <v>-</v>
      </c>
    </row>
    <row r="23" spans="2:48" ht="15.6" x14ac:dyDescent="0.3">
      <c r="B23" s="175">
        <f>'Auswertung Bundesjugendspiele'!B23</f>
        <v>0</v>
      </c>
      <c r="C23" s="176">
        <f>'Auswertung Bundesjugendspiele'!E23</f>
        <v>0</v>
      </c>
      <c r="D23" s="141">
        <f>'Auswertung Bundesjugendspiele'!F23</f>
        <v>0</v>
      </c>
      <c r="E23" s="177">
        <f>'Auswertung Bundesjugendspiele'!G23</f>
        <v>0</v>
      </c>
      <c r="F23" s="178"/>
      <c r="G23" s="179"/>
      <c r="H23" s="180">
        <f>IF($B23=0,0,LOOKUP($D23,'Daten Sportabzeichen'!$A$3:$A$11,IF($E23="w",'Daten Sportabzeichen'!$B$3:$B$11,'Daten Sportabzeichen'!$AB$3:$AB$11)))</f>
        <v>0</v>
      </c>
      <c r="I23" s="180">
        <f>IF($B23=0,0,LOOKUP($D23,'Daten Sportabzeichen'!$A$3:$A$11,IF($E23="w",'Daten Sportabzeichen'!$C$3:$C$11,'Daten Sportabzeichen'!$AC$3:$AC$11)))</f>
        <v>0</v>
      </c>
      <c r="J23" s="180">
        <f>IF($B23=0,0,LOOKUP($D23,'Daten Sportabzeichen'!$A$3:$A$11,IF($E23="w",'Daten Sportabzeichen'!$D$3:$D$11,'Daten Sportabzeichen'!$AD$3:$AD$11)))</f>
        <v>0</v>
      </c>
      <c r="K23" s="181">
        <f t="shared" si="0"/>
        <v>0</v>
      </c>
      <c r="L23" s="182">
        <f>'Auswertung Bundesjugendspiele'!$H23</f>
        <v>0</v>
      </c>
      <c r="M23" s="180">
        <f>IF($B23=0,0,LOOKUP($D23,'Daten Sportabzeichen'!$A$3:$A$11,IF($E23="w",'Daten Sportabzeichen'!$E$3:$E$11,'Daten Sportabzeichen'!$AE$3:$AE$11)))</f>
        <v>0</v>
      </c>
      <c r="N23" s="180">
        <f>IF($B23=0,0,LOOKUP($D23,'Daten Sportabzeichen'!$A$3:$A$11,IF($E23="w",'Daten Sportabzeichen'!$F$3:$F$11,'Daten Sportabzeichen'!$AF$3:$AF$11)))</f>
        <v>0</v>
      </c>
      <c r="O23" s="180">
        <f>IF($B23=0,0,LOOKUP($D23,'Daten Sportabzeichen'!$A$3:$A$11,IF($E23="w",'Daten Sportabzeichen'!$G$3:$G$11,'Daten Sportabzeichen'!$AG$3:$AG$11)))</f>
        <v>0</v>
      </c>
      <c r="P23" s="181">
        <f t="shared" si="1"/>
        <v>0</v>
      </c>
      <c r="Q23" s="182" t="str">
        <f>IF($E23="w",CONCATENATE('Auswertung Bundesjugendspiele'!$N23,":",RIGHT(CONCATENATE("00",'Auswertung Bundesjugendspiele'!$P23),2)),  CONCATENATE('Auswertung Bundesjugendspiele'!$V23,":",RIGHT(CONCATENATE("00",'Auswertung Bundesjugendspiele'!$X23),2)) )</f>
        <v>:00</v>
      </c>
      <c r="R23" s="180">
        <f>IF($B23=0,0,LOOKUP($D23,'Daten Sportabzeichen'!$A$3:$A$11,IF($E23="w",'Daten Sportabzeichen'!$H$3:$H$11,'Daten Sportabzeichen'!$AH$3:$AH$11)))</f>
        <v>0</v>
      </c>
      <c r="S23" s="180">
        <f>IF($B23=0,0,LOOKUP($D23,'Daten Sportabzeichen'!$A$3:$A$11,IF($E23="w",'Daten Sportabzeichen'!$I$3:$I$11,'Daten Sportabzeichen'!$AI$3:$AI$11)))</f>
        <v>0</v>
      </c>
      <c r="T23" s="180">
        <f>IF($B23=0,0,LOOKUP($D23,'Daten Sportabzeichen'!$A$3:$A$11,IF($E23="w",'Daten Sportabzeichen'!$J$3:$J$11,'Daten Sportabzeichen'!$AJ$3:$AJ$11)))</f>
        <v>0</v>
      </c>
      <c r="U23" s="181">
        <f t="shared" si="2"/>
        <v>0</v>
      </c>
      <c r="V23" s="180">
        <f>'Auswertung Bundesjugendspiele'!$Z23</f>
        <v>0</v>
      </c>
      <c r="W23" s="180">
        <f>IF($B23=0,0,LOOKUP($D23,'Daten Sportabzeichen'!$A$3:$A$11,IF($E23="w",'Daten Sportabzeichen'!$Q$3:$Q$11,'Daten Sportabzeichen'!$AQ$3:$AQ$11)))</f>
        <v>0</v>
      </c>
      <c r="X23" s="180">
        <f>IF($B23=0,0,LOOKUP($D23,'Daten Sportabzeichen'!$A$3:$A$11,IF($E23="w",'Daten Sportabzeichen'!$R$3:$R$11,'Daten Sportabzeichen'!$AR$3:$AR$11)))</f>
        <v>0</v>
      </c>
      <c r="Y23" s="180">
        <f>IF($B23=0,0,LOOKUP($D23,'Daten Sportabzeichen'!$A$3:$A$11,IF($E23="w",'Daten Sportabzeichen'!$S$3:$S$11,'Daten Sportabzeichen'!$AS$11:$AS22)))</f>
        <v>0</v>
      </c>
      <c r="Z23" s="181">
        <f t="shared" si="3"/>
        <v>0</v>
      </c>
      <c r="AA23" s="183"/>
      <c r="AB23" s="180">
        <f>IF($B23=0,0,LOOKUP($D23,'Daten Sportabzeichen'!$A$3:$A$11,IF($E23="w",'Daten Sportabzeichen'!$N$3:$N$11,'Daten Sportabzeichen'!$AN$3:$AN$11)))</f>
        <v>0</v>
      </c>
      <c r="AC23" s="180">
        <f>IF($B23=0,0,LOOKUP($D23,'Daten Sportabzeichen'!$A$3:$A$11,IF($E23="w",'Daten Sportabzeichen'!$O$3:$O$11,'Daten Sportabzeichen'!$AO$11:$AO22)))</f>
        <v>0</v>
      </c>
      <c r="AD23" s="180">
        <f>IF($B23=0,0,LOOKUP($D23,'Daten Sportabzeichen'!$A$3:$A$11,IF($E23="w",'Daten Sportabzeichen'!$P$3:$P$11,'Daten Sportabzeichen'!$AP$3:$AP$11)))</f>
        <v>0</v>
      </c>
      <c r="AE23" s="181">
        <f t="shared" si="4"/>
        <v>0</v>
      </c>
      <c r="AF23" s="183"/>
      <c r="AG23" s="180">
        <f>IF($B23=0,0,LOOKUP($D23,'Daten Sportabzeichen'!$A$3:$A$11,IF($E23="w",'Daten Sportabzeichen'!$T$3:$T$11,'Daten Sportabzeichen'!$AT$3:$AT$11)))</f>
        <v>0</v>
      </c>
      <c r="AH23" s="180">
        <f>IF($B23=0,0,LOOKUP($D23,'Daten Sportabzeichen'!$A$3:$A$11,IF($E23="w",'Daten Sportabzeichen'!$U$3:$U$11,'Daten Sportabzeichen'!$AU$11:$AU22)))</f>
        <v>0</v>
      </c>
      <c r="AI23" s="180">
        <f>IF($B23=0,0,LOOKUP($D23,'Daten Sportabzeichen'!$A$3:$A$11,IF($E23="w",'Daten Sportabzeichen'!$V$3:$V$11,'Daten Sportabzeichen'!$AV$3:$AV$11)))</f>
        <v>0</v>
      </c>
      <c r="AJ23" s="181">
        <f t="shared" si="5"/>
        <v>0</v>
      </c>
      <c r="AK23" s="180">
        <f>'Auswertung Bundesjugendspiele'!$AD23</f>
        <v>0</v>
      </c>
      <c r="AL23" s="180">
        <f>IF($B23=0,0,LOOKUP($D23,'Daten Sportabzeichen'!$A$3:$A$11,IF($E23="w",'Daten Sportabzeichen'!$K$3:$K$11,'Daten Sportabzeichen'!$AK$3:$AK$11)))</f>
        <v>0</v>
      </c>
      <c r="AM23" s="180">
        <f>IF($B23=0,0,LOOKUP($D23,'Daten Sportabzeichen'!$A$3:$A$11,IF($E23="w",'Daten Sportabzeichen'!$L$3:$L$11,'Daten Sportabzeichen'!$AL$3:$AL$11)))</f>
        <v>0</v>
      </c>
      <c r="AN23" s="180">
        <f>IF($B23=0,0,LOOKUP($D23,'Daten Sportabzeichen'!$A$3:$A$11,IF($E23="w",'Daten Sportabzeichen'!$M$3:$M$11,'Daten Sportabzeichen'!$AM$11:$AM22)))</f>
        <v>0</v>
      </c>
      <c r="AO23" s="181">
        <f t="shared" si="6"/>
        <v>0</v>
      </c>
      <c r="AP23" s="180">
        <f t="shared" si="7"/>
        <v>0</v>
      </c>
      <c r="AQ23" s="180">
        <f t="shared" si="8"/>
        <v>0</v>
      </c>
      <c r="AR23" s="180">
        <f t="shared" si="9"/>
        <v>0</v>
      </c>
      <c r="AS23" s="180">
        <f t="shared" si="10"/>
        <v>0</v>
      </c>
      <c r="AT23" s="165">
        <f t="shared" si="11"/>
        <v>0</v>
      </c>
      <c r="AU23" s="165">
        <f t="shared" si="12"/>
        <v>0</v>
      </c>
      <c r="AV23" s="165" t="str">
        <f t="shared" si="13"/>
        <v>-</v>
      </c>
    </row>
    <row r="24" spans="2:48" ht="15.6" x14ac:dyDescent="0.3">
      <c r="B24" s="175">
        <f>'Auswertung Bundesjugendspiele'!B24</f>
        <v>0</v>
      </c>
      <c r="C24" s="176">
        <f>'Auswertung Bundesjugendspiele'!E24</f>
        <v>0</v>
      </c>
      <c r="D24" s="141">
        <f>'Auswertung Bundesjugendspiele'!F24</f>
        <v>0</v>
      </c>
      <c r="E24" s="177">
        <f>'Auswertung Bundesjugendspiele'!G24</f>
        <v>0</v>
      </c>
      <c r="F24" s="178"/>
      <c r="G24" s="179"/>
      <c r="H24" s="180">
        <f>IF($B24=0,0,LOOKUP($D24,'Daten Sportabzeichen'!$A$3:$A$11,IF($E24="w",'Daten Sportabzeichen'!$B$3:$B$11,'Daten Sportabzeichen'!$AB$3:$AB$11)))</f>
        <v>0</v>
      </c>
      <c r="I24" s="180">
        <f>IF($B24=0,0,LOOKUP($D24,'Daten Sportabzeichen'!$A$3:$A$11,IF($E24="w",'Daten Sportabzeichen'!$C$3:$C$11,'Daten Sportabzeichen'!$AC$3:$AC$11)))</f>
        <v>0</v>
      </c>
      <c r="J24" s="180">
        <f>IF($B24=0,0,LOOKUP($D24,'Daten Sportabzeichen'!$A$3:$A$11,IF($E24="w",'Daten Sportabzeichen'!$D$3:$D$11,'Daten Sportabzeichen'!$AD$3:$AD$11)))</f>
        <v>0</v>
      </c>
      <c r="K24" s="181">
        <f t="shared" si="0"/>
        <v>0</v>
      </c>
      <c r="L24" s="182">
        <f>'Auswertung Bundesjugendspiele'!$H24</f>
        <v>0</v>
      </c>
      <c r="M24" s="180">
        <f>IF($B24=0,0,LOOKUP($D24,'Daten Sportabzeichen'!$A$3:$A$11,IF($E24="w",'Daten Sportabzeichen'!$E$3:$E$11,'Daten Sportabzeichen'!$AE$3:$AE$11)))</f>
        <v>0</v>
      </c>
      <c r="N24" s="180">
        <f>IF($B24=0,0,LOOKUP($D24,'Daten Sportabzeichen'!$A$3:$A$11,IF($E24="w",'Daten Sportabzeichen'!$F$3:$F$11,'Daten Sportabzeichen'!$AF$3:$AF$11)))</f>
        <v>0</v>
      </c>
      <c r="O24" s="180">
        <f>IF($B24=0,0,LOOKUP($D24,'Daten Sportabzeichen'!$A$3:$A$11,IF($E24="w",'Daten Sportabzeichen'!$G$3:$G$11,'Daten Sportabzeichen'!$AG$3:$AG$11)))</f>
        <v>0</v>
      </c>
      <c r="P24" s="181">
        <f t="shared" si="1"/>
        <v>0</v>
      </c>
      <c r="Q24" s="182" t="str">
        <f>IF($E24="w",CONCATENATE('Auswertung Bundesjugendspiele'!$N24,":",RIGHT(CONCATENATE("00",'Auswertung Bundesjugendspiele'!$P24),2)),  CONCATENATE('Auswertung Bundesjugendspiele'!$V24,":",RIGHT(CONCATENATE("00",'Auswertung Bundesjugendspiele'!$X24),2)) )</f>
        <v>:00</v>
      </c>
      <c r="R24" s="180">
        <f>IF($B24=0,0,LOOKUP($D24,'Daten Sportabzeichen'!$A$3:$A$11,IF($E24="w",'Daten Sportabzeichen'!$H$3:$H$11,'Daten Sportabzeichen'!$AH$3:$AH$11)))</f>
        <v>0</v>
      </c>
      <c r="S24" s="180">
        <f>IF($B24=0,0,LOOKUP($D24,'Daten Sportabzeichen'!$A$3:$A$11,IF($E24="w",'Daten Sportabzeichen'!$I$3:$I$11,'Daten Sportabzeichen'!$AI$3:$AI$11)))</f>
        <v>0</v>
      </c>
      <c r="T24" s="180">
        <f>IF($B24=0,0,LOOKUP($D24,'Daten Sportabzeichen'!$A$3:$A$11,IF($E24="w",'Daten Sportabzeichen'!$J$3:$J$11,'Daten Sportabzeichen'!$AJ$3:$AJ$11)))</f>
        <v>0</v>
      </c>
      <c r="U24" s="181">
        <f t="shared" si="2"/>
        <v>0</v>
      </c>
      <c r="V24" s="180">
        <f>'Auswertung Bundesjugendspiele'!$Z24</f>
        <v>0</v>
      </c>
      <c r="W24" s="180">
        <f>IF($B24=0,0,LOOKUP($D24,'Daten Sportabzeichen'!$A$3:$A$11,IF($E24="w",'Daten Sportabzeichen'!$Q$3:$Q$11,'Daten Sportabzeichen'!$AQ$3:$AQ$11)))</f>
        <v>0</v>
      </c>
      <c r="X24" s="180">
        <f>IF($B24=0,0,LOOKUP($D24,'Daten Sportabzeichen'!$A$3:$A$11,IF($E24="w",'Daten Sportabzeichen'!$R$3:$R$11,'Daten Sportabzeichen'!$AR$3:$AR$11)))</f>
        <v>0</v>
      </c>
      <c r="Y24" s="180">
        <f>IF($B24=0,0,LOOKUP($D24,'Daten Sportabzeichen'!$A$3:$A$11,IF($E24="w",'Daten Sportabzeichen'!$S$3:$S$11,'Daten Sportabzeichen'!$AS$11:$AS23)))</f>
        <v>0</v>
      </c>
      <c r="Z24" s="181">
        <f t="shared" si="3"/>
        <v>0</v>
      </c>
      <c r="AA24" s="183"/>
      <c r="AB24" s="180">
        <f>IF($B24=0,0,LOOKUP($D24,'Daten Sportabzeichen'!$A$3:$A$11,IF($E24="w",'Daten Sportabzeichen'!$N$3:$N$11,'Daten Sportabzeichen'!$AN$3:$AN$11)))</f>
        <v>0</v>
      </c>
      <c r="AC24" s="180">
        <f>IF($B24=0,0,LOOKUP($D24,'Daten Sportabzeichen'!$A$3:$A$11,IF($E24="w",'Daten Sportabzeichen'!$O$3:$O$11,'Daten Sportabzeichen'!$AO$11:$AO23)))</f>
        <v>0</v>
      </c>
      <c r="AD24" s="180">
        <f>IF($B24=0,0,LOOKUP($D24,'Daten Sportabzeichen'!$A$3:$A$11,IF($E24="w",'Daten Sportabzeichen'!$P$3:$P$11,'Daten Sportabzeichen'!$AP$3:$AP$11)))</f>
        <v>0</v>
      </c>
      <c r="AE24" s="181">
        <f t="shared" si="4"/>
        <v>0</v>
      </c>
      <c r="AF24" s="183"/>
      <c r="AG24" s="180">
        <f>IF($B24=0,0,LOOKUP($D24,'Daten Sportabzeichen'!$A$3:$A$11,IF($E24="w",'Daten Sportabzeichen'!$T$3:$T$11,'Daten Sportabzeichen'!$AT$3:$AT$11)))</f>
        <v>0</v>
      </c>
      <c r="AH24" s="180">
        <f>IF($B24=0,0,LOOKUP($D24,'Daten Sportabzeichen'!$A$3:$A$11,IF($E24="w",'Daten Sportabzeichen'!$U$3:$U$11,'Daten Sportabzeichen'!$AU$11:$AU23)))</f>
        <v>0</v>
      </c>
      <c r="AI24" s="180">
        <f>IF($B24=0,0,LOOKUP($D24,'Daten Sportabzeichen'!$A$3:$A$11,IF($E24="w",'Daten Sportabzeichen'!$V$3:$V$11,'Daten Sportabzeichen'!$AV$3:$AV$11)))</f>
        <v>0</v>
      </c>
      <c r="AJ24" s="181">
        <f t="shared" si="5"/>
        <v>0</v>
      </c>
      <c r="AK24" s="180">
        <f>'Auswertung Bundesjugendspiele'!$AD24</f>
        <v>0</v>
      </c>
      <c r="AL24" s="180">
        <f>IF($B24=0,0,LOOKUP($D24,'Daten Sportabzeichen'!$A$3:$A$11,IF($E24="w",'Daten Sportabzeichen'!$K$3:$K$11,'Daten Sportabzeichen'!$AK$3:$AK$11)))</f>
        <v>0</v>
      </c>
      <c r="AM24" s="180">
        <f>IF($B24=0,0,LOOKUP($D24,'Daten Sportabzeichen'!$A$3:$A$11,IF($E24="w",'Daten Sportabzeichen'!$L$3:$L$11,'Daten Sportabzeichen'!$AL$3:$AL$11)))</f>
        <v>0</v>
      </c>
      <c r="AN24" s="180">
        <f>IF($B24=0,0,LOOKUP($D24,'Daten Sportabzeichen'!$A$3:$A$11,IF($E24="w",'Daten Sportabzeichen'!$M$3:$M$11,'Daten Sportabzeichen'!$AM$11:$AM23)))</f>
        <v>0</v>
      </c>
      <c r="AO24" s="181">
        <f t="shared" si="6"/>
        <v>0</v>
      </c>
      <c r="AP24" s="180">
        <f t="shared" si="7"/>
        <v>0</v>
      </c>
      <c r="AQ24" s="180">
        <f t="shared" si="8"/>
        <v>0</v>
      </c>
      <c r="AR24" s="180">
        <f t="shared" si="9"/>
        <v>0</v>
      </c>
      <c r="AS24" s="180">
        <f t="shared" si="10"/>
        <v>0</v>
      </c>
      <c r="AT24" s="165">
        <f t="shared" si="11"/>
        <v>0</v>
      </c>
      <c r="AU24" s="165">
        <f t="shared" si="12"/>
        <v>0</v>
      </c>
      <c r="AV24" s="165" t="str">
        <f t="shared" si="13"/>
        <v>-</v>
      </c>
    </row>
    <row r="25" spans="2:48" ht="15.6" x14ac:dyDescent="0.3">
      <c r="B25" s="175">
        <f>'Auswertung Bundesjugendspiele'!B25</f>
        <v>0</v>
      </c>
      <c r="C25" s="176">
        <f>'Auswertung Bundesjugendspiele'!E25</f>
        <v>0</v>
      </c>
      <c r="D25" s="141">
        <f>'Auswertung Bundesjugendspiele'!F25</f>
        <v>0</v>
      </c>
      <c r="E25" s="177">
        <f>'Auswertung Bundesjugendspiele'!G25</f>
        <v>0</v>
      </c>
      <c r="F25" s="178"/>
      <c r="G25" s="179"/>
      <c r="H25" s="180">
        <f>IF($B25=0,0,LOOKUP($D25,'Daten Sportabzeichen'!$A$3:$A$11,IF($E25="w",'Daten Sportabzeichen'!$B$3:$B$11,'Daten Sportabzeichen'!$AB$3:$AB$11)))</f>
        <v>0</v>
      </c>
      <c r="I25" s="180">
        <f>IF($B25=0,0,LOOKUP($D25,'Daten Sportabzeichen'!$A$3:$A$11,IF($E25="w",'Daten Sportabzeichen'!$C$3:$C$11,'Daten Sportabzeichen'!$AC$3:$AC$11)))</f>
        <v>0</v>
      </c>
      <c r="J25" s="180">
        <f>IF($B25=0,0,LOOKUP($D25,'Daten Sportabzeichen'!$A$3:$A$11,IF($E25="w",'Daten Sportabzeichen'!$D$3:$D$11,'Daten Sportabzeichen'!$AD$3:$AD$11)))</f>
        <v>0</v>
      </c>
      <c r="K25" s="181">
        <f t="shared" si="0"/>
        <v>0</v>
      </c>
      <c r="L25" s="182">
        <f>'Auswertung Bundesjugendspiele'!$H25</f>
        <v>0</v>
      </c>
      <c r="M25" s="180">
        <f>IF($B25=0,0,LOOKUP($D25,'Daten Sportabzeichen'!$A$3:$A$11,IF($E25="w",'Daten Sportabzeichen'!$E$3:$E$11,'Daten Sportabzeichen'!$AE$3:$AE$11)))</f>
        <v>0</v>
      </c>
      <c r="N25" s="180">
        <f>IF($B25=0,0,LOOKUP($D25,'Daten Sportabzeichen'!$A$3:$A$11,IF($E25="w",'Daten Sportabzeichen'!$F$3:$F$11,'Daten Sportabzeichen'!$AF$3:$AF$11)))</f>
        <v>0</v>
      </c>
      <c r="O25" s="180">
        <f>IF($B25=0,0,LOOKUP($D25,'Daten Sportabzeichen'!$A$3:$A$11,IF($E25="w",'Daten Sportabzeichen'!$G$3:$G$11,'Daten Sportabzeichen'!$AG$3:$AG$11)))</f>
        <v>0</v>
      </c>
      <c r="P25" s="181">
        <f t="shared" si="1"/>
        <v>0</v>
      </c>
      <c r="Q25" s="182" t="str">
        <f>IF($E25="w",CONCATENATE('Auswertung Bundesjugendspiele'!$N25,":",RIGHT(CONCATENATE("00",'Auswertung Bundesjugendspiele'!$P25),2)),  CONCATENATE('Auswertung Bundesjugendspiele'!$V25,":",RIGHT(CONCATENATE("00",'Auswertung Bundesjugendspiele'!$X25),2)) )</f>
        <v>:00</v>
      </c>
      <c r="R25" s="180">
        <f>IF($B25=0,0,LOOKUP($D25,'Daten Sportabzeichen'!$A$3:$A$11,IF($E25="w",'Daten Sportabzeichen'!$H$3:$H$11,'Daten Sportabzeichen'!$AH$3:$AH$11)))</f>
        <v>0</v>
      </c>
      <c r="S25" s="180">
        <f>IF($B25=0,0,LOOKUP($D25,'Daten Sportabzeichen'!$A$3:$A$11,IF($E25="w",'Daten Sportabzeichen'!$I$3:$I$11,'Daten Sportabzeichen'!$AI$3:$AI$11)))</f>
        <v>0</v>
      </c>
      <c r="T25" s="180">
        <f>IF($B25=0,0,LOOKUP($D25,'Daten Sportabzeichen'!$A$3:$A$11,IF($E25="w",'Daten Sportabzeichen'!$J$3:$J$11,'Daten Sportabzeichen'!$AJ$3:$AJ$11)))</f>
        <v>0</v>
      </c>
      <c r="U25" s="181">
        <f t="shared" si="2"/>
        <v>0</v>
      </c>
      <c r="V25" s="180">
        <f>'Auswertung Bundesjugendspiele'!$Z25</f>
        <v>0</v>
      </c>
      <c r="W25" s="180">
        <f>IF($B25=0,0,LOOKUP($D25,'Daten Sportabzeichen'!$A$3:$A$11,IF($E25="w",'Daten Sportabzeichen'!$Q$3:$Q$11,'Daten Sportabzeichen'!$AQ$3:$AQ$11)))</f>
        <v>0</v>
      </c>
      <c r="X25" s="180">
        <f>IF($B25=0,0,LOOKUP($D25,'Daten Sportabzeichen'!$A$3:$A$11,IF($E25="w",'Daten Sportabzeichen'!$R$3:$R$11,'Daten Sportabzeichen'!$AR$3:$AR$11)))</f>
        <v>0</v>
      </c>
      <c r="Y25" s="180">
        <f>IF($B25=0,0,LOOKUP($D25,'Daten Sportabzeichen'!$A$3:$A$11,IF($E25="w",'Daten Sportabzeichen'!$S$3:$S$11,'Daten Sportabzeichen'!$AS$11:$AS24)))</f>
        <v>0</v>
      </c>
      <c r="Z25" s="181">
        <f t="shared" si="3"/>
        <v>0</v>
      </c>
      <c r="AA25" s="183"/>
      <c r="AB25" s="180">
        <f>IF($B25=0,0,LOOKUP($D25,'Daten Sportabzeichen'!$A$3:$A$11,IF($E25="w",'Daten Sportabzeichen'!$N$3:$N$11,'Daten Sportabzeichen'!$AN$3:$AN$11)))</f>
        <v>0</v>
      </c>
      <c r="AC25" s="180">
        <f>IF($B25=0,0,LOOKUP($D25,'Daten Sportabzeichen'!$A$3:$A$11,IF($E25="w",'Daten Sportabzeichen'!$O$3:$O$11,'Daten Sportabzeichen'!$AO$11:$AO24)))</f>
        <v>0</v>
      </c>
      <c r="AD25" s="180">
        <f>IF($B25=0,0,LOOKUP($D25,'Daten Sportabzeichen'!$A$3:$A$11,IF($E25="w",'Daten Sportabzeichen'!$P$3:$P$11,'Daten Sportabzeichen'!$AP$3:$AP$11)))</f>
        <v>0</v>
      </c>
      <c r="AE25" s="181">
        <f t="shared" si="4"/>
        <v>0</v>
      </c>
      <c r="AF25" s="183"/>
      <c r="AG25" s="180">
        <f>IF($B25=0,0,LOOKUP($D25,'Daten Sportabzeichen'!$A$3:$A$11,IF($E25="w",'Daten Sportabzeichen'!$T$3:$T$11,'Daten Sportabzeichen'!$AT$3:$AT$11)))</f>
        <v>0</v>
      </c>
      <c r="AH25" s="180">
        <f>IF($B25=0,0,LOOKUP($D25,'Daten Sportabzeichen'!$A$3:$A$11,IF($E25="w",'Daten Sportabzeichen'!$U$3:$U$11,'Daten Sportabzeichen'!$AU$11:$AU24)))</f>
        <v>0</v>
      </c>
      <c r="AI25" s="180">
        <f>IF($B25=0,0,LOOKUP($D25,'Daten Sportabzeichen'!$A$3:$A$11,IF($E25="w",'Daten Sportabzeichen'!$V$3:$V$11,'Daten Sportabzeichen'!$AV$3:$AV$11)))</f>
        <v>0</v>
      </c>
      <c r="AJ25" s="181">
        <f t="shared" si="5"/>
        <v>0</v>
      </c>
      <c r="AK25" s="180">
        <f>'Auswertung Bundesjugendspiele'!$AD25</f>
        <v>0</v>
      </c>
      <c r="AL25" s="180">
        <f>IF($B25=0,0,LOOKUP($D25,'Daten Sportabzeichen'!$A$3:$A$11,IF($E25="w",'Daten Sportabzeichen'!$K$3:$K$11,'Daten Sportabzeichen'!$AK$3:$AK$11)))</f>
        <v>0</v>
      </c>
      <c r="AM25" s="180">
        <f>IF($B25=0,0,LOOKUP($D25,'Daten Sportabzeichen'!$A$3:$A$11,IF($E25="w",'Daten Sportabzeichen'!$L$3:$L$11,'Daten Sportabzeichen'!$AL$3:$AL$11)))</f>
        <v>0</v>
      </c>
      <c r="AN25" s="180">
        <f>IF($B25=0,0,LOOKUP($D25,'Daten Sportabzeichen'!$A$3:$A$11,IF($E25="w",'Daten Sportabzeichen'!$M$3:$M$11,'Daten Sportabzeichen'!$AM$11:$AM24)))</f>
        <v>0</v>
      </c>
      <c r="AO25" s="181">
        <f t="shared" si="6"/>
        <v>0</v>
      </c>
      <c r="AP25" s="180">
        <f t="shared" si="7"/>
        <v>0</v>
      </c>
      <c r="AQ25" s="180">
        <f t="shared" si="8"/>
        <v>0</v>
      </c>
      <c r="AR25" s="180">
        <f t="shared" si="9"/>
        <v>0</v>
      </c>
      <c r="AS25" s="180">
        <f t="shared" si="10"/>
        <v>0</v>
      </c>
      <c r="AT25" s="165">
        <f t="shared" si="11"/>
        <v>0</v>
      </c>
      <c r="AU25" s="165">
        <f t="shared" si="12"/>
        <v>0</v>
      </c>
      <c r="AV25" s="165" t="str">
        <f t="shared" si="13"/>
        <v>-</v>
      </c>
    </row>
    <row r="26" spans="2:48" ht="15.6" x14ac:dyDescent="0.3">
      <c r="B26" s="175">
        <f>'Auswertung Bundesjugendspiele'!B26</f>
        <v>0</v>
      </c>
      <c r="C26" s="176">
        <f>'Auswertung Bundesjugendspiele'!E26</f>
        <v>0</v>
      </c>
      <c r="D26" s="141">
        <f>'Auswertung Bundesjugendspiele'!F26</f>
        <v>0</v>
      </c>
      <c r="E26" s="177">
        <f>'Auswertung Bundesjugendspiele'!G26</f>
        <v>0</v>
      </c>
      <c r="F26" s="178"/>
      <c r="G26" s="179"/>
      <c r="H26" s="180">
        <f>IF($B26=0,0,LOOKUP($D26,'Daten Sportabzeichen'!$A$3:$A$11,IF($E26="w",'Daten Sportabzeichen'!$B$3:$B$11,'Daten Sportabzeichen'!$AB$3:$AB$11)))</f>
        <v>0</v>
      </c>
      <c r="I26" s="180">
        <f>IF($B26=0,0,LOOKUP($D26,'Daten Sportabzeichen'!$A$3:$A$11,IF($E26="w",'Daten Sportabzeichen'!$C$3:$C$11,'Daten Sportabzeichen'!$AC$3:$AC$11)))</f>
        <v>0</v>
      </c>
      <c r="J26" s="180">
        <f>IF($B26=0,0,LOOKUP($D26,'Daten Sportabzeichen'!$A$3:$A$11,IF($E26="w",'Daten Sportabzeichen'!$D$3:$D$11,'Daten Sportabzeichen'!$AD$3:$AD$11)))</f>
        <v>0</v>
      </c>
      <c r="K26" s="181">
        <f t="shared" si="0"/>
        <v>0</v>
      </c>
      <c r="L26" s="182">
        <f>'Auswertung Bundesjugendspiele'!$H26</f>
        <v>0</v>
      </c>
      <c r="M26" s="180">
        <f>IF($B26=0,0,LOOKUP($D26,'Daten Sportabzeichen'!$A$3:$A$11,IF($E26="w",'Daten Sportabzeichen'!$E$3:$E$11,'Daten Sportabzeichen'!$AE$3:$AE$11)))</f>
        <v>0</v>
      </c>
      <c r="N26" s="180">
        <f>IF($B26=0,0,LOOKUP($D26,'Daten Sportabzeichen'!$A$3:$A$11,IF($E26="w",'Daten Sportabzeichen'!$F$3:$F$11,'Daten Sportabzeichen'!$AF$3:$AF$11)))</f>
        <v>0</v>
      </c>
      <c r="O26" s="180">
        <f>IF($B26=0,0,LOOKUP($D26,'Daten Sportabzeichen'!$A$3:$A$11,IF($E26="w",'Daten Sportabzeichen'!$G$3:$G$11,'Daten Sportabzeichen'!$AG$3:$AG$11)))</f>
        <v>0</v>
      </c>
      <c r="P26" s="181">
        <f t="shared" si="1"/>
        <v>0</v>
      </c>
      <c r="Q26" s="182" t="str">
        <f>IF($E26="w",CONCATENATE('Auswertung Bundesjugendspiele'!$N26,":",RIGHT(CONCATENATE("00",'Auswertung Bundesjugendspiele'!$P26),2)),  CONCATENATE('Auswertung Bundesjugendspiele'!$V26,":",RIGHT(CONCATENATE("00",'Auswertung Bundesjugendspiele'!$X26),2)) )</f>
        <v>:00</v>
      </c>
      <c r="R26" s="180">
        <f>IF($B26=0,0,LOOKUP($D26,'Daten Sportabzeichen'!$A$3:$A$11,IF($E26="w",'Daten Sportabzeichen'!$H$3:$H$11,'Daten Sportabzeichen'!$AH$3:$AH$11)))</f>
        <v>0</v>
      </c>
      <c r="S26" s="180">
        <f>IF($B26=0,0,LOOKUP($D26,'Daten Sportabzeichen'!$A$3:$A$11,IF($E26="w",'Daten Sportabzeichen'!$I$3:$I$11,'Daten Sportabzeichen'!$AI$3:$AI$11)))</f>
        <v>0</v>
      </c>
      <c r="T26" s="180">
        <f>IF($B26=0,0,LOOKUP($D26,'Daten Sportabzeichen'!$A$3:$A$11,IF($E26="w",'Daten Sportabzeichen'!$J$3:$J$11,'Daten Sportabzeichen'!$AJ$3:$AJ$11)))</f>
        <v>0</v>
      </c>
      <c r="U26" s="181">
        <f t="shared" si="2"/>
        <v>0</v>
      </c>
      <c r="V26" s="180">
        <f>'Auswertung Bundesjugendspiele'!$Z26</f>
        <v>0</v>
      </c>
      <c r="W26" s="180">
        <f>IF($B26=0,0,LOOKUP($D26,'Daten Sportabzeichen'!$A$3:$A$11,IF($E26="w",'Daten Sportabzeichen'!$Q$3:$Q$11,'Daten Sportabzeichen'!$AQ$3:$AQ$11)))</f>
        <v>0</v>
      </c>
      <c r="X26" s="180">
        <f>IF($B26=0,0,LOOKUP($D26,'Daten Sportabzeichen'!$A$3:$A$11,IF($E26="w",'Daten Sportabzeichen'!$R$3:$R$11,'Daten Sportabzeichen'!$AR$3:$AR$11)))</f>
        <v>0</v>
      </c>
      <c r="Y26" s="180">
        <f>IF($B26=0,0,LOOKUP($D26,'Daten Sportabzeichen'!$A$3:$A$11,IF($E26="w",'Daten Sportabzeichen'!$S$3:$S$11,'Daten Sportabzeichen'!$AS$11:$AS25)))</f>
        <v>0</v>
      </c>
      <c r="Z26" s="181">
        <f t="shared" si="3"/>
        <v>0</v>
      </c>
      <c r="AA26" s="183"/>
      <c r="AB26" s="180">
        <f>IF($B26=0,0,LOOKUP($D26,'Daten Sportabzeichen'!$A$3:$A$11,IF($E26="w",'Daten Sportabzeichen'!$N$3:$N$11,'Daten Sportabzeichen'!$AN$3:$AN$11)))</f>
        <v>0</v>
      </c>
      <c r="AC26" s="180">
        <f>IF($B26=0,0,LOOKUP($D26,'Daten Sportabzeichen'!$A$3:$A$11,IF($E26="w",'Daten Sportabzeichen'!$O$3:$O$11,'Daten Sportabzeichen'!$AO$11:$AO25)))</f>
        <v>0</v>
      </c>
      <c r="AD26" s="180">
        <f>IF($B26=0,0,LOOKUP($D26,'Daten Sportabzeichen'!$A$3:$A$11,IF($E26="w",'Daten Sportabzeichen'!$P$3:$P$11,'Daten Sportabzeichen'!$AP$3:$AP$11)))</f>
        <v>0</v>
      </c>
      <c r="AE26" s="181">
        <f t="shared" si="4"/>
        <v>0</v>
      </c>
      <c r="AF26" s="183"/>
      <c r="AG26" s="180">
        <f>IF($B26=0,0,LOOKUP($D26,'Daten Sportabzeichen'!$A$3:$A$11,IF($E26="w",'Daten Sportabzeichen'!$T$3:$T$11,'Daten Sportabzeichen'!$AT$3:$AT$11)))</f>
        <v>0</v>
      </c>
      <c r="AH26" s="180">
        <f>IF($B26=0,0,LOOKUP($D26,'Daten Sportabzeichen'!$A$3:$A$11,IF($E26="w",'Daten Sportabzeichen'!$U$3:$U$11,'Daten Sportabzeichen'!$AU$11:$AU25)))</f>
        <v>0</v>
      </c>
      <c r="AI26" s="180">
        <f>IF($B26=0,0,LOOKUP($D26,'Daten Sportabzeichen'!$A$3:$A$11,IF($E26="w",'Daten Sportabzeichen'!$V$3:$V$11,'Daten Sportabzeichen'!$AV$3:$AV$11)))</f>
        <v>0</v>
      </c>
      <c r="AJ26" s="181">
        <f t="shared" si="5"/>
        <v>0</v>
      </c>
      <c r="AK26" s="180">
        <f>'Auswertung Bundesjugendspiele'!$AD26</f>
        <v>0</v>
      </c>
      <c r="AL26" s="180">
        <f>IF($B26=0,0,LOOKUP($D26,'Daten Sportabzeichen'!$A$3:$A$11,IF($E26="w",'Daten Sportabzeichen'!$K$3:$K$11,'Daten Sportabzeichen'!$AK$3:$AK$11)))</f>
        <v>0</v>
      </c>
      <c r="AM26" s="180">
        <f>IF($B26=0,0,LOOKUP($D26,'Daten Sportabzeichen'!$A$3:$A$11,IF($E26="w",'Daten Sportabzeichen'!$L$3:$L$11,'Daten Sportabzeichen'!$AL$3:$AL$11)))</f>
        <v>0</v>
      </c>
      <c r="AN26" s="180">
        <f>IF($B26=0,0,LOOKUP($D26,'Daten Sportabzeichen'!$A$3:$A$11,IF($E26="w",'Daten Sportabzeichen'!$M$3:$M$11,'Daten Sportabzeichen'!$AM$11:$AM25)))</f>
        <v>0</v>
      </c>
      <c r="AO26" s="181">
        <f t="shared" si="6"/>
        <v>0</v>
      </c>
      <c r="AP26" s="180">
        <f t="shared" si="7"/>
        <v>0</v>
      </c>
      <c r="AQ26" s="180">
        <f t="shared" si="8"/>
        <v>0</v>
      </c>
      <c r="AR26" s="180">
        <f t="shared" si="9"/>
        <v>0</v>
      </c>
      <c r="AS26" s="180">
        <f t="shared" si="10"/>
        <v>0</v>
      </c>
      <c r="AT26" s="165">
        <f t="shared" si="11"/>
        <v>0</v>
      </c>
      <c r="AU26" s="165">
        <f t="shared" si="12"/>
        <v>0</v>
      </c>
      <c r="AV26" s="165" t="str">
        <f t="shared" si="13"/>
        <v>-</v>
      </c>
    </row>
    <row r="27" spans="2:48" ht="15.6" x14ac:dyDescent="0.3">
      <c r="B27" s="175">
        <f>'Auswertung Bundesjugendspiele'!B27</f>
        <v>0</v>
      </c>
      <c r="C27" s="176">
        <f>'Auswertung Bundesjugendspiele'!E27</f>
        <v>0</v>
      </c>
      <c r="D27" s="141">
        <f>'Auswertung Bundesjugendspiele'!F27</f>
        <v>0</v>
      </c>
      <c r="E27" s="177">
        <f>'Auswertung Bundesjugendspiele'!G27</f>
        <v>0</v>
      </c>
      <c r="F27" s="178"/>
      <c r="G27" s="179"/>
      <c r="H27" s="180">
        <f>IF($B27=0,0,LOOKUP($D27,'Daten Sportabzeichen'!$A$3:$A$11,IF($E27="w",'Daten Sportabzeichen'!$B$3:$B$11,'Daten Sportabzeichen'!$AB$3:$AB$11)))</f>
        <v>0</v>
      </c>
      <c r="I27" s="180">
        <f>IF($B27=0,0,LOOKUP($D27,'Daten Sportabzeichen'!$A$3:$A$11,IF($E27="w",'Daten Sportabzeichen'!$C$3:$C$11,'Daten Sportabzeichen'!$AC$3:$AC$11)))</f>
        <v>0</v>
      </c>
      <c r="J27" s="180">
        <f>IF($B27=0,0,LOOKUP($D27,'Daten Sportabzeichen'!$A$3:$A$11,IF($E27="w",'Daten Sportabzeichen'!$D$3:$D$11,'Daten Sportabzeichen'!$AD$3:$AD$11)))</f>
        <v>0</v>
      </c>
      <c r="K27" s="181">
        <f t="shared" si="0"/>
        <v>0</v>
      </c>
      <c r="L27" s="182">
        <f>'Auswertung Bundesjugendspiele'!$H27</f>
        <v>0</v>
      </c>
      <c r="M27" s="180">
        <f>IF($B27=0,0,LOOKUP($D27,'Daten Sportabzeichen'!$A$3:$A$11,IF($E27="w",'Daten Sportabzeichen'!$E$3:$E$11,'Daten Sportabzeichen'!$AE$3:$AE$11)))</f>
        <v>0</v>
      </c>
      <c r="N27" s="180">
        <f>IF($B27=0,0,LOOKUP($D27,'Daten Sportabzeichen'!$A$3:$A$11,IF($E27="w",'Daten Sportabzeichen'!$F$3:$F$11,'Daten Sportabzeichen'!$AF$3:$AF$11)))</f>
        <v>0</v>
      </c>
      <c r="O27" s="180">
        <f>IF($B27=0,0,LOOKUP($D27,'Daten Sportabzeichen'!$A$3:$A$11,IF($E27="w",'Daten Sportabzeichen'!$G$3:$G$11,'Daten Sportabzeichen'!$AG$3:$AG$11)))</f>
        <v>0</v>
      </c>
      <c r="P27" s="181">
        <f t="shared" si="1"/>
        <v>0</v>
      </c>
      <c r="Q27" s="182" t="str">
        <f>IF($E27="w",CONCATENATE('Auswertung Bundesjugendspiele'!$N27,":",RIGHT(CONCATENATE("00",'Auswertung Bundesjugendspiele'!$P27),2)),  CONCATENATE('Auswertung Bundesjugendspiele'!$V27,":",RIGHT(CONCATENATE("00",'Auswertung Bundesjugendspiele'!$X27),2)) )</f>
        <v>:00</v>
      </c>
      <c r="R27" s="180">
        <f>IF($B27=0,0,LOOKUP($D27,'Daten Sportabzeichen'!$A$3:$A$11,IF($E27="w",'Daten Sportabzeichen'!$H$3:$H$11,'Daten Sportabzeichen'!$AH$3:$AH$11)))</f>
        <v>0</v>
      </c>
      <c r="S27" s="180">
        <f>IF($B27=0,0,LOOKUP($D27,'Daten Sportabzeichen'!$A$3:$A$11,IF($E27="w",'Daten Sportabzeichen'!$I$3:$I$11,'Daten Sportabzeichen'!$AI$3:$AI$11)))</f>
        <v>0</v>
      </c>
      <c r="T27" s="180">
        <f>IF($B27=0,0,LOOKUP($D27,'Daten Sportabzeichen'!$A$3:$A$11,IF($E27="w",'Daten Sportabzeichen'!$J$3:$J$11,'Daten Sportabzeichen'!$AJ$3:$AJ$11)))</f>
        <v>0</v>
      </c>
      <c r="U27" s="181">
        <f t="shared" si="2"/>
        <v>0</v>
      </c>
      <c r="V27" s="180">
        <f>'Auswertung Bundesjugendspiele'!$Z27</f>
        <v>0</v>
      </c>
      <c r="W27" s="180">
        <f>IF($B27=0,0,LOOKUP($D27,'Daten Sportabzeichen'!$A$3:$A$11,IF($E27="w",'Daten Sportabzeichen'!$Q$3:$Q$11,'Daten Sportabzeichen'!$AQ$3:$AQ$11)))</f>
        <v>0</v>
      </c>
      <c r="X27" s="180">
        <f>IF($B27=0,0,LOOKUP($D27,'Daten Sportabzeichen'!$A$3:$A$11,IF($E27="w",'Daten Sportabzeichen'!$R$3:$R$11,'Daten Sportabzeichen'!$AR$3:$AR$11)))</f>
        <v>0</v>
      </c>
      <c r="Y27" s="180">
        <f>IF($B27=0,0,LOOKUP($D27,'Daten Sportabzeichen'!$A$3:$A$11,IF($E27="w",'Daten Sportabzeichen'!$S$3:$S$11,'Daten Sportabzeichen'!$AS$11:$AS26)))</f>
        <v>0</v>
      </c>
      <c r="Z27" s="181">
        <f t="shared" si="3"/>
        <v>0</v>
      </c>
      <c r="AA27" s="183"/>
      <c r="AB27" s="180">
        <f>IF($B27=0,0,LOOKUP($D27,'Daten Sportabzeichen'!$A$3:$A$11,IF($E27="w",'Daten Sportabzeichen'!$N$3:$N$11,'Daten Sportabzeichen'!$AN$3:$AN$11)))</f>
        <v>0</v>
      </c>
      <c r="AC27" s="180">
        <f>IF($B27=0,0,LOOKUP($D27,'Daten Sportabzeichen'!$A$3:$A$11,IF($E27="w",'Daten Sportabzeichen'!$O$3:$O$11,'Daten Sportabzeichen'!$AO$11:$AO26)))</f>
        <v>0</v>
      </c>
      <c r="AD27" s="180">
        <f>IF($B27=0,0,LOOKUP($D27,'Daten Sportabzeichen'!$A$3:$A$11,IF($E27="w",'Daten Sportabzeichen'!$P$3:$P$11,'Daten Sportabzeichen'!$AP$3:$AP$11)))</f>
        <v>0</v>
      </c>
      <c r="AE27" s="181">
        <f t="shared" si="4"/>
        <v>0</v>
      </c>
      <c r="AF27" s="183"/>
      <c r="AG27" s="180">
        <f>IF($B27=0,0,LOOKUP($D27,'Daten Sportabzeichen'!$A$3:$A$11,IF($E27="w",'Daten Sportabzeichen'!$T$3:$T$11,'Daten Sportabzeichen'!$AT$3:$AT$11)))</f>
        <v>0</v>
      </c>
      <c r="AH27" s="180">
        <f>IF($B27=0,0,LOOKUP($D27,'Daten Sportabzeichen'!$A$3:$A$11,IF($E27="w",'Daten Sportabzeichen'!$U$3:$U$11,'Daten Sportabzeichen'!$AU$11:$AU26)))</f>
        <v>0</v>
      </c>
      <c r="AI27" s="180">
        <f>IF($B27=0,0,LOOKUP($D27,'Daten Sportabzeichen'!$A$3:$A$11,IF($E27="w",'Daten Sportabzeichen'!$V$3:$V$11,'Daten Sportabzeichen'!$AV$3:$AV$11)))</f>
        <v>0</v>
      </c>
      <c r="AJ27" s="181">
        <f t="shared" si="5"/>
        <v>0</v>
      </c>
      <c r="AK27" s="180">
        <f>'Auswertung Bundesjugendspiele'!$AD27</f>
        <v>0</v>
      </c>
      <c r="AL27" s="180">
        <f>IF($B27=0,0,LOOKUP($D27,'Daten Sportabzeichen'!$A$3:$A$11,IF($E27="w",'Daten Sportabzeichen'!$K$3:$K$11,'Daten Sportabzeichen'!$AK$3:$AK$11)))</f>
        <v>0</v>
      </c>
      <c r="AM27" s="180">
        <f>IF($B27=0,0,LOOKUP($D27,'Daten Sportabzeichen'!$A$3:$A$11,IF($E27="w",'Daten Sportabzeichen'!$L$3:$L$11,'Daten Sportabzeichen'!$AL$3:$AL$11)))</f>
        <v>0</v>
      </c>
      <c r="AN27" s="180">
        <f>IF($B27=0,0,LOOKUP($D27,'Daten Sportabzeichen'!$A$3:$A$11,IF($E27="w",'Daten Sportabzeichen'!$M$3:$M$11,'Daten Sportabzeichen'!$AM$11:$AM26)))</f>
        <v>0</v>
      </c>
      <c r="AO27" s="181">
        <f t="shared" si="6"/>
        <v>0</v>
      </c>
      <c r="AP27" s="180">
        <f t="shared" si="7"/>
        <v>0</v>
      </c>
      <c r="AQ27" s="180">
        <f t="shared" si="8"/>
        <v>0</v>
      </c>
      <c r="AR27" s="180">
        <f t="shared" si="9"/>
        <v>0</v>
      </c>
      <c r="AS27" s="180">
        <f t="shared" si="10"/>
        <v>0</v>
      </c>
      <c r="AT27" s="165">
        <f t="shared" si="11"/>
        <v>0</v>
      </c>
      <c r="AU27" s="165">
        <f t="shared" si="12"/>
        <v>0</v>
      </c>
      <c r="AV27" s="165" t="str">
        <f t="shared" si="13"/>
        <v>-</v>
      </c>
    </row>
    <row r="28" spans="2:48" ht="15.6" x14ac:dyDescent="0.3">
      <c r="B28" s="175">
        <f>'Auswertung Bundesjugendspiele'!B28</f>
        <v>0</v>
      </c>
      <c r="C28" s="176">
        <f>'Auswertung Bundesjugendspiele'!E28</f>
        <v>0</v>
      </c>
      <c r="D28" s="141">
        <f>'Auswertung Bundesjugendspiele'!F28</f>
        <v>0</v>
      </c>
      <c r="E28" s="177">
        <f>'Auswertung Bundesjugendspiele'!G28</f>
        <v>0</v>
      </c>
      <c r="F28" s="178"/>
      <c r="G28" s="179"/>
      <c r="H28" s="180">
        <f>IF($B28=0,0,LOOKUP($D28,'Daten Sportabzeichen'!$A$3:$A$11,IF($E28="w",'Daten Sportabzeichen'!$B$3:$B$11,'Daten Sportabzeichen'!$AB$3:$AB$11)))</f>
        <v>0</v>
      </c>
      <c r="I28" s="180">
        <f>IF($B28=0,0,LOOKUP($D28,'Daten Sportabzeichen'!$A$3:$A$11,IF($E28="w",'Daten Sportabzeichen'!$C$3:$C$11,'Daten Sportabzeichen'!$AC$3:$AC$11)))</f>
        <v>0</v>
      </c>
      <c r="J28" s="180">
        <f>IF($B28=0,0,LOOKUP($D28,'Daten Sportabzeichen'!$A$3:$A$11,IF($E28="w",'Daten Sportabzeichen'!$D$3:$D$11,'Daten Sportabzeichen'!$AD$3:$AD$11)))</f>
        <v>0</v>
      </c>
      <c r="K28" s="181">
        <f t="shared" si="0"/>
        <v>0</v>
      </c>
      <c r="L28" s="182">
        <f>'Auswertung Bundesjugendspiele'!$H28</f>
        <v>0</v>
      </c>
      <c r="M28" s="180">
        <f>IF($B28=0,0,LOOKUP($D28,'Daten Sportabzeichen'!$A$3:$A$11,IF($E28="w",'Daten Sportabzeichen'!$E$3:$E$11,'Daten Sportabzeichen'!$AE$3:$AE$11)))</f>
        <v>0</v>
      </c>
      <c r="N28" s="180">
        <f>IF($B28=0,0,LOOKUP($D28,'Daten Sportabzeichen'!$A$3:$A$11,IF($E28="w",'Daten Sportabzeichen'!$F$3:$F$11,'Daten Sportabzeichen'!$AF$3:$AF$11)))</f>
        <v>0</v>
      </c>
      <c r="O28" s="180">
        <f>IF($B28=0,0,LOOKUP($D28,'Daten Sportabzeichen'!$A$3:$A$11,IF($E28="w",'Daten Sportabzeichen'!$G$3:$G$11,'Daten Sportabzeichen'!$AG$3:$AG$11)))</f>
        <v>0</v>
      </c>
      <c r="P28" s="181">
        <f t="shared" si="1"/>
        <v>0</v>
      </c>
      <c r="Q28" s="182" t="str">
        <f>IF($E28="w",CONCATENATE('Auswertung Bundesjugendspiele'!$N28,":",RIGHT(CONCATENATE("00",'Auswertung Bundesjugendspiele'!$P28),2)),  CONCATENATE('Auswertung Bundesjugendspiele'!$V28,":",RIGHT(CONCATENATE("00",'Auswertung Bundesjugendspiele'!$X28),2)) )</f>
        <v>:00</v>
      </c>
      <c r="R28" s="180">
        <f>IF($B28=0,0,LOOKUP($D28,'Daten Sportabzeichen'!$A$3:$A$11,IF($E28="w",'Daten Sportabzeichen'!$H$3:$H$11,'Daten Sportabzeichen'!$AH$3:$AH$11)))</f>
        <v>0</v>
      </c>
      <c r="S28" s="180">
        <f>IF($B28=0,0,LOOKUP($D28,'Daten Sportabzeichen'!$A$3:$A$11,IF($E28="w",'Daten Sportabzeichen'!$I$3:$I$11,'Daten Sportabzeichen'!$AI$3:$AI$11)))</f>
        <v>0</v>
      </c>
      <c r="T28" s="180">
        <f>IF($B28=0,0,LOOKUP($D28,'Daten Sportabzeichen'!$A$3:$A$11,IF($E28="w",'Daten Sportabzeichen'!$J$3:$J$11,'Daten Sportabzeichen'!$AJ$3:$AJ$11)))</f>
        <v>0</v>
      </c>
      <c r="U28" s="181">
        <f t="shared" si="2"/>
        <v>0</v>
      </c>
      <c r="V28" s="180">
        <f>'Auswertung Bundesjugendspiele'!$Z28</f>
        <v>0</v>
      </c>
      <c r="W28" s="180">
        <f>IF($B28=0,0,LOOKUP($D28,'Daten Sportabzeichen'!$A$3:$A$11,IF($E28="w",'Daten Sportabzeichen'!$Q$3:$Q$11,'Daten Sportabzeichen'!$AQ$3:$AQ$11)))</f>
        <v>0</v>
      </c>
      <c r="X28" s="180">
        <f>IF($B28=0,0,LOOKUP($D28,'Daten Sportabzeichen'!$A$3:$A$11,IF($E28="w",'Daten Sportabzeichen'!$R$3:$R$11,'Daten Sportabzeichen'!$AR$3:$AR$11)))</f>
        <v>0</v>
      </c>
      <c r="Y28" s="180">
        <f>IF($B28=0,0,LOOKUP($D28,'Daten Sportabzeichen'!$A$3:$A$11,IF($E28="w",'Daten Sportabzeichen'!$S$3:$S$11,'Daten Sportabzeichen'!$AS$11:$AS27)))</f>
        <v>0</v>
      </c>
      <c r="Z28" s="181">
        <f t="shared" si="3"/>
        <v>0</v>
      </c>
      <c r="AA28" s="183"/>
      <c r="AB28" s="180">
        <f>IF($B28=0,0,LOOKUP($D28,'Daten Sportabzeichen'!$A$3:$A$11,IF($E28="w",'Daten Sportabzeichen'!$N$3:$N$11,'Daten Sportabzeichen'!$AN$3:$AN$11)))</f>
        <v>0</v>
      </c>
      <c r="AC28" s="180">
        <f>IF($B28=0,0,LOOKUP($D28,'Daten Sportabzeichen'!$A$3:$A$11,IF($E28="w",'Daten Sportabzeichen'!$O$3:$O$11,'Daten Sportabzeichen'!$AO$11:$AO27)))</f>
        <v>0</v>
      </c>
      <c r="AD28" s="180">
        <f>IF($B28=0,0,LOOKUP($D28,'Daten Sportabzeichen'!$A$3:$A$11,IF($E28="w",'Daten Sportabzeichen'!$P$3:$P$11,'Daten Sportabzeichen'!$AP$3:$AP$11)))</f>
        <v>0</v>
      </c>
      <c r="AE28" s="181">
        <f t="shared" si="4"/>
        <v>0</v>
      </c>
      <c r="AF28" s="183"/>
      <c r="AG28" s="180">
        <f>IF($B28=0,0,LOOKUP($D28,'Daten Sportabzeichen'!$A$3:$A$11,IF($E28="w",'Daten Sportabzeichen'!$T$3:$T$11,'Daten Sportabzeichen'!$AT$3:$AT$11)))</f>
        <v>0</v>
      </c>
      <c r="AH28" s="180">
        <f>IF($B28=0,0,LOOKUP($D28,'Daten Sportabzeichen'!$A$3:$A$11,IF($E28="w",'Daten Sportabzeichen'!$U$3:$U$11,'Daten Sportabzeichen'!$AU$11:$AU27)))</f>
        <v>0</v>
      </c>
      <c r="AI28" s="180">
        <f>IF($B28=0,0,LOOKUP($D28,'Daten Sportabzeichen'!$A$3:$A$11,IF($E28="w",'Daten Sportabzeichen'!$V$3:$V$11,'Daten Sportabzeichen'!$AV$3:$AV$11)))</f>
        <v>0</v>
      </c>
      <c r="AJ28" s="181">
        <f t="shared" si="5"/>
        <v>0</v>
      </c>
      <c r="AK28" s="180">
        <f>'Auswertung Bundesjugendspiele'!$AD28</f>
        <v>0</v>
      </c>
      <c r="AL28" s="180">
        <f>IF($B28=0,0,LOOKUP($D28,'Daten Sportabzeichen'!$A$3:$A$11,IF($E28="w",'Daten Sportabzeichen'!$K$3:$K$11,'Daten Sportabzeichen'!$AK$3:$AK$11)))</f>
        <v>0</v>
      </c>
      <c r="AM28" s="180">
        <f>IF($B28=0,0,LOOKUP($D28,'Daten Sportabzeichen'!$A$3:$A$11,IF($E28="w",'Daten Sportabzeichen'!$L$3:$L$11,'Daten Sportabzeichen'!$AL$3:$AL$11)))</f>
        <v>0</v>
      </c>
      <c r="AN28" s="180">
        <f>IF($B28=0,0,LOOKUP($D28,'Daten Sportabzeichen'!$A$3:$A$11,IF($E28="w",'Daten Sportabzeichen'!$M$3:$M$11,'Daten Sportabzeichen'!$AM$11:$AM27)))</f>
        <v>0</v>
      </c>
      <c r="AO28" s="181">
        <f t="shared" si="6"/>
        <v>0</v>
      </c>
      <c r="AP28" s="180">
        <f t="shared" si="7"/>
        <v>0</v>
      </c>
      <c r="AQ28" s="180">
        <f t="shared" si="8"/>
        <v>0</v>
      </c>
      <c r="AR28" s="180">
        <f t="shared" si="9"/>
        <v>0</v>
      </c>
      <c r="AS28" s="180">
        <f t="shared" si="10"/>
        <v>0</v>
      </c>
      <c r="AT28" s="165">
        <f t="shared" si="11"/>
        <v>0</v>
      </c>
      <c r="AU28" s="165">
        <f t="shared" si="12"/>
        <v>0</v>
      </c>
      <c r="AV28" s="165" t="str">
        <f t="shared" si="13"/>
        <v>-</v>
      </c>
    </row>
    <row r="29" spans="2:48" ht="15.6" x14ac:dyDescent="0.3">
      <c r="B29" s="175">
        <f>'Auswertung Bundesjugendspiele'!B29</f>
        <v>0</v>
      </c>
      <c r="C29" s="176">
        <f>'Auswertung Bundesjugendspiele'!E29</f>
        <v>0</v>
      </c>
      <c r="D29" s="141">
        <f>'Auswertung Bundesjugendspiele'!F29</f>
        <v>0</v>
      </c>
      <c r="E29" s="177">
        <f>'Auswertung Bundesjugendspiele'!G29</f>
        <v>0</v>
      </c>
      <c r="F29" s="178"/>
      <c r="G29" s="179"/>
      <c r="H29" s="180">
        <f>IF($B29=0,0,LOOKUP($D29,'Daten Sportabzeichen'!$A$3:$A$11,IF($E29="w",'Daten Sportabzeichen'!$B$3:$B$11,'Daten Sportabzeichen'!$AB$3:$AB$11)))</f>
        <v>0</v>
      </c>
      <c r="I29" s="180">
        <f>IF($B29=0,0,LOOKUP($D29,'Daten Sportabzeichen'!$A$3:$A$11,IF($E29="w",'Daten Sportabzeichen'!$C$3:$C$11,'Daten Sportabzeichen'!$AC$3:$AC$11)))</f>
        <v>0</v>
      </c>
      <c r="J29" s="180">
        <f>IF($B29=0,0,LOOKUP($D29,'Daten Sportabzeichen'!$A$3:$A$11,IF($E29="w",'Daten Sportabzeichen'!$D$3:$D$11,'Daten Sportabzeichen'!$AD$3:$AD$11)))</f>
        <v>0</v>
      </c>
      <c r="K29" s="181">
        <f t="shared" si="0"/>
        <v>0</v>
      </c>
      <c r="L29" s="182">
        <f>'Auswertung Bundesjugendspiele'!$H29</f>
        <v>0</v>
      </c>
      <c r="M29" s="180">
        <f>IF($B29=0,0,LOOKUP($D29,'Daten Sportabzeichen'!$A$3:$A$11,IF($E29="w",'Daten Sportabzeichen'!$E$3:$E$11,'Daten Sportabzeichen'!$AE$3:$AE$11)))</f>
        <v>0</v>
      </c>
      <c r="N29" s="180">
        <f>IF($B29=0,0,LOOKUP($D29,'Daten Sportabzeichen'!$A$3:$A$11,IF($E29="w",'Daten Sportabzeichen'!$F$3:$F$11,'Daten Sportabzeichen'!$AF$3:$AF$11)))</f>
        <v>0</v>
      </c>
      <c r="O29" s="180">
        <f>IF($B29=0,0,LOOKUP($D29,'Daten Sportabzeichen'!$A$3:$A$11,IF($E29="w",'Daten Sportabzeichen'!$G$3:$G$11,'Daten Sportabzeichen'!$AG$3:$AG$11)))</f>
        <v>0</v>
      </c>
      <c r="P29" s="181">
        <f t="shared" si="1"/>
        <v>0</v>
      </c>
      <c r="Q29" s="182" t="str">
        <f>IF($E29="w",CONCATENATE('Auswertung Bundesjugendspiele'!$N29,":",RIGHT(CONCATENATE("00",'Auswertung Bundesjugendspiele'!$P29),2)),  CONCATENATE('Auswertung Bundesjugendspiele'!$V29,":",RIGHT(CONCATENATE("00",'Auswertung Bundesjugendspiele'!$X29),2)) )</f>
        <v>:00</v>
      </c>
      <c r="R29" s="180">
        <f>IF($B29=0,0,LOOKUP($D29,'Daten Sportabzeichen'!$A$3:$A$11,IF($E29="w",'Daten Sportabzeichen'!$H$3:$H$11,'Daten Sportabzeichen'!$AH$3:$AH$11)))</f>
        <v>0</v>
      </c>
      <c r="S29" s="180">
        <f>IF($B29=0,0,LOOKUP($D29,'Daten Sportabzeichen'!$A$3:$A$11,IF($E29="w",'Daten Sportabzeichen'!$I$3:$I$11,'Daten Sportabzeichen'!$AI$3:$AI$11)))</f>
        <v>0</v>
      </c>
      <c r="T29" s="180">
        <f>IF($B29=0,0,LOOKUP($D29,'Daten Sportabzeichen'!$A$3:$A$11,IF($E29="w",'Daten Sportabzeichen'!$J$3:$J$11,'Daten Sportabzeichen'!$AJ$3:$AJ$11)))</f>
        <v>0</v>
      </c>
      <c r="U29" s="181">
        <f t="shared" si="2"/>
        <v>0</v>
      </c>
      <c r="V29" s="180">
        <f>'Auswertung Bundesjugendspiele'!$Z29</f>
        <v>0</v>
      </c>
      <c r="W29" s="180">
        <f>IF($B29=0,0,LOOKUP($D29,'Daten Sportabzeichen'!$A$3:$A$11,IF($E29="w",'Daten Sportabzeichen'!$Q$3:$Q$11,'Daten Sportabzeichen'!$AQ$3:$AQ$11)))</f>
        <v>0</v>
      </c>
      <c r="X29" s="180">
        <f>IF($B29=0,0,LOOKUP($D29,'Daten Sportabzeichen'!$A$3:$A$11,IF($E29="w",'Daten Sportabzeichen'!$R$3:$R$11,'Daten Sportabzeichen'!$AR$3:$AR$11)))</f>
        <v>0</v>
      </c>
      <c r="Y29" s="180">
        <f>IF($B29=0,0,LOOKUP($D29,'Daten Sportabzeichen'!$A$3:$A$11,IF($E29="w",'Daten Sportabzeichen'!$S$3:$S$11,'Daten Sportabzeichen'!$AS$11:$AS28)))</f>
        <v>0</v>
      </c>
      <c r="Z29" s="181">
        <f t="shared" si="3"/>
        <v>0</v>
      </c>
      <c r="AA29" s="183"/>
      <c r="AB29" s="180">
        <f>IF($B29=0,0,LOOKUP($D29,'Daten Sportabzeichen'!$A$3:$A$11,IF($E29="w",'Daten Sportabzeichen'!$N$3:$N$11,'Daten Sportabzeichen'!$AN$3:$AN$11)))</f>
        <v>0</v>
      </c>
      <c r="AC29" s="180">
        <f>IF($B29=0,0,LOOKUP($D29,'Daten Sportabzeichen'!$A$3:$A$11,IF($E29="w",'Daten Sportabzeichen'!$O$3:$O$11,'Daten Sportabzeichen'!$AO$11:$AO28)))</f>
        <v>0</v>
      </c>
      <c r="AD29" s="180">
        <f>IF($B29=0,0,LOOKUP($D29,'Daten Sportabzeichen'!$A$3:$A$11,IF($E29="w",'Daten Sportabzeichen'!$P$3:$P$11,'Daten Sportabzeichen'!$AP$3:$AP$11)))</f>
        <v>0</v>
      </c>
      <c r="AE29" s="181">
        <f t="shared" si="4"/>
        <v>0</v>
      </c>
      <c r="AF29" s="183"/>
      <c r="AG29" s="180">
        <f>IF($B29=0,0,LOOKUP($D29,'Daten Sportabzeichen'!$A$3:$A$11,IF($E29="w",'Daten Sportabzeichen'!$T$3:$T$11,'Daten Sportabzeichen'!$AT$3:$AT$11)))</f>
        <v>0</v>
      </c>
      <c r="AH29" s="180">
        <f>IF($B29=0,0,LOOKUP($D29,'Daten Sportabzeichen'!$A$3:$A$11,IF($E29="w",'Daten Sportabzeichen'!$U$3:$U$11,'Daten Sportabzeichen'!$AU$11:$AU28)))</f>
        <v>0</v>
      </c>
      <c r="AI29" s="180">
        <f>IF($B29=0,0,LOOKUP($D29,'Daten Sportabzeichen'!$A$3:$A$11,IF($E29="w",'Daten Sportabzeichen'!$V$3:$V$11,'Daten Sportabzeichen'!$AV$3:$AV$11)))</f>
        <v>0</v>
      </c>
      <c r="AJ29" s="181">
        <f t="shared" si="5"/>
        <v>0</v>
      </c>
      <c r="AK29" s="180">
        <f>'Auswertung Bundesjugendspiele'!$AD29</f>
        <v>0</v>
      </c>
      <c r="AL29" s="180">
        <f>IF($B29=0,0,LOOKUP($D29,'Daten Sportabzeichen'!$A$3:$A$11,IF($E29="w",'Daten Sportabzeichen'!$K$3:$K$11,'Daten Sportabzeichen'!$AK$3:$AK$11)))</f>
        <v>0</v>
      </c>
      <c r="AM29" s="180">
        <f>IF($B29=0,0,LOOKUP($D29,'Daten Sportabzeichen'!$A$3:$A$11,IF($E29="w",'Daten Sportabzeichen'!$L$3:$L$11,'Daten Sportabzeichen'!$AL$3:$AL$11)))</f>
        <v>0</v>
      </c>
      <c r="AN29" s="180">
        <f>IF($B29=0,0,LOOKUP($D29,'Daten Sportabzeichen'!$A$3:$A$11,IF($E29="w",'Daten Sportabzeichen'!$M$3:$M$11,'Daten Sportabzeichen'!$AM$11:$AM28)))</f>
        <v>0</v>
      </c>
      <c r="AO29" s="181">
        <f t="shared" si="6"/>
        <v>0</v>
      </c>
      <c r="AP29" s="180">
        <f t="shared" si="7"/>
        <v>0</v>
      </c>
      <c r="AQ29" s="180">
        <f t="shared" si="8"/>
        <v>0</v>
      </c>
      <c r="AR29" s="180">
        <f t="shared" si="9"/>
        <v>0</v>
      </c>
      <c r="AS29" s="180">
        <f t="shared" si="10"/>
        <v>0</v>
      </c>
      <c r="AT29" s="165">
        <f t="shared" si="11"/>
        <v>0</v>
      </c>
      <c r="AU29" s="165">
        <f t="shared" si="12"/>
        <v>0</v>
      </c>
      <c r="AV29" s="165" t="str">
        <f t="shared" si="13"/>
        <v>-</v>
      </c>
    </row>
    <row r="30" spans="2:48" ht="15.6" x14ac:dyDescent="0.3">
      <c r="B30" s="175">
        <f>'Auswertung Bundesjugendspiele'!B30</f>
        <v>0</v>
      </c>
      <c r="C30" s="176">
        <f>'Auswertung Bundesjugendspiele'!E30</f>
        <v>0</v>
      </c>
      <c r="D30" s="141">
        <f>'Auswertung Bundesjugendspiele'!F30</f>
        <v>0</v>
      </c>
      <c r="E30" s="177">
        <f>'Auswertung Bundesjugendspiele'!G30</f>
        <v>0</v>
      </c>
      <c r="F30" s="178"/>
      <c r="G30" s="179"/>
      <c r="H30" s="180">
        <f>IF($B30=0,0,LOOKUP($D30,'Daten Sportabzeichen'!$A$3:$A$11,IF($E30="w",'Daten Sportabzeichen'!$B$3:$B$11,'Daten Sportabzeichen'!$AB$3:$AB$11)))</f>
        <v>0</v>
      </c>
      <c r="I30" s="180">
        <f>IF($B30=0,0,LOOKUP($D30,'Daten Sportabzeichen'!$A$3:$A$11,IF($E30="w",'Daten Sportabzeichen'!$C$3:$C$11,'Daten Sportabzeichen'!$AC$3:$AC$11)))</f>
        <v>0</v>
      </c>
      <c r="J30" s="180">
        <f>IF($B30=0,0,LOOKUP($D30,'Daten Sportabzeichen'!$A$3:$A$11,IF($E30="w",'Daten Sportabzeichen'!$D$3:$D$11,'Daten Sportabzeichen'!$AD$3:$AD$11)))</f>
        <v>0</v>
      </c>
      <c r="K30" s="181">
        <f t="shared" si="0"/>
        <v>0</v>
      </c>
      <c r="L30" s="182">
        <f>'Auswertung Bundesjugendspiele'!$H30</f>
        <v>0</v>
      </c>
      <c r="M30" s="180">
        <f>IF($B30=0,0,LOOKUP($D30,'Daten Sportabzeichen'!$A$3:$A$11,IF($E30="w",'Daten Sportabzeichen'!$E$3:$E$11,'Daten Sportabzeichen'!$AE$3:$AE$11)))</f>
        <v>0</v>
      </c>
      <c r="N30" s="180">
        <f>IF($B30=0,0,LOOKUP($D30,'Daten Sportabzeichen'!$A$3:$A$11,IF($E30="w",'Daten Sportabzeichen'!$F$3:$F$11,'Daten Sportabzeichen'!$AF$3:$AF$11)))</f>
        <v>0</v>
      </c>
      <c r="O30" s="180">
        <f>IF($B30=0,0,LOOKUP($D30,'Daten Sportabzeichen'!$A$3:$A$11,IF($E30="w",'Daten Sportabzeichen'!$G$3:$G$11,'Daten Sportabzeichen'!$AG$3:$AG$11)))</f>
        <v>0</v>
      </c>
      <c r="P30" s="181">
        <f t="shared" si="1"/>
        <v>0</v>
      </c>
      <c r="Q30" s="182" t="str">
        <f>IF($E30="w",CONCATENATE('Auswertung Bundesjugendspiele'!$N30,":",RIGHT(CONCATENATE("00",'Auswertung Bundesjugendspiele'!$P30),2)),  CONCATENATE('Auswertung Bundesjugendspiele'!$V30,":",RIGHT(CONCATENATE("00",'Auswertung Bundesjugendspiele'!$X30),2)) )</f>
        <v>:00</v>
      </c>
      <c r="R30" s="180">
        <f>IF($B30=0,0,LOOKUP($D30,'Daten Sportabzeichen'!$A$3:$A$11,IF($E30="w",'Daten Sportabzeichen'!$H$3:$H$11,'Daten Sportabzeichen'!$AH$3:$AH$11)))</f>
        <v>0</v>
      </c>
      <c r="S30" s="180">
        <f>IF($B30=0,0,LOOKUP($D30,'Daten Sportabzeichen'!$A$3:$A$11,IF($E30="w",'Daten Sportabzeichen'!$I$3:$I$11,'Daten Sportabzeichen'!$AI$3:$AI$11)))</f>
        <v>0</v>
      </c>
      <c r="T30" s="180">
        <f>IF($B30=0,0,LOOKUP($D30,'Daten Sportabzeichen'!$A$3:$A$11,IF($E30="w",'Daten Sportabzeichen'!$J$3:$J$11,'Daten Sportabzeichen'!$AJ$3:$AJ$11)))</f>
        <v>0</v>
      </c>
      <c r="U30" s="181">
        <f t="shared" si="2"/>
        <v>0</v>
      </c>
      <c r="V30" s="180">
        <f>'Auswertung Bundesjugendspiele'!$Z30</f>
        <v>0</v>
      </c>
      <c r="W30" s="180">
        <f>IF($B30=0,0,LOOKUP($D30,'Daten Sportabzeichen'!$A$3:$A$11,IF($E30="w",'Daten Sportabzeichen'!$Q$3:$Q$11,'Daten Sportabzeichen'!$AQ$3:$AQ$11)))</f>
        <v>0</v>
      </c>
      <c r="X30" s="180">
        <f>IF($B30=0,0,LOOKUP($D30,'Daten Sportabzeichen'!$A$3:$A$11,IF($E30="w",'Daten Sportabzeichen'!$R$3:$R$11,'Daten Sportabzeichen'!$AR$3:$AR$11)))</f>
        <v>0</v>
      </c>
      <c r="Y30" s="180">
        <f>IF($B30=0,0,LOOKUP($D30,'Daten Sportabzeichen'!$A$3:$A$11,IF($E30="w",'Daten Sportabzeichen'!$S$3:$S$11,'Daten Sportabzeichen'!$AS$11:$AS29)))</f>
        <v>0</v>
      </c>
      <c r="Z30" s="181">
        <f t="shared" si="3"/>
        <v>0</v>
      </c>
      <c r="AA30" s="183"/>
      <c r="AB30" s="180">
        <f>IF($B30=0,0,LOOKUP($D30,'Daten Sportabzeichen'!$A$3:$A$11,IF($E30="w",'Daten Sportabzeichen'!$N$3:$N$11,'Daten Sportabzeichen'!$AN$3:$AN$11)))</f>
        <v>0</v>
      </c>
      <c r="AC30" s="180">
        <f>IF($B30=0,0,LOOKUP($D30,'Daten Sportabzeichen'!$A$3:$A$11,IF($E30="w",'Daten Sportabzeichen'!$O$3:$O$11,'Daten Sportabzeichen'!$AO$11:$AO29)))</f>
        <v>0</v>
      </c>
      <c r="AD30" s="180">
        <f>IF($B30=0,0,LOOKUP($D30,'Daten Sportabzeichen'!$A$3:$A$11,IF($E30="w",'Daten Sportabzeichen'!$P$3:$P$11,'Daten Sportabzeichen'!$AP$3:$AP$11)))</f>
        <v>0</v>
      </c>
      <c r="AE30" s="181">
        <f t="shared" si="4"/>
        <v>0</v>
      </c>
      <c r="AF30" s="183"/>
      <c r="AG30" s="180">
        <f>IF($B30=0,0,LOOKUP($D30,'Daten Sportabzeichen'!$A$3:$A$11,IF($E30="w",'Daten Sportabzeichen'!$T$3:$T$11,'Daten Sportabzeichen'!$AT$3:$AT$11)))</f>
        <v>0</v>
      </c>
      <c r="AH30" s="180">
        <f>IF($B30=0,0,LOOKUP($D30,'Daten Sportabzeichen'!$A$3:$A$11,IF($E30="w",'Daten Sportabzeichen'!$U$3:$U$11,'Daten Sportabzeichen'!$AU$11:$AU29)))</f>
        <v>0</v>
      </c>
      <c r="AI30" s="180">
        <f>IF($B30=0,0,LOOKUP($D30,'Daten Sportabzeichen'!$A$3:$A$11,IF($E30="w",'Daten Sportabzeichen'!$V$3:$V$11,'Daten Sportabzeichen'!$AV$3:$AV$11)))</f>
        <v>0</v>
      </c>
      <c r="AJ30" s="181">
        <f t="shared" si="5"/>
        <v>0</v>
      </c>
      <c r="AK30" s="180">
        <f>'Auswertung Bundesjugendspiele'!$AD30</f>
        <v>0</v>
      </c>
      <c r="AL30" s="180">
        <f>IF($B30=0,0,LOOKUP($D30,'Daten Sportabzeichen'!$A$3:$A$11,IF($E30="w",'Daten Sportabzeichen'!$K$3:$K$11,'Daten Sportabzeichen'!$AK$3:$AK$11)))</f>
        <v>0</v>
      </c>
      <c r="AM30" s="180">
        <f>IF($B30=0,0,LOOKUP($D30,'Daten Sportabzeichen'!$A$3:$A$11,IF($E30="w",'Daten Sportabzeichen'!$L$3:$L$11,'Daten Sportabzeichen'!$AL$3:$AL$11)))</f>
        <v>0</v>
      </c>
      <c r="AN30" s="180">
        <f>IF($B30=0,0,LOOKUP($D30,'Daten Sportabzeichen'!$A$3:$A$11,IF($E30="w",'Daten Sportabzeichen'!$M$3:$M$11,'Daten Sportabzeichen'!$AM$11:$AM29)))</f>
        <v>0</v>
      </c>
      <c r="AO30" s="181">
        <f t="shared" si="6"/>
        <v>0</v>
      </c>
      <c r="AP30" s="180">
        <f t="shared" si="7"/>
        <v>0</v>
      </c>
      <c r="AQ30" s="180">
        <f t="shared" si="8"/>
        <v>0</v>
      </c>
      <c r="AR30" s="180">
        <f t="shared" si="9"/>
        <v>0</v>
      </c>
      <c r="AS30" s="180">
        <f t="shared" si="10"/>
        <v>0</v>
      </c>
      <c r="AT30" s="165">
        <f t="shared" si="11"/>
        <v>0</v>
      </c>
      <c r="AU30" s="165">
        <f t="shared" si="12"/>
        <v>0</v>
      </c>
      <c r="AV30" s="165" t="str">
        <f t="shared" si="13"/>
        <v>-</v>
      </c>
    </row>
    <row r="31" spans="2:48" ht="15.6" x14ac:dyDescent="0.3">
      <c r="B31" s="175">
        <f>'Auswertung Bundesjugendspiele'!B31</f>
        <v>0</v>
      </c>
      <c r="C31" s="176">
        <f>'Auswertung Bundesjugendspiele'!E31</f>
        <v>0</v>
      </c>
      <c r="D31" s="141">
        <f>'Auswertung Bundesjugendspiele'!F31</f>
        <v>0</v>
      </c>
      <c r="E31" s="177">
        <f>'Auswertung Bundesjugendspiele'!G31</f>
        <v>0</v>
      </c>
      <c r="F31" s="178"/>
      <c r="G31" s="179"/>
      <c r="H31" s="180">
        <f>IF($B31=0,0,LOOKUP($D31,'Daten Sportabzeichen'!$A$3:$A$11,IF($E31="w",'Daten Sportabzeichen'!$B$3:$B$11,'Daten Sportabzeichen'!$AB$3:$AB$11)))</f>
        <v>0</v>
      </c>
      <c r="I31" s="180">
        <f>IF($B31=0,0,LOOKUP($D31,'Daten Sportabzeichen'!$A$3:$A$11,IF($E31="w",'Daten Sportabzeichen'!$C$3:$C$11,'Daten Sportabzeichen'!$AC$3:$AC$11)))</f>
        <v>0</v>
      </c>
      <c r="J31" s="180">
        <f>IF($B31=0,0,LOOKUP($D31,'Daten Sportabzeichen'!$A$3:$A$11,IF($E31="w",'Daten Sportabzeichen'!$D$3:$D$11,'Daten Sportabzeichen'!$AD$3:$AD$11)))</f>
        <v>0</v>
      </c>
      <c r="K31" s="181">
        <f t="shared" si="0"/>
        <v>0</v>
      </c>
      <c r="L31" s="182">
        <f>'Auswertung Bundesjugendspiele'!$H31</f>
        <v>0</v>
      </c>
      <c r="M31" s="180">
        <f>IF($B31=0,0,LOOKUP($D31,'Daten Sportabzeichen'!$A$3:$A$11,IF($E31="w",'Daten Sportabzeichen'!$E$3:$E$11,'Daten Sportabzeichen'!$AE$3:$AE$11)))</f>
        <v>0</v>
      </c>
      <c r="N31" s="180">
        <f>IF($B31=0,0,LOOKUP($D31,'Daten Sportabzeichen'!$A$3:$A$11,IF($E31="w",'Daten Sportabzeichen'!$F$3:$F$11,'Daten Sportabzeichen'!$AF$3:$AF$11)))</f>
        <v>0</v>
      </c>
      <c r="O31" s="180">
        <f>IF($B31=0,0,LOOKUP($D31,'Daten Sportabzeichen'!$A$3:$A$11,IF($E31="w",'Daten Sportabzeichen'!$G$3:$G$11,'Daten Sportabzeichen'!$AG$3:$AG$11)))</f>
        <v>0</v>
      </c>
      <c r="P31" s="181">
        <f t="shared" si="1"/>
        <v>0</v>
      </c>
      <c r="Q31" s="182" t="str">
        <f>IF($E31="w",CONCATENATE('Auswertung Bundesjugendspiele'!$N31,":",RIGHT(CONCATENATE("00",'Auswertung Bundesjugendspiele'!$P31),2)),  CONCATENATE('Auswertung Bundesjugendspiele'!$V31,":",RIGHT(CONCATENATE("00",'Auswertung Bundesjugendspiele'!$X31),2)) )</f>
        <v>:00</v>
      </c>
      <c r="R31" s="180">
        <f>IF($B31=0,0,LOOKUP($D31,'Daten Sportabzeichen'!$A$3:$A$11,IF($E31="w",'Daten Sportabzeichen'!$H$3:$H$11,'Daten Sportabzeichen'!$AH$3:$AH$11)))</f>
        <v>0</v>
      </c>
      <c r="S31" s="180">
        <f>IF($B31=0,0,LOOKUP($D31,'Daten Sportabzeichen'!$A$3:$A$11,IF($E31="w",'Daten Sportabzeichen'!$I$3:$I$11,'Daten Sportabzeichen'!$AI$3:$AI$11)))</f>
        <v>0</v>
      </c>
      <c r="T31" s="180">
        <f>IF($B31=0,0,LOOKUP($D31,'Daten Sportabzeichen'!$A$3:$A$11,IF($E31="w",'Daten Sportabzeichen'!$J$3:$J$11,'Daten Sportabzeichen'!$AJ$3:$AJ$11)))</f>
        <v>0</v>
      </c>
      <c r="U31" s="181">
        <f t="shared" si="2"/>
        <v>0</v>
      </c>
      <c r="V31" s="180">
        <f>'Auswertung Bundesjugendspiele'!$Z31</f>
        <v>0</v>
      </c>
      <c r="W31" s="180">
        <f>IF($B31=0,0,LOOKUP($D31,'Daten Sportabzeichen'!$A$3:$A$11,IF($E31="w",'Daten Sportabzeichen'!$Q$3:$Q$11,'Daten Sportabzeichen'!$AQ$3:$AQ$11)))</f>
        <v>0</v>
      </c>
      <c r="X31" s="180">
        <f>IF($B31=0,0,LOOKUP($D31,'Daten Sportabzeichen'!$A$3:$A$11,IF($E31="w",'Daten Sportabzeichen'!$R$3:$R$11,'Daten Sportabzeichen'!$AR$3:$AR$11)))</f>
        <v>0</v>
      </c>
      <c r="Y31" s="180">
        <f>IF($B31=0,0,LOOKUP($D31,'Daten Sportabzeichen'!$A$3:$A$11,IF($E31="w",'Daten Sportabzeichen'!$S$3:$S$11,'Daten Sportabzeichen'!$AS$11:$AS30)))</f>
        <v>0</v>
      </c>
      <c r="Z31" s="181">
        <f t="shared" si="3"/>
        <v>0</v>
      </c>
      <c r="AA31" s="183"/>
      <c r="AB31" s="180">
        <f>IF($B31=0,0,LOOKUP($D31,'Daten Sportabzeichen'!$A$3:$A$11,IF($E31="w",'Daten Sportabzeichen'!$N$3:$N$11,'Daten Sportabzeichen'!$AN$3:$AN$11)))</f>
        <v>0</v>
      </c>
      <c r="AC31" s="180">
        <f>IF($B31=0,0,LOOKUP($D31,'Daten Sportabzeichen'!$A$3:$A$11,IF($E31="w",'Daten Sportabzeichen'!$O$3:$O$11,'Daten Sportabzeichen'!$AO$11:$AO30)))</f>
        <v>0</v>
      </c>
      <c r="AD31" s="180">
        <f>IF($B31=0,0,LOOKUP($D31,'Daten Sportabzeichen'!$A$3:$A$11,IF($E31="w",'Daten Sportabzeichen'!$P$3:$P$11,'Daten Sportabzeichen'!$AP$3:$AP$11)))</f>
        <v>0</v>
      </c>
      <c r="AE31" s="181">
        <f t="shared" si="4"/>
        <v>0</v>
      </c>
      <c r="AF31" s="183"/>
      <c r="AG31" s="180">
        <f>IF($B31=0,0,LOOKUP($D31,'Daten Sportabzeichen'!$A$3:$A$11,IF($E31="w",'Daten Sportabzeichen'!$T$3:$T$11,'Daten Sportabzeichen'!$AT$3:$AT$11)))</f>
        <v>0</v>
      </c>
      <c r="AH31" s="180">
        <f>IF($B31=0,0,LOOKUP($D31,'Daten Sportabzeichen'!$A$3:$A$11,IF($E31="w",'Daten Sportabzeichen'!$U$3:$U$11,'Daten Sportabzeichen'!$AU$11:$AU30)))</f>
        <v>0</v>
      </c>
      <c r="AI31" s="180">
        <f>IF($B31=0,0,LOOKUP($D31,'Daten Sportabzeichen'!$A$3:$A$11,IF($E31="w",'Daten Sportabzeichen'!$V$3:$V$11,'Daten Sportabzeichen'!$AV$3:$AV$11)))</f>
        <v>0</v>
      </c>
      <c r="AJ31" s="181">
        <f t="shared" si="5"/>
        <v>0</v>
      </c>
      <c r="AK31" s="180">
        <f>'Auswertung Bundesjugendspiele'!$AD31</f>
        <v>0</v>
      </c>
      <c r="AL31" s="180">
        <f>IF($B31=0,0,LOOKUP($D31,'Daten Sportabzeichen'!$A$3:$A$11,IF($E31="w",'Daten Sportabzeichen'!$K$3:$K$11,'Daten Sportabzeichen'!$AK$3:$AK$11)))</f>
        <v>0</v>
      </c>
      <c r="AM31" s="180">
        <f>IF($B31=0,0,LOOKUP($D31,'Daten Sportabzeichen'!$A$3:$A$11,IF($E31="w",'Daten Sportabzeichen'!$L$3:$L$11,'Daten Sportabzeichen'!$AL$3:$AL$11)))</f>
        <v>0</v>
      </c>
      <c r="AN31" s="180">
        <f>IF($B31=0,0,LOOKUP($D31,'Daten Sportabzeichen'!$A$3:$A$11,IF($E31="w",'Daten Sportabzeichen'!$M$3:$M$11,'Daten Sportabzeichen'!$AM$11:$AM30)))</f>
        <v>0</v>
      </c>
      <c r="AO31" s="181">
        <f t="shared" si="6"/>
        <v>0</v>
      </c>
      <c r="AP31" s="180">
        <f t="shared" si="7"/>
        <v>0</v>
      </c>
      <c r="AQ31" s="180">
        <f t="shared" si="8"/>
        <v>0</v>
      </c>
      <c r="AR31" s="180">
        <f t="shared" si="9"/>
        <v>0</v>
      </c>
      <c r="AS31" s="180">
        <f t="shared" si="10"/>
        <v>0</v>
      </c>
      <c r="AT31" s="165">
        <f t="shared" si="11"/>
        <v>0</v>
      </c>
      <c r="AU31" s="165">
        <f t="shared" si="12"/>
        <v>0</v>
      </c>
      <c r="AV31" s="165" t="str">
        <f t="shared" si="13"/>
        <v>-</v>
      </c>
    </row>
    <row r="32" spans="2:48" ht="15.6" x14ac:dyDescent="0.3">
      <c r="B32" s="175">
        <f>'Auswertung Bundesjugendspiele'!B32</f>
        <v>0</v>
      </c>
      <c r="C32" s="176">
        <f>'Auswertung Bundesjugendspiele'!E32</f>
        <v>0</v>
      </c>
      <c r="D32" s="141">
        <f>'Auswertung Bundesjugendspiele'!F32</f>
        <v>0</v>
      </c>
      <c r="E32" s="177">
        <f>'Auswertung Bundesjugendspiele'!G32</f>
        <v>0</v>
      </c>
      <c r="F32" s="178"/>
      <c r="G32" s="179"/>
      <c r="H32" s="180">
        <f>IF($B32=0,0,LOOKUP($D32,'Daten Sportabzeichen'!$A$3:$A$11,IF($E32="w",'Daten Sportabzeichen'!$B$3:$B$11,'Daten Sportabzeichen'!$AB$3:$AB$11)))</f>
        <v>0</v>
      </c>
      <c r="I32" s="180">
        <f>IF($B32=0,0,LOOKUP($D32,'Daten Sportabzeichen'!$A$3:$A$11,IF($E32="w",'Daten Sportabzeichen'!$C$3:$C$11,'Daten Sportabzeichen'!$AC$3:$AC$11)))</f>
        <v>0</v>
      </c>
      <c r="J32" s="180">
        <f>IF($B32=0,0,LOOKUP($D32,'Daten Sportabzeichen'!$A$3:$A$11,IF($E32="w",'Daten Sportabzeichen'!$D$3:$D$11,'Daten Sportabzeichen'!$AD$3:$AD$11)))</f>
        <v>0</v>
      </c>
      <c r="K32" s="181">
        <f t="shared" si="0"/>
        <v>0</v>
      </c>
      <c r="L32" s="182">
        <f>'Auswertung Bundesjugendspiele'!$H32</f>
        <v>0</v>
      </c>
      <c r="M32" s="180">
        <f>IF($B32=0,0,LOOKUP($D32,'Daten Sportabzeichen'!$A$3:$A$11,IF($E32="w",'Daten Sportabzeichen'!$E$3:$E$11,'Daten Sportabzeichen'!$AE$3:$AE$11)))</f>
        <v>0</v>
      </c>
      <c r="N32" s="180">
        <f>IF($B32=0,0,LOOKUP($D32,'Daten Sportabzeichen'!$A$3:$A$11,IF($E32="w",'Daten Sportabzeichen'!$F$3:$F$11,'Daten Sportabzeichen'!$AF$3:$AF$11)))</f>
        <v>0</v>
      </c>
      <c r="O32" s="180">
        <f>IF($B32=0,0,LOOKUP($D32,'Daten Sportabzeichen'!$A$3:$A$11,IF($E32="w",'Daten Sportabzeichen'!$G$3:$G$11,'Daten Sportabzeichen'!$AG$3:$AG$11)))</f>
        <v>0</v>
      </c>
      <c r="P32" s="181">
        <f t="shared" si="1"/>
        <v>0</v>
      </c>
      <c r="Q32" s="182" t="str">
        <f>IF($E32="w",CONCATENATE('Auswertung Bundesjugendspiele'!$N32,":",RIGHT(CONCATENATE("00",'Auswertung Bundesjugendspiele'!$P32),2)),  CONCATENATE('Auswertung Bundesjugendspiele'!$V32,":",RIGHT(CONCATENATE("00",'Auswertung Bundesjugendspiele'!$X32),2)) )</f>
        <v>:00</v>
      </c>
      <c r="R32" s="180">
        <f>IF($B32=0,0,LOOKUP($D32,'Daten Sportabzeichen'!$A$3:$A$11,IF($E32="w",'Daten Sportabzeichen'!$H$3:$H$11,'Daten Sportabzeichen'!$AH$3:$AH$11)))</f>
        <v>0</v>
      </c>
      <c r="S32" s="180">
        <f>IF($B32=0,0,LOOKUP($D32,'Daten Sportabzeichen'!$A$3:$A$11,IF($E32="w",'Daten Sportabzeichen'!$I$3:$I$11,'Daten Sportabzeichen'!$AI$3:$AI$11)))</f>
        <v>0</v>
      </c>
      <c r="T32" s="180">
        <f>IF($B32=0,0,LOOKUP($D32,'Daten Sportabzeichen'!$A$3:$A$11,IF($E32="w",'Daten Sportabzeichen'!$J$3:$J$11,'Daten Sportabzeichen'!$AJ$3:$AJ$11)))</f>
        <v>0</v>
      </c>
      <c r="U32" s="181">
        <f t="shared" si="2"/>
        <v>0</v>
      </c>
      <c r="V32" s="180">
        <f>'Auswertung Bundesjugendspiele'!$Z32</f>
        <v>0</v>
      </c>
      <c r="W32" s="180">
        <f>IF($B32=0,0,LOOKUP($D32,'Daten Sportabzeichen'!$A$3:$A$11,IF($E32="w",'Daten Sportabzeichen'!$Q$3:$Q$11,'Daten Sportabzeichen'!$AQ$3:$AQ$11)))</f>
        <v>0</v>
      </c>
      <c r="X32" s="180">
        <f>IF($B32=0,0,LOOKUP($D32,'Daten Sportabzeichen'!$A$3:$A$11,IF($E32="w",'Daten Sportabzeichen'!$R$3:$R$11,'Daten Sportabzeichen'!$AR$3:$AR$11)))</f>
        <v>0</v>
      </c>
      <c r="Y32" s="180">
        <f>IF($B32=0,0,LOOKUP($D32,'Daten Sportabzeichen'!$A$3:$A$11,IF($E32="w",'Daten Sportabzeichen'!$S$3:$S$11,'Daten Sportabzeichen'!$AS$11:$AS31)))</f>
        <v>0</v>
      </c>
      <c r="Z32" s="181">
        <f t="shared" si="3"/>
        <v>0</v>
      </c>
      <c r="AA32" s="183"/>
      <c r="AB32" s="180">
        <f>IF($B32=0,0,LOOKUP($D32,'Daten Sportabzeichen'!$A$3:$A$11,IF($E32="w",'Daten Sportabzeichen'!$N$3:$N$11,'Daten Sportabzeichen'!$AN$3:$AN$11)))</f>
        <v>0</v>
      </c>
      <c r="AC32" s="180">
        <f>IF($B32=0,0,LOOKUP($D32,'Daten Sportabzeichen'!$A$3:$A$11,IF($E32="w",'Daten Sportabzeichen'!$O$3:$O$11,'Daten Sportabzeichen'!$AO$11:$AO31)))</f>
        <v>0</v>
      </c>
      <c r="AD32" s="180">
        <f>IF($B32=0,0,LOOKUP($D32,'Daten Sportabzeichen'!$A$3:$A$11,IF($E32="w",'Daten Sportabzeichen'!$P$3:$P$11,'Daten Sportabzeichen'!$AP$3:$AP$11)))</f>
        <v>0</v>
      </c>
      <c r="AE32" s="181">
        <f t="shared" si="4"/>
        <v>0</v>
      </c>
      <c r="AF32" s="183"/>
      <c r="AG32" s="180">
        <f>IF($B32=0,0,LOOKUP($D32,'Daten Sportabzeichen'!$A$3:$A$11,IF($E32="w",'Daten Sportabzeichen'!$T$3:$T$11,'Daten Sportabzeichen'!$AT$3:$AT$11)))</f>
        <v>0</v>
      </c>
      <c r="AH32" s="180">
        <f>IF($B32=0,0,LOOKUP($D32,'Daten Sportabzeichen'!$A$3:$A$11,IF($E32="w",'Daten Sportabzeichen'!$U$3:$U$11,'Daten Sportabzeichen'!$AU$11:$AU31)))</f>
        <v>0</v>
      </c>
      <c r="AI32" s="180">
        <f>IF($B32=0,0,LOOKUP($D32,'Daten Sportabzeichen'!$A$3:$A$11,IF($E32="w",'Daten Sportabzeichen'!$V$3:$V$11,'Daten Sportabzeichen'!$AV$3:$AV$11)))</f>
        <v>0</v>
      </c>
      <c r="AJ32" s="181">
        <f t="shared" si="5"/>
        <v>0</v>
      </c>
      <c r="AK32" s="180">
        <f>'Auswertung Bundesjugendspiele'!$AD32</f>
        <v>0</v>
      </c>
      <c r="AL32" s="180">
        <f>IF($B32=0,0,LOOKUP($D32,'Daten Sportabzeichen'!$A$3:$A$11,IF($E32="w",'Daten Sportabzeichen'!$K$3:$K$11,'Daten Sportabzeichen'!$AK$3:$AK$11)))</f>
        <v>0</v>
      </c>
      <c r="AM32" s="180">
        <f>IF($B32=0,0,LOOKUP($D32,'Daten Sportabzeichen'!$A$3:$A$11,IF($E32="w",'Daten Sportabzeichen'!$L$3:$L$11,'Daten Sportabzeichen'!$AL$3:$AL$11)))</f>
        <v>0</v>
      </c>
      <c r="AN32" s="180">
        <f>IF($B32=0,0,LOOKUP($D32,'Daten Sportabzeichen'!$A$3:$A$11,IF($E32="w",'Daten Sportabzeichen'!$M$3:$M$11,'Daten Sportabzeichen'!$AM$11:$AM31)))</f>
        <v>0</v>
      </c>
      <c r="AO32" s="181">
        <f t="shared" si="6"/>
        <v>0</v>
      </c>
      <c r="AP32" s="180">
        <f t="shared" si="7"/>
        <v>0</v>
      </c>
      <c r="AQ32" s="180">
        <f t="shared" si="8"/>
        <v>0</v>
      </c>
      <c r="AR32" s="180">
        <f t="shared" si="9"/>
        <v>0</v>
      </c>
      <c r="AS32" s="180">
        <f t="shared" si="10"/>
        <v>0</v>
      </c>
      <c r="AT32" s="165">
        <f t="shared" si="11"/>
        <v>0</v>
      </c>
      <c r="AU32" s="165">
        <f t="shared" si="12"/>
        <v>0</v>
      </c>
      <c r="AV32" s="165" t="str">
        <f t="shared" si="13"/>
        <v>-</v>
      </c>
    </row>
    <row r="33" spans="2:48" ht="15.6" x14ac:dyDescent="0.3">
      <c r="B33" s="175">
        <f>'Auswertung Bundesjugendspiele'!B33</f>
        <v>0</v>
      </c>
      <c r="C33" s="176">
        <f>'Auswertung Bundesjugendspiele'!E33</f>
        <v>0</v>
      </c>
      <c r="D33" s="141">
        <f>'Auswertung Bundesjugendspiele'!F33</f>
        <v>0</v>
      </c>
      <c r="E33" s="177">
        <f>'Auswertung Bundesjugendspiele'!G33</f>
        <v>0</v>
      </c>
      <c r="F33" s="178"/>
      <c r="G33" s="179"/>
      <c r="H33" s="180">
        <f>IF($B33=0,0,LOOKUP($D33,'Daten Sportabzeichen'!$A$3:$A$11,IF($E33="w",'Daten Sportabzeichen'!$B$3:$B$11,'Daten Sportabzeichen'!$AB$3:$AB$11)))</f>
        <v>0</v>
      </c>
      <c r="I33" s="180">
        <f>IF($B33=0,0,LOOKUP($D33,'Daten Sportabzeichen'!$A$3:$A$11,IF($E33="w",'Daten Sportabzeichen'!$C$3:$C$11,'Daten Sportabzeichen'!$AC$3:$AC$11)))</f>
        <v>0</v>
      </c>
      <c r="J33" s="180">
        <f>IF($B33=0,0,LOOKUP($D33,'Daten Sportabzeichen'!$A$3:$A$11,IF($E33="w",'Daten Sportabzeichen'!$D$3:$D$11,'Daten Sportabzeichen'!$AD$3:$AD$11)))</f>
        <v>0</v>
      </c>
      <c r="K33" s="181">
        <f t="shared" si="0"/>
        <v>0</v>
      </c>
      <c r="L33" s="182">
        <f>'Auswertung Bundesjugendspiele'!$H33</f>
        <v>0</v>
      </c>
      <c r="M33" s="180">
        <f>IF($B33=0,0,LOOKUP($D33,'Daten Sportabzeichen'!$A$3:$A$11,IF($E33="w",'Daten Sportabzeichen'!$E$3:$E$11,'Daten Sportabzeichen'!$AE$3:$AE$11)))</f>
        <v>0</v>
      </c>
      <c r="N33" s="180">
        <f>IF($B33=0,0,LOOKUP($D33,'Daten Sportabzeichen'!$A$3:$A$11,IF($E33="w",'Daten Sportabzeichen'!$F$3:$F$11,'Daten Sportabzeichen'!$AF$3:$AF$11)))</f>
        <v>0</v>
      </c>
      <c r="O33" s="180">
        <f>IF($B33=0,0,LOOKUP($D33,'Daten Sportabzeichen'!$A$3:$A$11,IF($E33="w",'Daten Sportabzeichen'!$G$3:$G$11,'Daten Sportabzeichen'!$AG$3:$AG$11)))</f>
        <v>0</v>
      </c>
      <c r="P33" s="181">
        <f t="shared" si="1"/>
        <v>0</v>
      </c>
      <c r="Q33" s="182" t="str">
        <f>IF($E33="w",CONCATENATE('Auswertung Bundesjugendspiele'!$N33,":",RIGHT(CONCATENATE("00",'Auswertung Bundesjugendspiele'!$P33),2)),  CONCATENATE('Auswertung Bundesjugendspiele'!$V33,":",RIGHT(CONCATENATE("00",'Auswertung Bundesjugendspiele'!$X33),2)) )</f>
        <v>:00</v>
      </c>
      <c r="R33" s="180">
        <f>IF($B33=0,0,LOOKUP($D33,'Daten Sportabzeichen'!$A$3:$A$11,IF($E33="w",'Daten Sportabzeichen'!$H$3:$H$11,'Daten Sportabzeichen'!$AH$3:$AH$11)))</f>
        <v>0</v>
      </c>
      <c r="S33" s="180">
        <f>IF($B33=0,0,LOOKUP($D33,'Daten Sportabzeichen'!$A$3:$A$11,IF($E33="w",'Daten Sportabzeichen'!$I$3:$I$11,'Daten Sportabzeichen'!$AI$3:$AI$11)))</f>
        <v>0</v>
      </c>
      <c r="T33" s="180">
        <f>IF($B33=0,0,LOOKUP($D33,'Daten Sportabzeichen'!$A$3:$A$11,IF($E33="w",'Daten Sportabzeichen'!$J$3:$J$11,'Daten Sportabzeichen'!$AJ$3:$AJ$11)))</f>
        <v>0</v>
      </c>
      <c r="U33" s="181">
        <f t="shared" si="2"/>
        <v>0</v>
      </c>
      <c r="V33" s="180">
        <f>'Auswertung Bundesjugendspiele'!$Z33</f>
        <v>0</v>
      </c>
      <c r="W33" s="180">
        <f>IF($B33=0,0,LOOKUP($D33,'Daten Sportabzeichen'!$A$3:$A$11,IF($E33="w",'Daten Sportabzeichen'!$Q$3:$Q$11,'Daten Sportabzeichen'!$AQ$3:$AQ$11)))</f>
        <v>0</v>
      </c>
      <c r="X33" s="180">
        <f>IF($B33=0,0,LOOKUP($D33,'Daten Sportabzeichen'!$A$3:$A$11,IF($E33="w",'Daten Sportabzeichen'!$R$3:$R$11,'Daten Sportabzeichen'!$AR$3:$AR$11)))</f>
        <v>0</v>
      </c>
      <c r="Y33" s="180">
        <f>IF($B33=0,0,LOOKUP($D33,'Daten Sportabzeichen'!$A$3:$A$11,IF($E33="w",'Daten Sportabzeichen'!$S$3:$S$11,'Daten Sportabzeichen'!$AS$11:$AS32)))</f>
        <v>0</v>
      </c>
      <c r="Z33" s="181">
        <f t="shared" si="3"/>
        <v>0</v>
      </c>
      <c r="AA33" s="183"/>
      <c r="AB33" s="180">
        <f>IF($B33=0,0,LOOKUP($D33,'Daten Sportabzeichen'!$A$3:$A$11,IF($E33="w",'Daten Sportabzeichen'!$N$3:$N$11,'Daten Sportabzeichen'!$AN$3:$AN$11)))</f>
        <v>0</v>
      </c>
      <c r="AC33" s="180">
        <f>IF($B33=0,0,LOOKUP($D33,'Daten Sportabzeichen'!$A$3:$A$11,IF($E33="w",'Daten Sportabzeichen'!$O$3:$O$11,'Daten Sportabzeichen'!$AO$11:$AO32)))</f>
        <v>0</v>
      </c>
      <c r="AD33" s="180">
        <f>IF($B33=0,0,LOOKUP($D33,'Daten Sportabzeichen'!$A$3:$A$11,IF($E33="w",'Daten Sportabzeichen'!$P$3:$P$11,'Daten Sportabzeichen'!$AP$3:$AP$11)))</f>
        <v>0</v>
      </c>
      <c r="AE33" s="181">
        <f t="shared" si="4"/>
        <v>0</v>
      </c>
      <c r="AF33" s="183"/>
      <c r="AG33" s="180">
        <f>IF($B33=0,0,LOOKUP($D33,'Daten Sportabzeichen'!$A$3:$A$11,IF($E33="w",'Daten Sportabzeichen'!$T$3:$T$11,'Daten Sportabzeichen'!$AT$3:$AT$11)))</f>
        <v>0</v>
      </c>
      <c r="AH33" s="180">
        <f>IF($B33=0,0,LOOKUP($D33,'Daten Sportabzeichen'!$A$3:$A$11,IF($E33="w",'Daten Sportabzeichen'!$U$3:$U$11,'Daten Sportabzeichen'!$AU$11:$AU32)))</f>
        <v>0</v>
      </c>
      <c r="AI33" s="180">
        <f>IF($B33=0,0,LOOKUP($D33,'Daten Sportabzeichen'!$A$3:$A$11,IF($E33="w",'Daten Sportabzeichen'!$V$3:$V$11,'Daten Sportabzeichen'!$AV$3:$AV$11)))</f>
        <v>0</v>
      </c>
      <c r="AJ33" s="181">
        <f t="shared" si="5"/>
        <v>0</v>
      </c>
      <c r="AK33" s="180">
        <f>'Auswertung Bundesjugendspiele'!$AD33</f>
        <v>0</v>
      </c>
      <c r="AL33" s="180">
        <f>IF($B33=0,0,LOOKUP($D33,'Daten Sportabzeichen'!$A$3:$A$11,IF($E33="w",'Daten Sportabzeichen'!$K$3:$K$11,'Daten Sportabzeichen'!$AK$3:$AK$11)))</f>
        <v>0</v>
      </c>
      <c r="AM33" s="180">
        <f>IF($B33=0,0,LOOKUP($D33,'Daten Sportabzeichen'!$A$3:$A$11,IF($E33="w",'Daten Sportabzeichen'!$L$3:$L$11,'Daten Sportabzeichen'!$AL$3:$AL$11)))</f>
        <v>0</v>
      </c>
      <c r="AN33" s="180">
        <f>IF($B33=0,0,LOOKUP($D33,'Daten Sportabzeichen'!$A$3:$A$11,IF($E33="w",'Daten Sportabzeichen'!$M$3:$M$11,'Daten Sportabzeichen'!$AM$11:$AM32)))</f>
        <v>0</v>
      </c>
      <c r="AO33" s="181">
        <f t="shared" si="6"/>
        <v>0</v>
      </c>
      <c r="AP33" s="180">
        <f t="shared" si="7"/>
        <v>0</v>
      </c>
      <c r="AQ33" s="180">
        <f t="shared" si="8"/>
        <v>0</v>
      </c>
      <c r="AR33" s="180">
        <f t="shared" si="9"/>
        <v>0</v>
      </c>
      <c r="AS33" s="180">
        <f t="shared" si="10"/>
        <v>0</v>
      </c>
      <c r="AT33" s="165">
        <f t="shared" si="11"/>
        <v>0</v>
      </c>
      <c r="AU33" s="165">
        <f t="shared" si="12"/>
        <v>0</v>
      </c>
      <c r="AV33" s="165" t="str">
        <f t="shared" si="13"/>
        <v>-</v>
      </c>
    </row>
    <row r="34" spans="2:48" ht="15.6" x14ac:dyDescent="0.3">
      <c r="B34" s="175">
        <f>'Auswertung Bundesjugendspiele'!B34</f>
        <v>0</v>
      </c>
      <c r="C34" s="176">
        <f>'Auswertung Bundesjugendspiele'!E34</f>
        <v>0</v>
      </c>
      <c r="D34" s="141">
        <f>'Auswertung Bundesjugendspiele'!F34</f>
        <v>0</v>
      </c>
      <c r="E34" s="177">
        <f>'Auswertung Bundesjugendspiele'!G34</f>
        <v>0</v>
      </c>
      <c r="F34" s="178"/>
      <c r="G34" s="179"/>
      <c r="H34" s="180">
        <f>IF($B34=0,0,LOOKUP($D34,'Daten Sportabzeichen'!$A$3:$A$11,IF($E34="w",'Daten Sportabzeichen'!$B$3:$B$11,'Daten Sportabzeichen'!$AB$3:$AB$11)))</f>
        <v>0</v>
      </c>
      <c r="I34" s="180">
        <f>IF($B34=0,0,LOOKUP($D34,'Daten Sportabzeichen'!$A$3:$A$11,IF($E34="w",'Daten Sportabzeichen'!$C$3:$C$11,'Daten Sportabzeichen'!$AC$3:$AC$11)))</f>
        <v>0</v>
      </c>
      <c r="J34" s="180">
        <f>IF($B34=0,0,LOOKUP($D34,'Daten Sportabzeichen'!$A$3:$A$11,IF($E34="w",'Daten Sportabzeichen'!$D$3:$D$11,'Daten Sportabzeichen'!$AD$3:$AD$11)))</f>
        <v>0</v>
      </c>
      <c r="K34" s="181">
        <f t="shared" si="0"/>
        <v>0</v>
      </c>
      <c r="L34" s="182">
        <f>'Auswertung Bundesjugendspiele'!$H34</f>
        <v>0</v>
      </c>
      <c r="M34" s="180">
        <f>IF($B34=0,0,LOOKUP($D34,'Daten Sportabzeichen'!$A$3:$A$11,IF($E34="w",'Daten Sportabzeichen'!$E$3:$E$11,'Daten Sportabzeichen'!$AE$3:$AE$11)))</f>
        <v>0</v>
      </c>
      <c r="N34" s="180">
        <f>IF($B34=0,0,LOOKUP($D34,'Daten Sportabzeichen'!$A$3:$A$11,IF($E34="w",'Daten Sportabzeichen'!$F$3:$F$11,'Daten Sportabzeichen'!$AF$3:$AF$11)))</f>
        <v>0</v>
      </c>
      <c r="O34" s="180">
        <f>IF($B34=0,0,LOOKUP($D34,'Daten Sportabzeichen'!$A$3:$A$11,IF($E34="w",'Daten Sportabzeichen'!$G$3:$G$11,'Daten Sportabzeichen'!$AG$3:$AG$11)))</f>
        <v>0</v>
      </c>
      <c r="P34" s="181">
        <f t="shared" si="1"/>
        <v>0</v>
      </c>
      <c r="Q34" s="182" t="str">
        <f>IF($E34="w",CONCATENATE('Auswertung Bundesjugendspiele'!$N34,":",RIGHT(CONCATENATE("00",'Auswertung Bundesjugendspiele'!$P34),2)),  CONCATENATE('Auswertung Bundesjugendspiele'!$V34,":",RIGHT(CONCATENATE("00",'Auswertung Bundesjugendspiele'!$X34),2)) )</f>
        <v>:00</v>
      </c>
      <c r="R34" s="180">
        <f>IF($B34=0,0,LOOKUP($D34,'Daten Sportabzeichen'!$A$3:$A$11,IF($E34="w",'Daten Sportabzeichen'!$H$3:$H$11,'Daten Sportabzeichen'!$AH$3:$AH$11)))</f>
        <v>0</v>
      </c>
      <c r="S34" s="180">
        <f>IF($B34=0,0,LOOKUP($D34,'Daten Sportabzeichen'!$A$3:$A$11,IF($E34="w",'Daten Sportabzeichen'!$I$3:$I$11,'Daten Sportabzeichen'!$AI$3:$AI$11)))</f>
        <v>0</v>
      </c>
      <c r="T34" s="180">
        <f>IF($B34=0,0,LOOKUP($D34,'Daten Sportabzeichen'!$A$3:$A$11,IF($E34="w",'Daten Sportabzeichen'!$J$3:$J$11,'Daten Sportabzeichen'!$AJ$3:$AJ$11)))</f>
        <v>0</v>
      </c>
      <c r="U34" s="181">
        <f t="shared" si="2"/>
        <v>0</v>
      </c>
      <c r="V34" s="180">
        <f>'Auswertung Bundesjugendspiele'!$Z34</f>
        <v>0</v>
      </c>
      <c r="W34" s="180">
        <f>IF($B34=0,0,LOOKUP($D34,'Daten Sportabzeichen'!$A$3:$A$11,IF($E34="w",'Daten Sportabzeichen'!$Q$3:$Q$11,'Daten Sportabzeichen'!$AQ$3:$AQ$11)))</f>
        <v>0</v>
      </c>
      <c r="X34" s="180">
        <f>IF($B34=0,0,LOOKUP($D34,'Daten Sportabzeichen'!$A$3:$A$11,IF($E34="w",'Daten Sportabzeichen'!$R$3:$R$11,'Daten Sportabzeichen'!$AR$3:$AR$11)))</f>
        <v>0</v>
      </c>
      <c r="Y34" s="180">
        <f>IF($B34=0,0,LOOKUP($D34,'Daten Sportabzeichen'!$A$3:$A$11,IF($E34="w",'Daten Sportabzeichen'!$S$3:$S$11,'Daten Sportabzeichen'!$AS$11:$AS33)))</f>
        <v>0</v>
      </c>
      <c r="Z34" s="181">
        <f t="shared" si="3"/>
        <v>0</v>
      </c>
      <c r="AA34" s="183"/>
      <c r="AB34" s="180">
        <f>IF($B34=0,0,LOOKUP($D34,'Daten Sportabzeichen'!$A$3:$A$11,IF($E34="w",'Daten Sportabzeichen'!$N$3:$N$11,'Daten Sportabzeichen'!$AN$3:$AN$11)))</f>
        <v>0</v>
      </c>
      <c r="AC34" s="180">
        <f>IF($B34=0,0,LOOKUP($D34,'Daten Sportabzeichen'!$A$3:$A$11,IF($E34="w",'Daten Sportabzeichen'!$O$3:$O$11,'Daten Sportabzeichen'!$AO$11:$AO33)))</f>
        <v>0</v>
      </c>
      <c r="AD34" s="180">
        <f>IF($B34=0,0,LOOKUP($D34,'Daten Sportabzeichen'!$A$3:$A$11,IF($E34="w",'Daten Sportabzeichen'!$P$3:$P$11,'Daten Sportabzeichen'!$AP$3:$AP$11)))</f>
        <v>0</v>
      </c>
      <c r="AE34" s="181">
        <f t="shared" si="4"/>
        <v>0</v>
      </c>
      <c r="AF34" s="183"/>
      <c r="AG34" s="180">
        <f>IF($B34=0,0,LOOKUP($D34,'Daten Sportabzeichen'!$A$3:$A$11,IF($E34="w",'Daten Sportabzeichen'!$T$3:$T$11,'Daten Sportabzeichen'!$AT$3:$AT$11)))</f>
        <v>0</v>
      </c>
      <c r="AH34" s="180">
        <f>IF($B34=0,0,LOOKUP($D34,'Daten Sportabzeichen'!$A$3:$A$11,IF($E34="w",'Daten Sportabzeichen'!$U$3:$U$11,'Daten Sportabzeichen'!$AU$11:$AU33)))</f>
        <v>0</v>
      </c>
      <c r="AI34" s="180">
        <f>IF($B34=0,0,LOOKUP($D34,'Daten Sportabzeichen'!$A$3:$A$11,IF($E34="w",'Daten Sportabzeichen'!$V$3:$V$11,'Daten Sportabzeichen'!$AV$3:$AV$11)))</f>
        <v>0</v>
      </c>
      <c r="AJ34" s="181">
        <f t="shared" si="5"/>
        <v>0</v>
      </c>
      <c r="AK34" s="180">
        <f>'Auswertung Bundesjugendspiele'!$AD34</f>
        <v>0</v>
      </c>
      <c r="AL34" s="180">
        <f>IF($B34=0,0,LOOKUP($D34,'Daten Sportabzeichen'!$A$3:$A$11,IF($E34="w",'Daten Sportabzeichen'!$K$3:$K$11,'Daten Sportabzeichen'!$AK$3:$AK$11)))</f>
        <v>0</v>
      </c>
      <c r="AM34" s="180">
        <f>IF($B34=0,0,LOOKUP($D34,'Daten Sportabzeichen'!$A$3:$A$11,IF($E34="w",'Daten Sportabzeichen'!$L$3:$L$11,'Daten Sportabzeichen'!$AL$3:$AL$11)))</f>
        <v>0</v>
      </c>
      <c r="AN34" s="180">
        <f>IF($B34=0,0,LOOKUP($D34,'Daten Sportabzeichen'!$A$3:$A$11,IF($E34="w",'Daten Sportabzeichen'!$M$3:$M$11,'Daten Sportabzeichen'!$AM$11:$AM33)))</f>
        <v>0</v>
      </c>
      <c r="AO34" s="181">
        <f t="shared" si="6"/>
        <v>0</v>
      </c>
      <c r="AP34" s="180">
        <f t="shared" si="7"/>
        <v>0</v>
      </c>
      <c r="AQ34" s="180">
        <f t="shared" si="8"/>
        <v>0</v>
      </c>
      <c r="AR34" s="180">
        <f t="shared" si="9"/>
        <v>0</v>
      </c>
      <c r="AS34" s="180">
        <f t="shared" si="10"/>
        <v>0</v>
      </c>
      <c r="AT34" s="165">
        <f t="shared" si="11"/>
        <v>0</v>
      </c>
      <c r="AU34" s="165">
        <f t="shared" si="12"/>
        <v>0</v>
      </c>
      <c r="AV34" s="165" t="str">
        <f t="shared" si="13"/>
        <v>-</v>
      </c>
    </row>
    <row r="35" spans="2:48" ht="15.6" x14ac:dyDescent="0.3">
      <c r="B35" s="175">
        <f>'Auswertung Bundesjugendspiele'!B35</f>
        <v>0</v>
      </c>
      <c r="C35" s="176">
        <f>'Auswertung Bundesjugendspiele'!E35</f>
        <v>0</v>
      </c>
      <c r="D35" s="141">
        <f>'Auswertung Bundesjugendspiele'!F35</f>
        <v>0</v>
      </c>
      <c r="E35" s="177">
        <f>'Auswertung Bundesjugendspiele'!G35</f>
        <v>0</v>
      </c>
      <c r="F35" s="178"/>
      <c r="G35" s="179"/>
      <c r="H35" s="180">
        <f>IF($B35=0,0,LOOKUP($D35,'Daten Sportabzeichen'!$A$3:$A$11,IF($E35="w",'Daten Sportabzeichen'!$B$3:$B$11,'Daten Sportabzeichen'!$AB$3:$AB$11)))</f>
        <v>0</v>
      </c>
      <c r="I35" s="180">
        <f>IF($B35=0,0,LOOKUP($D35,'Daten Sportabzeichen'!$A$3:$A$11,IF($E35="w",'Daten Sportabzeichen'!$C$3:$C$11,'Daten Sportabzeichen'!$AC$3:$AC$11)))</f>
        <v>0</v>
      </c>
      <c r="J35" s="180">
        <f>IF($B35=0,0,LOOKUP($D35,'Daten Sportabzeichen'!$A$3:$A$11,IF($E35="w",'Daten Sportabzeichen'!$D$3:$D$11,'Daten Sportabzeichen'!$AD$3:$AD$11)))</f>
        <v>0</v>
      </c>
      <c r="K35" s="181">
        <f t="shared" si="0"/>
        <v>0</v>
      </c>
      <c r="L35" s="182">
        <f>'Auswertung Bundesjugendspiele'!$H35</f>
        <v>0</v>
      </c>
      <c r="M35" s="180">
        <f>IF($B35=0,0,LOOKUP($D35,'Daten Sportabzeichen'!$A$3:$A$11,IF($E35="w",'Daten Sportabzeichen'!$E$3:$E$11,'Daten Sportabzeichen'!$AE$3:$AE$11)))</f>
        <v>0</v>
      </c>
      <c r="N35" s="180">
        <f>IF($B35=0,0,LOOKUP($D35,'Daten Sportabzeichen'!$A$3:$A$11,IF($E35="w",'Daten Sportabzeichen'!$F$3:$F$11,'Daten Sportabzeichen'!$AF$3:$AF$11)))</f>
        <v>0</v>
      </c>
      <c r="O35" s="180">
        <f>IF($B35=0,0,LOOKUP($D35,'Daten Sportabzeichen'!$A$3:$A$11,IF($E35="w",'Daten Sportabzeichen'!$G$3:$G$11,'Daten Sportabzeichen'!$AG$3:$AG$11)))</f>
        <v>0</v>
      </c>
      <c r="P35" s="181">
        <f t="shared" si="1"/>
        <v>0</v>
      </c>
      <c r="Q35" s="182" t="str">
        <f>IF($E35="w",CONCATENATE('Auswertung Bundesjugendspiele'!$N35,":",RIGHT(CONCATENATE("00",'Auswertung Bundesjugendspiele'!$P35),2)),  CONCATENATE('Auswertung Bundesjugendspiele'!$V35,":",RIGHT(CONCATENATE("00",'Auswertung Bundesjugendspiele'!$X35),2)) )</f>
        <v>:00</v>
      </c>
      <c r="R35" s="180">
        <f>IF($B35=0,0,LOOKUP($D35,'Daten Sportabzeichen'!$A$3:$A$11,IF($E35="w",'Daten Sportabzeichen'!$H$3:$H$11,'Daten Sportabzeichen'!$AH$3:$AH$11)))</f>
        <v>0</v>
      </c>
      <c r="S35" s="180">
        <f>IF($B35=0,0,LOOKUP($D35,'Daten Sportabzeichen'!$A$3:$A$11,IF($E35="w",'Daten Sportabzeichen'!$I$3:$I$11,'Daten Sportabzeichen'!$AI$3:$AI$11)))</f>
        <v>0</v>
      </c>
      <c r="T35" s="180">
        <f>IF($B35=0,0,LOOKUP($D35,'Daten Sportabzeichen'!$A$3:$A$11,IF($E35="w",'Daten Sportabzeichen'!$J$3:$J$11,'Daten Sportabzeichen'!$AJ$3:$AJ$11)))</f>
        <v>0</v>
      </c>
      <c r="U35" s="181">
        <f t="shared" si="2"/>
        <v>0</v>
      </c>
      <c r="V35" s="180">
        <f>'Auswertung Bundesjugendspiele'!$Z35</f>
        <v>0</v>
      </c>
      <c r="W35" s="180">
        <f>IF($B35=0,0,LOOKUP($D35,'Daten Sportabzeichen'!$A$3:$A$11,IF($E35="w",'Daten Sportabzeichen'!$Q$3:$Q$11,'Daten Sportabzeichen'!$AQ$3:$AQ$11)))</f>
        <v>0</v>
      </c>
      <c r="X35" s="180">
        <f>IF($B35=0,0,LOOKUP($D35,'Daten Sportabzeichen'!$A$3:$A$11,IF($E35="w",'Daten Sportabzeichen'!$R$3:$R$11,'Daten Sportabzeichen'!$AR$3:$AR$11)))</f>
        <v>0</v>
      </c>
      <c r="Y35" s="180">
        <f>IF($B35=0,0,LOOKUP($D35,'Daten Sportabzeichen'!$A$3:$A$11,IF($E35="w",'Daten Sportabzeichen'!$S$3:$S$11,'Daten Sportabzeichen'!$AS$11:$AS34)))</f>
        <v>0</v>
      </c>
      <c r="Z35" s="181">
        <f t="shared" si="3"/>
        <v>0</v>
      </c>
      <c r="AA35" s="183"/>
      <c r="AB35" s="180">
        <f>IF($B35=0,0,LOOKUP($D35,'Daten Sportabzeichen'!$A$3:$A$11,IF($E35="w",'Daten Sportabzeichen'!$N$3:$N$11,'Daten Sportabzeichen'!$AN$3:$AN$11)))</f>
        <v>0</v>
      </c>
      <c r="AC35" s="180">
        <f>IF($B35=0,0,LOOKUP($D35,'Daten Sportabzeichen'!$A$3:$A$11,IF($E35="w",'Daten Sportabzeichen'!$O$3:$O$11,'Daten Sportabzeichen'!$AO$11:$AO34)))</f>
        <v>0</v>
      </c>
      <c r="AD35" s="180">
        <f>IF($B35=0,0,LOOKUP($D35,'Daten Sportabzeichen'!$A$3:$A$11,IF($E35="w",'Daten Sportabzeichen'!$P$3:$P$11,'Daten Sportabzeichen'!$AP$3:$AP$11)))</f>
        <v>0</v>
      </c>
      <c r="AE35" s="181">
        <f t="shared" si="4"/>
        <v>0</v>
      </c>
      <c r="AF35" s="183"/>
      <c r="AG35" s="180">
        <f>IF($B35=0,0,LOOKUP($D35,'Daten Sportabzeichen'!$A$3:$A$11,IF($E35="w",'Daten Sportabzeichen'!$T$3:$T$11,'Daten Sportabzeichen'!$AT$3:$AT$11)))</f>
        <v>0</v>
      </c>
      <c r="AH35" s="180">
        <f>IF($B35=0,0,LOOKUP($D35,'Daten Sportabzeichen'!$A$3:$A$11,IF($E35="w",'Daten Sportabzeichen'!$U$3:$U$11,'Daten Sportabzeichen'!$AU$11:$AU34)))</f>
        <v>0</v>
      </c>
      <c r="AI35" s="180">
        <f>IF($B35=0,0,LOOKUP($D35,'Daten Sportabzeichen'!$A$3:$A$11,IF($E35="w",'Daten Sportabzeichen'!$V$3:$V$11,'Daten Sportabzeichen'!$AV$3:$AV$11)))</f>
        <v>0</v>
      </c>
      <c r="AJ35" s="181">
        <f t="shared" si="5"/>
        <v>0</v>
      </c>
      <c r="AK35" s="180">
        <f>'Auswertung Bundesjugendspiele'!$AD35</f>
        <v>0</v>
      </c>
      <c r="AL35" s="180">
        <f>IF($B35=0,0,LOOKUP($D35,'Daten Sportabzeichen'!$A$3:$A$11,IF($E35="w",'Daten Sportabzeichen'!$K$3:$K$11,'Daten Sportabzeichen'!$AK$3:$AK$11)))</f>
        <v>0</v>
      </c>
      <c r="AM35" s="180">
        <f>IF($B35=0,0,LOOKUP($D35,'Daten Sportabzeichen'!$A$3:$A$11,IF($E35="w",'Daten Sportabzeichen'!$L$3:$L$11,'Daten Sportabzeichen'!$AL$3:$AL$11)))</f>
        <v>0</v>
      </c>
      <c r="AN35" s="180">
        <f>IF($B35=0,0,LOOKUP($D35,'Daten Sportabzeichen'!$A$3:$A$11,IF($E35="w",'Daten Sportabzeichen'!$M$3:$M$11,'Daten Sportabzeichen'!$AM$11:$AM34)))</f>
        <v>0</v>
      </c>
      <c r="AO35" s="181">
        <f t="shared" si="6"/>
        <v>0</v>
      </c>
      <c r="AP35" s="180">
        <f t="shared" si="7"/>
        <v>0</v>
      </c>
      <c r="AQ35" s="180">
        <f t="shared" si="8"/>
        <v>0</v>
      </c>
      <c r="AR35" s="180">
        <f t="shared" si="9"/>
        <v>0</v>
      </c>
      <c r="AS35" s="180">
        <f t="shared" si="10"/>
        <v>0</v>
      </c>
      <c r="AT35" s="165">
        <f t="shared" si="11"/>
        <v>0</v>
      </c>
      <c r="AU35" s="165">
        <f t="shared" si="12"/>
        <v>0</v>
      </c>
      <c r="AV35" s="165" t="str">
        <f t="shared" si="13"/>
        <v>-</v>
      </c>
    </row>
    <row r="36" spans="2:48" ht="15.6" x14ac:dyDescent="0.3">
      <c r="B36" s="175">
        <f>'Auswertung Bundesjugendspiele'!B36</f>
        <v>0</v>
      </c>
      <c r="C36" s="176">
        <f>'Auswertung Bundesjugendspiele'!E36</f>
        <v>0</v>
      </c>
      <c r="D36" s="141">
        <f>'Auswertung Bundesjugendspiele'!F36</f>
        <v>0</v>
      </c>
      <c r="E36" s="177">
        <f>'Auswertung Bundesjugendspiele'!G36</f>
        <v>0</v>
      </c>
      <c r="F36" s="178"/>
      <c r="G36" s="179"/>
      <c r="H36" s="180">
        <f>IF($B36=0,0,LOOKUP($D36,'Daten Sportabzeichen'!$A$3:$A$11,IF($E36="w",'Daten Sportabzeichen'!$B$3:$B$11,'Daten Sportabzeichen'!$AB$3:$AB$11)))</f>
        <v>0</v>
      </c>
      <c r="I36" s="180">
        <f>IF($B36=0,0,LOOKUP($D36,'Daten Sportabzeichen'!$A$3:$A$11,IF($E36="w",'Daten Sportabzeichen'!$C$3:$C$11,'Daten Sportabzeichen'!$AC$3:$AC$11)))</f>
        <v>0</v>
      </c>
      <c r="J36" s="180">
        <f>IF($B36=0,0,LOOKUP($D36,'Daten Sportabzeichen'!$A$3:$A$11,IF($E36="w",'Daten Sportabzeichen'!$D$3:$D$11,'Daten Sportabzeichen'!$AD$3:$AD$11)))</f>
        <v>0</v>
      </c>
      <c r="K36" s="181">
        <f t="shared" si="0"/>
        <v>0</v>
      </c>
      <c r="L36" s="182">
        <f>'Auswertung Bundesjugendspiele'!$H36</f>
        <v>0</v>
      </c>
      <c r="M36" s="180">
        <f>IF($B36=0,0,LOOKUP($D36,'Daten Sportabzeichen'!$A$3:$A$11,IF($E36="w",'Daten Sportabzeichen'!$E$3:$E$11,'Daten Sportabzeichen'!$AE$3:$AE$11)))</f>
        <v>0</v>
      </c>
      <c r="N36" s="180">
        <f>IF($B36=0,0,LOOKUP($D36,'Daten Sportabzeichen'!$A$3:$A$11,IF($E36="w",'Daten Sportabzeichen'!$F$3:$F$11,'Daten Sportabzeichen'!$AF$3:$AF$11)))</f>
        <v>0</v>
      </c>
      <c r="O36" s="180">
        <f>IF($B36=0,0,LOOKUP($D36,'Daten Sportabzeichen'!$A$3:$A$11,IF($E36="w",'Daten Sportabzeichen'!$G$3:$G$11,'Daten Sportabzeichen'!$AG$3:$AG$11)))</f>
        <v>0</v>
      </c>
      <c r="P36" s="181">
        <f t="shared" si="1"/>
        <v>0</v>
      </c>
      <c r="Q36" s="182" t="str">
        <f>IF($E36="w",CONCATENATE('Auswertung Bundesjugendspiele'!$N36,":",RIGHT(CONCATENATE("00",'Auswertung Bundesjugendspiele'!$P36),2)),  CONCATENATE('Auswertung Bundesjugendspiele'!$V36,":",RIGHT(CONCATENATE("00",'Auswertung Bundesjugendspiele'!$X36),2)) )</f>
        <v>:00</v>
      </c>
      <c r="R36" s="180">
        <f>IF($B36=0,0,LOOKUP($D36,'Daten Sportabzeichen'!$A$3:$A$11,IF($E36="w",'Daten Sportabzeichen'!$H$3:$H$11,'Daten Sportabzeichen'!$AH$3:$AH$11)))</f>
        <v>0</v>
      </c>
      <c r="S36" s="180">
        <f>IF($B36=0,0,LOOKUP($D36,'Daten Sportabzeichen'!$A$3:$A$11,IF($E36="w",'Daten Sportabzeichen'!$I$3:$I$11,'Daten Sportabzeichen'!$AI$3:$AI$11)))</f>
        <v>0</v>
      </c>
      <c r="T36" s="180">
        <f>IF($B36=0,0,LOOKUP($D36,'Daten Sportabzeichen'!$A$3:$A$11,IF($E36="w",'Daten Sportabzeichen'!$J$3:$J$11,'Daten Sportabzeichen'!$AJ$3:$AJ$11)))</f>
        <v>0</v>
      </c>
      <c r="U36" s="181">
        <f t="shared" si="2"/>
        <v>0</v>
      </c>
      <c r="V36" s="180">
        <f>'Auswertung Bundesjugendspiele'!$Z36</f>
        <v>0</v>
      </c>
      <c r="W36" s="180">
        <f>IF($B36=0,0,LOOKUP($D36,'Daten Sportabzeichen'!$A$3:$A$11,IF($E36="w",'Daten Sportabzeichen'!$Q$3:$Q$11,'Daten Sportabzeichen'!$AQ$3:$AQ$11)))</f>
        <v>0</v>
      </c>
      <c r="X36" s="180">
        <f>IF($B36=0,0,LOOKUP($D36,'Daten Sportabzeichen'!$A$3:$A$11,IF($E36="w",'Daten Sportabzeichen'!$R$3:$R$11,'Daten Sportabzeichen'!$AR$3:$AR$11)))</f>
        <v>0</v>
      </c>
      <c r="Y36" s="180">
        <f>IF($B36=0,0,LOOKUP($D36,'Daten Sportabzeichen'!$A$3:$A$11,IF($E36="w",'Daten Sportabzeichen'!$S$3:$S$11,'Daten Sportabzeichen'!$AS$11:$AS35)))</f>
        <v>0</v>
      </c>
      <c r="Z36" s="181">
        <f t="shared" si="3"/>
        <v>0</v>
      </c>
      <c r="AA36" s="183"/>
      <c r="AB36" s="180">
        <f>IF($B36=0,0,LOOKUP($D36,'Daten Sportabzeichen'!$A$3:$A$11,IF($E36="w",'Daten Sportabzeichen'!$N$3:$N$11,'Daten Sportabzeichen'!$AN$3:$AN$11)))</f>
        <v>0</v>
      </c>
      <c r="AC36" s="180">
        <f>IF($B36=0,0,LOOKUP($D36,'Daten Sportabzeichen'!$A$3:$A$11,IF($E36="w",'Daten Sportabzeichen'!$O$3:$O$11,'Daten Sportabzeichen'!$AO$11:$AO35)))</f>
        <v>0</v>
      </c>
      <c r="AD36" s="180">
        <f>IF($B36=0,0,LOOKUP($D36,'Daten Sportabzeichen'!$A$3:$A$11,IF($E36="w",'Daten Sportabzeichen'!$P$3:$P$11,'Daten Sportabzeichen'!$AP$3:$AP$11)))</f>
        <v>0</v>
      </c>
      <c r="AE36" s="181">
        <f t="shared" si="4"/>
        <v>0</v>
      </c>
      <c r="AF36" s="183"/>
      <c r="AG36" s="180">
        <f>IF($B36=0,0,LOOKUP($D36,'Daten Sportabzeichen'!$A$3:$A$11,IF($E36="w",'Daten Sportabzeichen'!$T$3:$T$11,'Daten Sportabzeichen'!$AT$3:$AT$11)))</f>
        <v>0</v>
      </c>
      <c r="AH36" s="180">
        <f>IF($B36=0,0,LOOKUP($D36,'Daten Sportabzeichen'!$A$3:$A$11,IF($E36="w",'Daten Sportabzeichen'!$U$3:$U$11,'Daten Sportabzeichen'!$AU$11:$AU35)))</f>
        <v>0</v>
      </c>
      <c r="AI36" s="180">
        <f>IF($B36=0,0,LOOKUP($D36,'Daten Sportabzeichen'!$A$3:$A$11,IF($E36="w",'Daten Sportabzeichen'!$V$3:$V$11,'Daten Sportabzeichen'!$AV$3:$AV$11)))</f>
        <v>0</v>
      </c>
      <c r="AJ36" s="181">
        <f t="shared" si="5"/>
        <v>0</v>
      </c>
      <c r="AK36" s="180">
        <f>'Auswertung Bundesjugendspiele'!$AD36</f>
        <v>0</v>
      </c>
      <c r="AL36" s="180">
        <f>IF($B36=0,0,LOOKUP($D36,'Daten Sportabzeichen'!$A$3:$A$11,IF($E36="w",'Daten Sportabzeichen'!$K$3:$K$11,'Daten Sportabzeichen'!$AK$3:$AK$11)))</f>
        <v>0</v>
      </c>
      <c r="AM36" s="180">
        <f>IF($B36=0,0,LOOKUP($D36,'Daten Sportabzeichen'!$A$3:$A$11,IF($E36="w",'Daten Sportabzeichen'!$L$3:$L$11,'Daten Sportabzeichen'!$AL$3:$AL$11)))</f>
        <v>0</v>
      </c>
      <c r="AN36" s="180">
        <f>IF($B36=0,0,LOOKUP($D36,'Daten Sportabzeichen'!$A$3:$A$11,IF($E36="w",'Daten Sportabzeichen'!$M$3:$M$11,'Daten Sportabzeichen'!$AM$11:$AM35)))</f>
        <v>0</v>
      </c>
      <c r="AO36" s="181">
        <f t="shared" si="6"/>
        <v>0</v>
      </c>
      <c r="AP36" s="180">
        <f t="shared" si="7"/>
        <v>0</v>
      </c>
      <c r="AQ36" s="180">
        <f t="shared" si="8"/>
        <v>0</v>
      </c>
      <c r="AR36" s="180">
        <f t="shared" si="9"/>
        <v>0</v>
      </c>
      <c r="AS36" s="180">
        <f t="shared" si="10"/>
        <v>0</v>
      </c>
      <c r="AT36" s="165">
        <f t="shared" si="11"/>
        <v>0</v>
      </c>
      <c r="AU36" s="165">
        <f t="shared" si="12"/>
        <v>0</v>
      </c>
      <c r="AV36" s="165" t="str">
        <f t="shared" si="13"/>
        <v>-</v>
      </c>
    </row>
    <row r="37" spans="2:48" ht="15.6" x14ac:dyDescent="0.3">
      <c r="B37" s="175">
        <f>'Auswertung Bundesjugendspiele'!B37</f>
        <v>0</v>
      </c>
      <c r="C37" s="176">
        <f>'Auswertung Bundesjugendspiele'!E37</f>
        <v>0</v>
      </c>
      <c r="D37" s="141">
        <f>'Auswertung Bundesjugendspiele'!F37</f>
        <v>0</v>
      </c>
      <c r="E37" s="177">
        <f>'Auswertung Bundesjugendspiele'!G37</f>
        <v>0</v>
      </c>
      <c r="F37" s="178"/>
      <c r="G37" s="179"/>
      <c r="H37" s="180">
        <f>IF($B37=0,0,LOOKUP($D37,'Daten Sportabzeichen'!$A$3:$A$11,IF($E37="w",'Daten Sportabzeichen'!$B$3:$B$11,'Daten Sportabzeichen'!$AB$3:$AB$11)))</f>
        <v>0</v>
      </c>
      <c r="I37" s="180">
        <f>IF($B37=0,0,LOOKUP($D37,'Daten Sportabzeichen'!$A$3:$A$11,IF($E37="w",'Daten Sportabzeichen'!$C$3:$C$11,'Daten Sportabzeichen'!$AC$3:$AC$11)))</f>
        <v>0</v>
      </c>
      <c r="J37" s="180">
        <f>IF($B37=0,0,LOOKUP($D37,'Daten Sportabzeichen'!$A$3:$A$11,IF($E37="w",'Daten Sportabzeichen'!$D$3:$D$11,'Daten Sportabzeichen'!$AD$3:$AD$11)))</f>
        <v>0</v>
      </c>
      <c r="K37" s="181">
        <f t="shared" si="0"/>
        <v>0</v>
      </c>
      <c r="L37" s="182">
        <f>'Auswertung Bundesjugendspiele'!$H37</f>
        <v>0</v>
      </c>
      <c r="M37" s="180">
        <f>IF($B37=0,0,LOOKUP($D37,'Daten Sportabzeichen'!$A$3:$A$11,IF($E37="w",'Daten Sportabzeichen'!$E$3:$E$11,'Daten Sportabzeichen'!$AE$3:$AE$11)))</f>
        <v>0</v>
      </c>
      <c r="N37" s="180">
        <f>IF($B37=0,0,LOOKUP($D37,'Daten Sportabzeichen'!$A$3:$A$11,IF($E37="w",'Daten Sportabzeichen'!$F$3:$F$11,'Daten Sportabzeichen'!$AF$3:$AF$11)))</f>
        <v>0</v>
      </c>
      <c r="O37" s="180">
        <f>IF($B37=0,0,LOOKUP($D37,'Daten Sportabzeichen'!$A$3:$A$11,IF($E37="w",'Daten Sportabzeichen'!$G$3:$G$11,'Daten Sportabzeichen'!$AG$3:$AG$11)))</f>
        <v>0</v>
      </c>
      <c r="P37" s="181">
        <f t="shared" si="1"/>
        <v>0</v>
      </c>
      <c r="Q37" s="182" t="str">
        <f>IF($E37="w",CONCATENATE('Auswertung Bundesjugendspiele'!$N37,":",RIGHT(CONCATENATE("00",'Auswertung Bundesjugendspiele'!$P37),2)),  CONCATENATE('Auswertung Bundesjugendspiele'!$V37,":",RIGHT(CONCATENATE("00",'Auswertung Bundesjugendspiele'!$X37),2)) )</f>
        <v>:00</v>
      </c>
      <c r="R37" s="180">
        <f>IF($B37=0,0,LOOKUP($D37,'Daten Sportabzeichen'!$A$3:$A$11,IF($E37="w",'Daten Sportabzeichen'!$H$3:$H$11,'Daten Sportabzeichen'!$AH$3:$AH$11)))</f>
        <v>0</v>
      </c>
      <c r="S37" s="180">
        <f>IF($B37=0,0,LOOKUP($D37,'Daten Sportabzeichen'!$A$3:$A$11,IF($E37="w",'Daten Sportabzeichen'!$I$3:$I$11,'Daten Sportabzeichen'!$AI$3:$AI$11)))</f>
        <v>0</v>
      </c>
      <c r="T37" s="180">
        <f>IF($B37=0,0,LOOKUP($D37,'Daten Sportabzeichen'!$A$3:$A$11,IF($E37="w",'Daten Sportabzeichen'!$J$3:$J$11,'Daten Sportabzeichen'!$AJ$3:$AJ$11)))</f>
        <v>0</v>
      </c>
      <c r="U37" s="181">
        <f t="shared" si="2"/>
        <v>0</v>
      </c>
      <c r="V37" s="180">
        <f>'Auswertung Bundesjugendspiele'!$Z37</f>
        <v>0</v>
      </c>
      <c r="W37" s="180">
        <f>IF($B37=0,0,LOOKUP($D37,'Daten Sportabzeichen'!$A$3:$A$11,IF($E37="w",'Daten Sportabzeichen'!$Q$3:$Q$11,'Daten Sportabzeichen'!$AQ$3:$AQ$11)))</f>
        <v>0</v>
      </c>
      <c r="X37" s="180">
        <f>IF($B37=0,0,LOOKUP($D37,'Daten Sportabzeichen'!$A$3:$A$11,IF($E37="w",'Daten Sportabzeichen'!$R$3:$R$11,'Daten Sportabzeichen'!$AR$3:$AR$11)))</f>
        <v>0</v>
      </c>
      <c r="Y37" s="180">
        <f>IF($B37=0,0,LOOKUP($D37,'Daten Sportabzeichen'!$A$3:$A$11,IF($E37="w",'Daten Sportabzeichen'!$S$3:$S$11,'Daten Sportabzeichen'!$AS$11:$AS36)))</f>
        <v>0</v>
      </c>
      <c r="Z37" s="181">
        <f t="shared" si="3"/>
        <v>0</v>
      </c>
      <c r="AA37" s="183"/>
      <c r="AB37" s="180">
        <f>IF($B37=0,0,LOOKUP($D37,'Daten Sportabzeichen'!$A$3:$A$11,IF($E37="w",'Daten Sportabzeichen'!$N$3:$N$11,'Daten Sportabzeichen'!$AN$3:$AN$11)))</f>
        <v>0</v>
      </c>
      <c r="AC37" s="180">
        <f>IF($B37=0,0,LOOKUP($D37,'Daten Sportabzeichen'!$A$3:$A$11,IF($E37="w",'Daten Sportabzeichen'!$O$3:$O$11,'Daten Sportabzeichen'!$AO$11:$AO36)))</f>
        <v>0</v>
      </c>
      <c r="AD37" s="180">
        <f>IF($B37=0,0,LOOKUP($D37,'Daten Sportabzeichen'!$A$3:$A$11,IF($E37="w",'Daten Sportabzeichen'!$P$3:$P$11,'Daten Sportabzeichen'!$AP$3:$AP$11)))</f>
        <v>0</v>
      </c>
      <c r="AE37" s="181">
        <f t="shared" si="4"/>
        <v>0</v>
      </c>
      <c r="AF37" s="183"/>
      <c r="AG37" s="180">
        <f>IF($B37=0,0,LOOKUP($D37,'Daten Sportabzeichen'!$A$3:$A$11,IF($E37="w",'Daten Sportabzeichen'!$T$3:$T$11,'Daten Sportabzeichen'!$AT$3:$AT$11)))</f>
        <v>0</v>
      </c>
      <c r="AH37" s="180">
        <f>IF($B37=0,0,LOOKUP($D37,'Daten Sportabzeichen'!$A$3:$A$11,IF($E37="w",'Daten Sportabzeichen'!$U$3:$U$11,'Daten Sportabzeichen'!$AU$11:$AU36)))</f>
        <v>0</v>
      </c>
      <c r="AI37" s="180">
        <f>IF($B37=0,0,LOOKUP($D37,'Daten Sportabzeichen'!$A$3:$A$11,IF($E37="w",'Daten Sportabzeichen'!$V$3:$V$11,'Daten Sportabzeichen'!$AV$3:$AV$11)))</f>
        <v>0</v>
      </c>
      <c r="AJ37" s="181">
        <f t="shared" si="5"/>
        <v>0</v>
      </c>
      <c r="AK37" s="180">
        <f>'Auswertung Bundesjugendspiele'!$AD37</f>
        <v>0</v>
      </c>
      <c r="AL37" s="180">
        <f>IF($B37=0,0,LOOKUP($D37,'Daten Sportabzeichen'!$A$3:$A$11,IF($E37="w",'Daten Sportabzeichen'!$K$3:$K$11,'Daten Sportabzeichen'!$AK$3:$AK$11)))</f>
        <v>0</v>
      </c>
      <c r="AM37" s="180">
        <f>IF($B37=0,0,LOOKUP($D37,'Daten Sportabzeichen'!$A$3:$A$11,IF($E37="w",'Daten Sportabzeichen'!$L$3:$L$11,'Daten Sportabzeichen'!$AL$3:$AL$11)))</f>
        <v>0</v>
      </c>
      <c r="AN37" s="180">
        <f>IF($B37=0,0,LOOKUP($D37,'Daten Sportabzeichen'!$A$3:$A$11,IF($E37="w",'Daten Sportabzeichen'!$M$3:$M$11,'Daten Sportabzeichen'!$AM$11:$AM36)))</f>
        <v>0</v>
      </c>
      <c r="AO37" s="181">
        <f t="shared" si="6"/>
        <v>0</v>
      </c>
      <c r="AP37" s="180">
        <f t="shared" si="7"/>
        <v>0</v>
      </c>
      <c r="AQ37" s="180">
        <f t="shared" si="8"/>
        <v>0</v>
      </c>
      <c r="AR37" s="180">
        <f t="shared" si="9"/>
        <v>0</v>
      </c>
      <c r="AS37" s="180">
        <f t="shared" si="10"/>
        <v>0</v>
      </c>
      <c r="AT37" s="165">
        <f t="shared" si="11"/>
        <v>0</v>
      </c>
      <c r="AU37" s="165">
        <f t="shared" si="12"/>
        <v>0</v>
      </c>
      <c r="AV37" s="165" t="str">
        <f t="shared" si="13"/>
        <v>-</v>
      </c>
    </row>
    <row r="38" spans="2:48" ht="15.6" x14ac:dyDescent="0.3">
      <c r="B38" s="175">
        <f>'Auswertung Bundesjugendspiele'!B38</f>
        <v>0</v>
      </c>
      <c r="C38" s="176">
        <f>'Auswertung Bundesjugendspiele'!E38</f>
        <v>0</v>
      </c>
      <c r="D38" s="141">
        <f>'Auswertung Bundesjugendspiele'!F38</f>
        <v>0</v>
      </c>
      <c r="E38" s="177">
        <f>'Auswertung Bundesjugendspiele'!G38</f>
        <v>0</v>
      </c>
      <c r="F38" s="178"/>
      <c r="G38" s="179"/>
      <c r="H38" s="180">
        <f>IF($B38=0,0,LOOKUP($D38,'Daten Sportabzeichen'!$A$3:$A$11,IF($E38="w",'Daten Sportabzeichen'!$B$3:$B$11,'Daten Sportabzeichen'!$AB$3:$AB$11)))</f>
        <v>0</v>
      </c>
      <c r="I38" s="180">
        <f>IF($B38=0,0,LOOKUP($D38,'Daten Sportabzeichen'!$A$3:$A$11,IF($E38="w",'Daten Sportabzeichen'!$C$3:$C$11,'Daten Sportabzeichen'!$AC$3:$AC$11)))</f>
        <v>0</v>
      </c>
      <c r="J38" s="180">
        <f>IF($B38=0,0,LOOKUP($D38,'Daten Sportabzeichen'!$A$3:$A$11,IF($E38="w",'Daten Sportabzeichen'!$D$3:$D$11,'Daten Sportabzeichen'!$AD$3:$AD$11)))</f>
        <v>0</v>
      </c>
      <c r="K38" s="181">
        <f t="shared" si="0"/>
        <v>0</v>
      </c>
      <c r="L38" s="182">
        <f>'Auswertung Bundesjugendspiele'!$H38</f>
        <v>0</v>
      </c>
      <c r="M38" s="180">
        <f>IF($B38=0,0,LOOKUP($D38,'Daten Sportabzeichen'!$A$3:$A$11,IF($E38="w",'Daten Sportabzeichen'!$E$3:$E$11,'Daten Sportabzeichen'!$AE$3:$AE$11)))</f>
        <v>0</v>
      </c>
      <c r="N38" s="180">
        <f>IF($B38=0,0,LOOKUP($D38,'Daten Sportabzeichen'!$A$3:$A$11,IF($E38="w",'Daten Sportabzeichen'!$F$3:$F$11,'Daten Sportabzeichen'!$AF$3:$AF$11)))</f>
        <v>0</v>
      </c>
      <c r="O38" s="180">
        <f>IF($B38=0,0,LOOKUP($D38,'Daten Sportabzeichen'!$A$3:$A$11,IF($E38="w",'Daten Sportabzeichen'!$G$3:$G$11,'Daten Sportabzeichen'!$AG$3:$AG$11)))</f>
        <v>0</v>
      </c>
      <c r="P38" s="181">
        <f t="shared" si="1"/>
        <v>0</v>
      </c>
      <c r="Q38" s="182" t="str">
        <f>IF($E38="w",CONCATENATE('Auswertung Bundesjugendspiele'!$N38,":",RIGHT(CONCATENATE("00",'Auswertung Bundesjugendspiele'!$P38),2)),  CONCATENATE('Auswertung Bundesjugendspiele'!$V38,":",RIGHT(CONCATENATE("00",'Auswertung Bundesjugendspiele'!$X38),2)) )</f>
        <v>:00</v>
      </c>
      <c r="R38" s="180">
        <f>IF($B38=0,0,LOOKUP($D38,'Daten Sportabzeichen'!$A$3:$A$11,IF($E38="w",'Daten Sportabzeichen'!$H$3:$H$11,'Daten Sportabzeichen'!$AH$3:$AH$11)))</f>
        <v>0</v>
      </c>
      <c r="S38" s="180">
        <f>IF($B38=0,0,LOOKUP($D38,'Daten Sportabzeichen'!$A$3:$A$11,IF($E38="w",'Daten Sportabzeichen'!$I$3:$I$11,'Daten Sportabzeichen'!$AI$3:$AI$11)))</f>
        <v>0</v>
      </c>
      <c r="T38" s="180">
        <f>IF($B38=0,0,LOOKUP($D38,'Daten Sportabzeichen'!$A$3:$A$11,IF($E38="w",'Daten Sportabzeichen'!$J$3:$J$11,'Daten Sportabzeichen'!$AJ$3:$AJ$11)))</f>
        <v>0</v>
      </c>
      <c r="U38" s="181">
        <f t="shared" si="2"/>
        <v>0</v>
      </c>
      <c r="V38" s="180">
        <f>'Auswertung Bundesjugendspiele'!$Z38</f>
        <v>0</v>
      </c>
      <c r="W38" s="180">
        <f>IF($B38=0,0,LOOKUP($D38,'Daten Sportabzeichen'!$A$3:$A$11,IF($E38="w",'Daten Sportabzeichen'!$Q$3:$Q$11,'Daten Sportabzeichen'!$AQ$3:$AQ$11)))</f>
        <v>0</v>
      </c>
      <c r="X38" s="180">
        <f>IF($B38=0,0,LOOKUP($D38,'Daten Sportabzeichen'!$A$3:$A$11,IF($E38="w",'Daten Sportabzeichen'!$R$3:$R$11,'Daten Sportabzeichen'!$AR$3:$AR$11)))</f>
        <v>0</v>
      </c>
      <c r="Y38" s="180">
        <f>IF($B38=0,0,LOOKUP($D38,'Daten Sportabzeichen'!$A$3:$A$11,IF($E38="w",'Daten Sportabzeichen'!$S$3:$S$11,'Daten Sportabzeichen'!$AS$11:$AS37)))</f>
        <v>0</v>
      </c>
      <c r="Z38" s="181">
        <f t="shared" si="3"/>
        <v>0</v>
      </c>
      <c r="AA38" s="183"/>
      <c r="AB38" s="180">
        <f>IF($B38=0,0,LOOKUP($D38,'Daten Sportabzeichen'!$A$3:$A$11,IF($E38="w",'Daten Sportabzeichen'!$N$3:$N$11,'Daten Sportabzeichen'!$AN$3:$AN$11)))</f>
        <v>0</v>
      </c>
      <c r="AC38" s="180">
        <f>IF($B38=0,0,LOOKUP($D38,'Daten Sportabzeichen'!$A$3:$A$11,IF($E38="w",'Daten Sportabzeichen'!$O$3:$O$11,'Daten Sportabzeichen'!$AO$11:$AO37)))</f>
        <v>0</v>
      </c>
      <c r="AD38" s="180">
        <f>IF($B38=0,0,LOOKUP($D38,'Daten Sportabzeichen'!$A$3:$A$11,IF($E38="w",'Daten Sportabzeichen'!$P$3:$P$11,'Daten Sportabzeichen'!$AP$3:$AP$11)))</f>
        <v>0</v>
      </c>
      <c r="AE38" s="181">
        <f t="shared" si="4"/>
        <v>0</v>
      </c>
      <c r="AF38" s="183"/>
      <c r="AG38" s="180">
        <f>IF($B38=0,0,LOOKUP($D38,'Daten Sportabzeichen'!$A$3:$A$11,IF($E38="w",'Daten Sportabzeichen'!$T$3:$T$11,'Daten Sportabzeichen'!$AT$3:$AT$11)))</f>
        <v>0</v>
      </c>
      <c r="AH38" s="180">
        <f>IF($B38=0,0,LOOKUP($D38,'Daten Sportabzeichen'!$A$3:$A$11,IF($E38="w",'Daten Sportabzeichen'!$U$3:$U$11,'Daten Sportabzeichen'!$AU$11:$AU37)))</f>
        <v>0</v>
      </c>
      <c r="AI38" s="180">
        <f>IF($B38=0,0,LOOKUP($D38,'Daten Sportabzeichen'!$A$3:$A$11,IF($E38="w",'Daten Sportabzeichen'!$V$3:$V$11,'Daten Sportabzeichen'!$AV$3:$AV$11)))</f>
        <v>0</v>
      </c>
      <c r="AJ38" s="181">
        <f t="shared" si="5"/>
        <v>0</v>
      </c>
      <c r="AK38" s="180">
        <f>'Auswertung Bundesjugendspiele'!$AD38</f>
        <v>0</v>
      </c>
      <c r="AL38" s="180">
        <f>IF($B38=0,0,LOOKUP($D38,'Daten Sportabzeichen'!$A$3:$A$11,IF($E38="w",'Daten Sportabzeichen'!$K$3:$K$11,'Daten Sportabzeichen'!$AK$3:$AK$11)))</f>
        <v>0</v>
      </c>
      <c r="AM38" s="180">
        <f>IF($B38=0,0,LOOKUP($D38,'Daten Sportabzeichen'!$A$3:$A$11,IF($E38="w",'Daten Sportabzeichen'!$L$3:$L$11,'Daten Sportabzeichen'!$AL$3:$AL$11)))</f>
        <v>0</v>
      </c>
      <c r="AN38" s="180">
        <f>IF($B38=0,0,LOOKUP($D38,'Daten Sportabzeichen'!$A$3:$A$11,IF($E38="w",'Daten Sportabzeichen'!$M$3:$M$11,'Daten Sportabzeichen'!$AM$11:$AM37)))</f>
        <v>0</v>
      </c>
      <c r="AO38" s="181">
        <f t="shared" si="6"/>
        <v>0</v>
      </c>
      <c r="AP38" s="180">
        <f t="shared" si="7"/>
        <v>0</v>
      </c>
      <c r="AQ38" s="180">
        <f t="shared" si="8"/>
        <v>0</v>
      </c>
      <c r="AR38" s="180">
        <f t="shared" si="9"/>
        <v>0</v>
      </c>
      <c r="AS38" s="180">
        <f t="shared" si="10"/>
        <v>0</v>
      </c>
      <c r="AT38" s="165">
        <f t="shared" si="11"/>
        <v>0</v>
      </c>
      <c r="AU38" s="165">
        <f t="shared" si="12"/>
        <v>0</v>
      </c>
      <c r="AV38" s="165" t="str">
        <f t="shared" si="13"/>
        <v>-</v>
      </c>
    </row>
    <row r="39" spans="2:48" ht="15.6" x14ac:dyDescent="0.3">
      <c r="B39" s="175">
        <f>'Auswertung Bundesjugendspiele'!B39</f>
        <v>0</v>
      </c>
      <c r="C39" s="176">
        <f>'Auswertung Bundesjugendspiele'!E39</f>
        <v>0</v>
      </c>
      <c r="D39" s="141">
        <f>'Auswertung Bundesjugendspiele'!F39</f>
        <v>0</v>
      </c>
      <c r="E39" s="177">
        <f>'Auswertung Bundesjugendspiele'!G39</f>
        <v>0</v>
      </c>
      <c r="F39" s="178"/>
      <c r="G39" s="179"/>
      <c r="H39" s="180">
        <f>IF($B39=0,0,LOOKUP($D39,'Daten Sportabzeichen'!$A$3:$A$11,IF($E39="w",'Daten Sportabzeichen'!$B$3:$B$11,'Daten Sportabzeichen'!$AB$3:$AB$11)))</f>
        <v>0</v>
      </c>
      <c r="I39" s="180">
        <f>IF($B39=0,0,LOOKUP($D39,'Daten Sportabzeichen'!$A$3:$A$11,IF($E39="w",'Daten Sportabzeichen'!$C$3:$C$11,'Daten Sportabzeichen'!$AC$3:$AC$11)))</f>
        <v>0</v>
      </c>
      <c r="J39" s="180">
        <f>IF($B39=0,0,LOOKUP($D39,'Daten Sportabzeichen'!$A$3:$A$11,IF($E39="w",'Daten Sportabzeichen'!$D$3:$D$11,'Daten Sportabzeichen'!$AD$3:$AD$11)))</f>
        <v>0</v>
      </c>
      <c r="K39" s="181">
        <f t="shared" si="0"/>
        <v>0</v>
      </c>
      <c r="L39" s="182">
        <f>'Auswertung Bundesjugendspiele'!$H39</f>
        <v>0</v>
      </c>
      <c r="M39" s="180">
        <f>IF($B39=0,0,LOOKUP($D39,'Daten Sportabzeichen'!$A$3:$A$11,IF($E39="w",'Daten Sportabzeichen'!$E$3:$E$11,'Daten Sportabzeichen'!$AE$3:$AE$11)))</f>
        <v>0</v>
      </c>
      <c r="N39" s="180">
        <f>IF($B39=0,0,LOOKUP($D39,'Daten Sportabzeichen'!$A$3:$A$11,IF($E39="w",'Daten Sportabzeichen'!$F$3:$F$11,'Daten Sportabzeichen'!$AF$3:$AF$11)))</f>
        <v>0</v>
      </c>
      <c r="O39" s="180">
        <f>IF($B39=0,0,LOOKUP($D39,'Daten Sportabzeichen'!$A$3:$A$11,IF($E39="w",'Daten Sportabzeichen'!$G$3:$G$11,'Daten Sportabzeichen'!$AG$3:$AG$11)))</f>
        <v>0</v>
      </c>
      <c r="P39" s="181">
        <f t="shared" si="1"/>
        <v>0</v>
      </c>
      <c r="Q39" s="182" t="str">
        <f>IF($E39="w",CONCATENATE('Auswertung Bundesjugendspiele'!$N39,":",RIGHT(CONCATENATE("00",'Auswertung Bundesjugendspiele'!$P39),2)),  CONCATENATE('Auswertung Bundesjugendspiele'!$V39,":",RIGHT(CONCATENATE("00",'Auswertung Bundesjugendspiele'!$X39),2)) )</f>
        <v>:00</v>
      </c>
      <c r="R39" s="180">
        <f>IF($B39=0,0,LOOKUP($D39,'Daten Sportabzeichen'!$A$3:$A$11,IF($E39="w",'Daten Sportabzeichen'!$H$3:$H$11,'Daten Sportabzeichen'!$AH$3:$AH$11)))</f>
        <v>0</v>
      </c>
      <c r="S39" s="180">
        <f>IF($B39=0,0,LOOKUP($D39,'Daten Sportabzeichen'!$A$3:$A$11,IF($E39="w",'Daten Sportabzeichen'!$I$3:$I$11,'Daten Sportabzeichen'!$AI$3:$AI$11)))</f>
        <v>0</v>
      </c>
      <c r="T39" s="180">
        <f>IF($B39=0,0,LOOKUP($D39,'Daten Sportabzeichen'!$A$3:$A$11,IF($E39="w",'Daten Sportabzeichen'!$J$3:$J$11,'Daten Sportabzeichen'!$AJ$3:$AJ$11)))</f>
        <v>0</v>
      </c>
      <c r="U39" s="181">
        <f t="shared" si="2"/>
        <v>0</v>
      </c>
      <c r="V39" s="180">
        <f>'Auswertung Bundesjugendspiele'!$Z39</f>
        <v>0</v>
      </c>
      <c r="W39" s="180">
        <f>IF($B39=0,0,LOOKUP($D39,'Daten Sportabzeichen'!$A$3:$A$11,IF($E39="w",'Daten Sportabzeichen'!$Q$3:$Q$11,'Daten Sportabzeichen'!$AQ$3:$AQ$11)))</f>
        <v>0</v>
      </c>
      <c r="X39" s="180">
        <f>IF($B39=0,0,LOOKUP($D39,'Daten Sportabzeichen'!$A$3:$A$11,IF($E39="w",'Daten Sportabzeichen'!$R$3:$R$11,'Daten Sportabzeichen'!$AR$3:$AR$11)))</f>
        <v>0</v>
      </c>
      <c r="Y39" s="180">
        <f>IF($B39=0,0,LOOKUP($D39,'Daten Sportabzeichen'!$A$3:$A$11,IF($E39="w",'Daten Sportabzeichen'!$S$3:$S$11,'Daten Sportabzeichen'!$AS$11:$AS38)))</f>
        <v>0</v>
      </c>
      <c r="Z39" s="181">
        <f t="shared" si="3"/>
        <v>0</v>
      </c>
      <c r="AA39" s="183"/>
      <c r="AB39" s="180">
        <f>IF($B39=0,0,LOOKUP($D39,'Daten Sportabzeichen'!$A$3:$A$11,IF($E39="w",'Daten Sportabzeichen'!$N$3:$N$11,'Daten Sportabzeichen'!$AN$3:$AN$11)))</f>
        <v>0</v>
      </c>
      <c r="AC39" s="180">
        <f>IF($B39=0,0,LOOKUP($D39,'Daten Sportabzeichen'!$A$3:$A$11,IF($E39="w",'Daten Sportabzeichen'!$O$3:$O$11,'Daten Sportabzeichen'!$AO$11:$AO38)))</f>
        <v>0</v>
      </c>
      <c r="AD39" s="180">
        <f>IF($B39=0,0,LOOKUP($D39,'Daten Sportabzeichen'!$A$3:$A$11,IF($E39="w",'Daten Sportabzeichen'!$P$3:$P$11,'Daten Sportabzeichen'!$AP$3:$AP$11)))</f>
        <v>0</v>
      </c>
      <c r="AE39" s="181">
        <f t="shared" si="4"/>
        <v>0</v>
      </c>
      <c r="AF39" s="183"/>
      <c r="AG39" s="180">
        <f>IF($B39=0,0,LOOKUP($D39,'Daten Sportabzeichen'!$A$3:$A$11,IF($E39="w",'Daten Sportabzeichen'!$T$3:$T$11,'Daten Sportabzeichen'!$AT$3:$AT$11)))</f>
        <v>0</v>
      </c>
      <c r="AH39" s="180">
        <f>IF($B39=0,0,LOOKUP($D39,'Daten Sportabzeichen'!$A$3:$A$11,IF($E39="w",'Daten Sportabzeichen'!$U$3:$U$11,'Daten Sportabzeichen'!$AU$11:$AU38)))</f>
        <v>0</v>
      </c>
      <c r="AI39" s="180">
        <f>IF($B39=0,0,LOOKUP($D39,'Daten Sportabzeichen'!$A$3:$A$11,IF($E39="w",'Daten Sportabzeichen'!$V$3:$V$11,'Daten Sportabzeichen'!$AV$3:$AV$11)))</f>
        <v>0</v>
      </c>
      <c r="AJ39" s="181">
        <f t="shared" si="5"/>
        <v>0</v>
      </c>
      <c r="AK39" s="180">
        <f>'Auswertung Bundesjugendspiele'!$AD39</f>
        <v>0</v>
      </c>
      <c r="AL39" s="180">
        <f>IF($B39=0,0,LOOKUP($D39,'Daten Sportabzeichen'!$A$3:$A$11,IF($E39="w",'Daten Sportabzeichen'!$K$3:$K$11,'Daten Sportabzeichen'!$AK$3:$AK$11)))</f>
        <v>0</v>
      </c>
      <c r="AM39" s="180">
        <f>IF($B39=0,0,LOOKUP($D39,'Daten Sportabzeichen'!$A$3:$A$11,IF($E39="w",'Daten Sportabzeichen'!$L$3:$L$11,'Daten Sportabzeichen'!$AL$3:$AL$11)))</f>
        <v>0</v>
      </c>
      <c r="AN39" s="180">
        <f>IF($B39=0,0,LOOKUP($D39,'Daten Sportabzeichen'!$A$3:$A$11,IF($E39="w",'Daten Sportabzeichen'!$M$3:$M$11,'Daten Sportabzeichen'!$AM$11:$AM38)))</f>
        <v>0</v>
      </c>
      <c r="AO39" s="181">
        <f t="shared" si="6"/>
        <v>0</v>
      </c>
      <c r="AP39" s="180">
        <f t="shared" si="7"/>
        <v>0</v>
      </c>
      <c r="AQ39" s="180">
        <f t="shared" si="8"/>
        <v>0</v>
      </c>
      <c r="AR39" s="180">
        <f t="shared" si="9"/>
        <v>0</v>
      </c>
      <c r="AS39" s="180">
        <f t="shared" si="10"/>
        <v>0</v>
      </c>
      <c r="AT39" s="165">
        <f t="shared" si="11"/>
        <v>0</v>
      </c>
      <c r="AU39" s="165">
        <f t="shared" si="12"/>
        <v>0</v>
      </c>
      <c r="AV39" s="165" t="str">
        <f t="shared" si="13"/>
        <v>-</v>
      </c>
    </row>
    <row r="40" spans="2:48" ht="15.6" x14ac:dyDescent="0.3">
      <c r="B40" s="175">
        <f>'Auswertung Bundesjugendspiele'!B40</f>
        <v>0</v>
      </c>
      <c r="C40" s="176">
        <f>'Auswertung Bundesjugendspiele'!E40</f>
        <v>0</v>
      </c>
      <c r="D40" s="141">
        <f>'Auswertung Bundesjugendspiele'!F40</f>
        <v>0</v>
      </c>
      <c r="E40" s="177">
        <f>'Auswertung Bundesjugendspiele'!G40</f>
        <v>0</v>
      </c>
      <c r="F40" s="178"/>
      <c r="G40" s="179"/>
      <c r="H40" s="180">
        <f>IF($B40=0,0,LOOKUP($D40,'Daten Sportabzeichen'!$A$3:$A$11,IF($E40="w",'Daten Sportabzeichen'!$B$3:$B$11,'Daten Sportabzeichen'!$AB$3:$AB$11)))</f>
        <v>0</v>
      </c>
      <c r="I40" s="180">
        <f>IF($B40=0,0,LOOKUP($D40,'Daten Sportabzeichen'!$A$3:$A$11,IF($E40="w",'Daten Sportabzeichen'!$C$3:$C$11,'Daten Sportabzeichen'!$AC$3:$AC$11)))</f>
        <v>0</v>
      </c>
      <c r="J40" s="180">
        <f>IF($B40=0,0,LOOKUP($D40,'Daten Sportabzeichen'!$A$3:$A$11,IF($E40="w",'Daten Sportabzeichen'!$D$3:$D$11,'Daten Sportabzeichen'!$AD$3:$AD$11)))</f>
        <v>0</v>
      </c>
      <c r="K40" s="181">
        <f t="shared" si="0"/>
        <v>0</v>
      </c>
      <c r="L40" s="182">
        <f>'Auswertung Bundesjugendspiele'!$H40</f>
        <v>0</v>
      </c>
      <c r="M40" s="180">
        <f>IF($B40=0,0,LOOKUP($D40,'Daten Sportabzeichen'!$A$3:$A$11,IF($E40="w",'Daten Sportabzeichen'!$E$3:$E$11,'Daten Sportabzeichen'!$AE$3:$AE$11)))</f>
        <v>0</v>
      </c>
      <c r="N40" s="180">
        <f>IF($B40=0,0,LOOKUP($D40,'Daten Sportabzeichen'!$A$3:$A$11,IF($E40="w",'Daten Sportabzeichen'!$F$3:$F$11,'Daten Sportabzeichen'!$AF$3:$AF$11)))</f>
        <v>0</v>
      </c>
      <c r="O40" s="180">
        <f>IF($B40=0,0,LOOKUP($D40,'Daten Sportabzeichen'!$A$3:$A$11,IF($E40="w",'Daten Sportabzeichen'!$G$3:$G$11,'Daten Sportabzeichen'!$AG$3:$AG$11)))</f>
        <v>0</v>
      </c>
      <c r="P40" s="181">
        <f t="shared" si="1"/>
        <v>0</v>
      </c>
      <c r="Q40" s="182" t="str">
        <f>IF($E40="w",CONCATENATE('Auswertung Bundesjugendspiele'!$N40,":",RIGHT(CONCATENATE("00",'Auswertung Bundesjugendspiele'!$P40),2)),  CONCATENATE('Auswertung Bundesjugendspiele'!$V40,":",RIGHT(CONCATENATE("00",'Auswertung Bundesjugendspiele'!$X40),2)) )</f>
        <v>:00</v>
      </c>
      <c r="R40" s="180">
        <f>IF($B40=0,0,LOOKUP($D40,'Daten Sportabzeichen'!$A$3:$A$11,IF($E40="w",'Daten Sportabzeichen'!$H$3:$H$11,'Daten Sportabzeichen'!$AH$3:$AH$11)))</f>
        <v>0</v>
      </c>
      <c r="S40" s="180">
        <f>IF($B40=0,0,LOOKUP($D40,'Daten Sportabzeichen'!$A$3:$A$11,IF($E40="w",'Daten Sportabzeichen'!$I$3:$I$11,'Daten Sportabzeichen'!$AI$3:$AI$11)))</f>
        <v>0</v>
      </c>
      <c r="T40" s="180">
        <f>IF($B40=0,0,LOOKUP($D40,'Daten Sportabzeichen'!$A$3:$A$11,IF($E40="w",'Daten Sportabzeichen'!$J$3:$J$11,'Daten Sportabzeichen'!$AJ$3:$AJ$11)))</f>
        <v>0</v>
      </c>
      <c r="U40" s="181">
        <f t="shared" si="2"/>
        <v>0</v>
      </c>
      <c r="V40" s="180">
        <f>'Auswertung Bundesjugendspiele'!$Z40</f>
        <v>0</v>
      </c>
      <c r="W40" s="180">
        <f>IF($B40=0,0,LOOKUP($D40,'Daten Sportabzeichen'!$A$3:$A$11,IF($E40="w",'Daten Sportabzeichen'!$Q$3:$Q$11,'Daten Sportabzeichen'!$AQ$3:$AQ$11)))</f>
        <v>0</v>
      </c>
      <c r="X40" s="180">
        <f>IF($B40=0,0,LOOKUP($D40,'Daten Sportabzeichen'!$A$3:$A$11,IF($E40="w",'Daten Sportabzeichen'!$R$3:$R$11,'Daten Sportabzeichen'!$AR$3:$AR$11)))</f>
        <v>0</v>
      </c>
      <c r="Y40" s="180">
        <f>IF($B40=0,0,LOOKUP($D40,'Daten Sportabzeichen'!$A$3:$A$11,IF($E40="w",'Daten Sportabzeichen'!$S$3:$S$11,'Daten Sportabzeichen'!$AS$11:$AS39)))</f>
        <v>0</v>
      </c>
      <c r="Z40" s="181">
        <f t="shared" si="3"/>
        <v>0</v>
      </c>
      <c r="AA40" s="183"/>
      <c r="AB40" s="180">
        <f>IF($B40=0,0,LOOKUP($D40,'Daten Sportabzeichen'!$A$3:$A$11,IF($E40="w",'Daten Sportabzeichen'!$N$3:$N$11,'Daten Sportabzeichen'!$AN$3:$AN$11)))</f>
        <v>0</v>
      </c>
      <c r="AC40" s="180">
        <f>IF($B40=0,0,LOOKUP($D40,'Daten Sportabzeichen'!$A$3:$A$11,IF($E40="w",'Daten Sportabzeichen'!$O$3:$O$11,'Daten Sportabzeichen'!$AO$11:$AO39)))</f>
        <v>0</v>
      </c>
      <c r="AD40" s="180">
        <f>IF($B40=0,0,LOOKUP($D40,'Daten Sportabzeichen'!$A$3:$A$11,IF($E40="w",'Daten Sportabzeichen'!$P$3:$P$11,'Daten Sportabzeichen'!$AP$3:$AP$11)))</f>
        <v>0</v>
      </c>
      <c r="AE40" s="181">
        <f t="shared" si="4"/>
        <v>0</v>
      </c>
      <c r="AF40" s="183"/>
      <c r="AG40" s="180">
        <f>IF($B40=0,0,LOOKUP($D40,'Daten Sportabzeichen'!$A$3:$A$11,IF($E40="w",'Daten Sportabzeichen'!$T$3:$T$11,'Daten Sportabzeichen'!$AT$3:$AT$11)))</f>
        <v>0</v>
      </c>
      <c r="AH40" s="180">
        <f>IF($B40=0,0,LOOKUP($D40,'Daten Sportabzeichen'!$A$3:$A$11,IF($E40="w",'Daten Sportabzeichen'!$U$3:$U$11,'Daten Sportabzeichen'!$AU$11:$AU39)))</f>
        <v>0</v>
      </c>
      <c r="AI40" s="180">
        <f>IF($B40=0,0,LOOKUP($D40,'Daten Sportabzeichen'!$A$3:$A$11,IF($E40="w",'Daten Sportabzeichen'!$V$3:$V$11,'Daten Sportabzeichen'!$AV$3:$AV$11)))</f>
        <v>0</v>
      </c>
      <c r="AJ40" s="181">
        <f t="shared" si="5"/>
        <v>0</v>
      </c>
      <c r="AK40" s="180">
        <f>'Auswertung Bundesjugendspiele'!$AD40</f>
        <v>0</v>
      </c>
      <c r="AL40" s="180">
        <f>IF($B40=0,0,LOOKUP($D40,'Daten Sportabzeichen'!$A$3:$A$11,IF($E40="w",'Daten Sportabzeichen'!$K$3:$K$11,'Daten Sportabzeichen'!$AK$3:$AK$11)))</f>
        <v>0</v>
      </c>
      <c r="AM40" s="180">
        <f>IF($B40=0,0,LOOKUP($D40,'Daten Sportabzeichen'!$A$3:$A$11,IF($E40="w",'Daten Sportabzeichen'!$L$3:$L$11,'Daten Sportabzeichen'!$AL$3:$AL$11)))</f>
        <v>0</v>
      </c>
      <c r="AN40" s="180">
        <f>IF($B40=0,0,LOOKUP($D40,'Daten Sportabzeichen'!$A$3:$A$11,IF($E40="w",'Daten Sportabzeichen'!$M$3:$M$11,'Daten Sportabzeichen'!$AM$11:$AM39)))</f>
        <v>0</v>
      </c>
      <c r="AO40" s="181">
        <f t="shared" si="6"/>
        <v>0</v>
      </c>
      <c r="AP40" s="180">
        <f t="shared" si="7"/>
        <v>0</v>
      </c>
      <c r="AQ40" s="180">
        <f t="shared" si="8"/>
        <v>0</v>
      </c>
      <c r="AR40" s="180">
        <f t="shared" si="9"/>
        <v>0</v>
      </c>
      <c r="AS40" s="180">
        <f t="shared" si="10"/>
        <v>0</v>
      </c>
      <c r="AT40" s="165">
        <f t="shared" si="11"/>
        <v>0</v>
      </c>
      <c r="AU40" s="165">
        <f t="shared" si="12"/>
        <v>0</v>
      </c>
      <c r="AV40" s="165" t="str">
        <f t="shared" si="13"/>
        <v>-</v>
      </c>
    </row>
    <row r="41" spans="2:48" ht="15.6" x14ac:dyDescent="0.3">
      <c r="B41" s="175">
        <f>'Auswertung Bundesjugendspiele'!B41</f>
        <v>0</v>
      </c>
      <c r="C41" s="176">
        <f>'Auswertung Bundesjugendspiele'!E41</f>
        <v>0</v>
      </c>
      <c r="D41" s="141">
        <f>'Auswertung Bundesjugendspiele'!F41</f>
        <v>0</v>
      </c>
      <c r="E41" s="177">
        <f>'Auswertung Bundesjugendspiele'!G41</f>
        <v>0</v>
      </c>
      <c r="F41" s="178"/>
      <c r="G41" s="179"/>
      <c r="H41" s="180">
        <f>IF($B41=0,0,LOOKUP($D41,'Daten Sportabzeichen'!$A$3:$A$11,IF($E41="w",'Daten Sportabzeichen'!$B$3:$B$11,'Daten Sportabzeichen'!$AB$3:$AB$11)))</f>
        <v>0</v>
      </c>
      <c r="I41" s="180">
        <f>IF($B41=0,0,LOOKUP($D41,'Daten Sportabzeichen'!$A$3:$A$11,IF($E41="w",'Daten Sportabzeichen'!$C$3:$C$11,'Daten Sportabzeichen'!$AC$3:$AC$11)))</f>
        <v>0</v>
      </c>
      <c r="J41" s="180">
        <f>IF($B41=0,0,LOOKUP($D41,'Daten Sportabzeichen'!$A$3:$A$11,IF($E41="w",'Daten Sportabzeichen'!$D$3:$D$11,'Daten Sportabzeichen'!$AD$3:$AD$11)))</f>
        <v>0</v>
      </c>
      <c r="K41" s="181">
        <f t="shared" si="0"/>
        <v>0</v>
      </c>
      <c r="L41" s="182">
        <f>'Auswertung Bundesjugendspiele'!$H41</f>
        <v>0</v>
      </c>
      <c r="M41" s="180">
        <f>IF($B41=0,0,LOOKUP($D41,'Daten Sportabzeichen'!$A$3:$A$11,IF($E41="w",'Daten Sportabzeichen'!$E$3:$E$11,'Daten Sportabzeichen'!$AE$3:$AE$11)))</f>
        <v>0</v>
      </c>
      <c r="N41" s="180">
        <f>IF($B41=0,0,LOOKUP($D41,'Daten Sportabzeichen'!$A$3:$A$11,IF($E41="w",'Daten Sportabzeichen'!$F$3:$F$11,'Daten Sportabzeichen'!$AF$3:$AF$11)))</f>
        <v>0</v>
      </c>
      <c r="O41" s="180">
        <f>IF($B41=0,0,LOOKUP($D41,'Daten Sportabzeichen'!$A$3:$A$11,IF($E41="w",'Daten Sportabzeichen'!$G$3:$G$11,'Daten Sportabzeichen'!$AG$3:$AG$11)))</f>
        <v>0</v>
      </c>
      <c r="P41" s="181">
        <f t="shared" si="1"/>
        <v>0</v>
      </c>
      <c r="Q41" s="182" t="str">
        <f>IF($E41="w",CONCATENATE('Auswertung Bundesjugendspiele'!$N41,":",RIGHT(CONCATENATE("00",'Auswertung Bundesjugendspiele'!$P41),2)),  CONCATENATE('Auswertung Bundesjugendspiele'!$V41,":",RIGHT(CONCATENATE("00",'Auswertung Bundesjugendspiele'!$X41),2)) )</f>
        <v>:00</v>
      </c>
      <c r="R41" s="180">
        <f>IF($B41=0,0,LOOKUP($D41,'Daten Sportabzeichen'!$A$3:$A$11,IF($E41="w",'Daten Sportabzeichen'!$H$3:$H$11,'Daten Sportabzeichen'!$AH$3:$AH$11)))</f>
        <v>0</v>
      </c>
      <c r="S41" s="180">
        <f>IF($B41=0,0,LOOKUP($D41,'Daten Sportabzeichen'!$A$3:$A$11,IF($E41="w",'Daten Sportabzeichen'!$I$3:$I$11,'Daten Sportabzeichen'!$AI$3:$AI$11)))</f>
        <v>0</v>
      </c>
      <c r="T41" s="180">
        <f>IF($B41=0,0,LOOKUP($D41,'Daten Sportabzeichen'!$A$3:$A$11,IF($E41="w",'Daten Sportabzeichen'!$J$3:$J$11,'Daten Sportabzeichen'!$AJ$3:$AJ$11)))</f>
        <v>0</v>
      </c>
      <c r="U41" s="181">
        <f t="shared" si="2"/>
        <v>0</v>
      </c>
      <c r="V41" s="180">
        <f>'Auswertung Bundesjugendspiele'!$Z41</f>
        <v>0</v>
      </c>
      <c r="W41" s="180">
        <f>IF($B41=0,0,LOOKUP($D41,'Daten Sportabzeichen'!$A$3:$A$11,IF($E41="w",'Daten Sportabzeichen'!$Q$3:$Q$11,'Daten Sportabzeichen'!$AQ$3:$AQ$11)))</f>
        <v>0</v>
      </c>
      <c r="X41" s="180">
        <f>IF($B41=0,0,LOOKUP($D41,'Daten Sportabzeichen'!$A$3:$A$11,IF($E41="w",'Daten Sportabzeichen'!$R$3:$R$11,'Daten Sportabzeichen'!$AR$3:$AR$11)))</f>
        <v>0</v>
      </c>
      <c r="Y41" s="180">
        <f>IF($B41=0,0,LOOKUP($D41,'Daten Sportabzeichen'!$A$3:$A$11,IF($E41="w",'Daten Sportabzeichen'!$S$3:$S$11,'Daten Sportabzeichen'!$AS$11:$AS40)))</f>
        <v>0</v>
      </c>
      <c r="Z41" s="181">
        <f t="shared" si="3"/>
        <v>0</v>
      </c>
      <c r="AA41" s="183"/>
      <c r="AB41" s="180">
        <f>IF($B41=0,0,LOOKUP($D41,'Daten Sportabzeichen'!$A$3:$A$11,IF($E41="w",'Daten Sportabzeichen'!$N$3:$N$11,'Daten Sportabzeichen'!$AN$3:$AN$11)))</f>
        <v>0</v>
      </c>
      <c r="AC41" s="180">
        <f>IF($B41=0,0,LOOKUP($D41,'Daten Sportabzeichen'!$A$3:$A$11,IF($E41="w",'Daten Sportabzeichen'!$O$3:$O$11,'Daten Sportabzeichen'!$AO$11:$AO40)))</f>
        <v>0</v>
      </c>
      <c r="AD41" s="180">
        <f>IF($B41=0,0,LOOKUP($D41,'Daten Sportabzeichen'!$A$3:$A$11,IF($E41="w",'Daten Sportabzeichen'!$P$3:$P$11,'Daten Sportabzeichen'!$AP$3:$AP$11)))</f>
        <v>0</v>
      </c>
      <c r="AE41" s="181">
        <f t="shared" si="4"/>
        <v>0</v>
      </c>
      <c r="AF41" s="183"/>
      <c r="AG41" s="180">
        <f>IF($B41=0,0,LOOKUP($D41,'Daten Sportabzeichen'!$A$3:$A$11,IF($E41="w",'Daten Sportabzeichen'!$T$3:$T$11,'Daten Sportabzeichen'!$AT$3:$AT$11)))</f>
        <v>0</v>
      </c>
      <c r="AH41" s="180">
        <f>IF($B41=0,0,LOOKUP($D41,'Daten Sportabzeichen'!$A$3:$A$11,IF($E41="w",'Daten Sportabzeichen'!$U$3:$U$11,'Daten Sportabzeichen'!$AU$11:$AU40)))</f>
        <v>0</v>
      </c>
      <c r="AI41" s="180">
        <f>IF($B41=0,0,LOOKUP($D41,'Daten Sportabzeichen'!$A$3:$A$11,IF($E41="w",'Daten Sportabzeichen'!$V$3:$V$11,'Daten Sportabzeichen'!$AV$3:$AV$11)))</f>
        <v>0</v>
      </c>
      <c r="AJ41" s="181">
        <f t="shared" si="5"/>
        <v>0</v>
      </c>
      <c r="AK41" s="180">
        <f>'Auswertung Bundesjugendspiele'!$AD41</f>
        <v>0</v>
      </c>
      <c r="AL41" s="180">
        <f>IF($B41=0,0,LOOKUP($D41,'Daten Sportabzeichen'!$A$3:$A$11,IF($E41="w",'Daten Sportabzeichen'!$K$3:$K$11,'Daten Sportabzeichen'!$AK$3:$AK$11)))</f>
        <v>0</v>
      </c>
      <c r="AM41" s="180">
        <f>IF($B41=0,0,LOOKUP($D41,'Daten Sportabzeichen'!$A$3:$A$11,IF($E41="w",'Daten Sportabzeichen'!$L$3:$L$11,'Daten Sportabzeichen'!$AL$3:$AL$11)))</f>
        <v>0</v>
      </c>
      <c r="AN41" s="180">
        <f>IF($B41=0,0,LOOKUP($D41,'Daten Sportabzeichen'!$A$3:$A$11,IF($E41="w",'Daten Sportabzeichen'!$M$3:$M$11,'Daten Sportabzeichen'!$AM$11:$AM40)))</f>
        <v>0</v>
      </c>
      <c r="AO41" s="181">
        <f t="shared" si="6"/>
        <v>0</v>
      </c>
      <c r="AP41" s="180">
        <f t="shared" si="7"/>
        <v>0</v>
      </c>
      <c r="AQ41" s="180">
        <f t="shared" si="8"/>
        <v>0</v>
      </c>
      <c r="AR41" s="180">
        <f t="shared" si="9"/>
        <v>0</v>
      </c>
      <c r="AS41" s="180">
        <f t="shared" si="10"/>
        <v>0</v>
      </c>
      <c r="AT41" s="165">
        <f t="shared" si="11"/>
        <v>0</v>
      </c>
      <c r="AU41" s="165">
        <f t="shared" si="12"/>
        <v>0</v>
      </c>
      <c r="AV41" s="165" t="str">
        <f t="shared" si="13"/>
        <v>-</v>
      </c>
    </row>
    <row r="42" spans="2:48" ht="15.6" x14ac:dyDescent="0.3">
      <c r="B42" s="175">
        <f>'Auswertung Bundesjugendspiele'!B42</f>
        <v>0</v>
      </c>
      <c r="C42" s="176">
        <f>'Auswertung Bundesjugendspiele'!E42</f>
        <v>0</v>
      </c>
      <c r="D42" s="141">
        <f>'Auswertung Bundesjugendspiele'!F42</f>
        <v>0</v>
      </c>
      <c r="E42" s="177">
        <f>'Auswertung Bundesjugendspiele'!G42</f>
        <v>0</v>
      </c>
      <c r="F42" s="178"/>
      <c r="G42" s="179"/>
      <c r="H42" s="180">
        <f>IF($B42=0,0,LOOKUP($D42,'Daten Sportabzeichen'!$A$3:$A$11,IF($E42="w",'Daten Sportabzeichen'!$B$3:$B$11,'Daten Sportabzeichen'!$AB$3:$AB$11)))</f>
        <v>0</v>
      </c>
      <c r="I42" s="180">
        <f>IF($B42=0,0,LOOKUP($D42,'Daten Sportabzeichen'!$A$3:$A$11,IF($E42="w",'Daten Sportabzeichen'!$C$3:$C$11,'Daten Sportabzeichen'!$AC$3:$AC$11)))</f>
        <v>0</v>
      </c>
      <c r="J42" s="180">
        <f>IF($B42=0,0,LOOKUP($D42,'Daten Sportabzeichen'!$A$3:$A$11,IF($E42="w",'Daten Sportabzeichen'!$D$3:$D$11,'Daten Sportabzeichen'!$AD$3:$AD$11)))</f>
        <v>0</v>
      </c>
      <c r="K42" s="181">
        <f t="shared" si="0"/>
        <v>0</v>
      </c>
      <c r="L42" s="182">
        <f>'Auswertung Bundesjugendspiele'!$H42</f>
        <v>0</v>
      </c>
      <c r="M42" s="180">
        <f>IF($B42=0,0,LOOKUP($D42,'Daten Sportabzeichen'!$A$3:$A$11,IF($E42="w",'Daten Sportabzeichen'!$E$3:$E$11,'Daten Sportabzeichen'!$AE$3:$AE$11)))</f>
        <v>0</v>
      </c>
      <c r="N42" s="180">
        <f>IF($B42=0,0,LOOKUP($D42,'Daten Sportabzeichen'!$A$3:$A$11,IF($E42="w",'Daten Sportabzeichen'!$F$3:$F$11,'Daten Sportabzeichen'!$AF$3:$AF$11)))</f>
        <v>0</v>
      </c>
      <c r="O42" s="180">
        <f>IF($B42=0,0,LOOKUP($D42,'Daten Sportabzeichen'!$A$3:$A$11,IF($E42="w",'Daten Sportabzeichen'!$G$3:$G$11,'Daten Sportabzeichen'!$AG$3:$AG$11)))</f>
        <v>0</v>
      </c>
      <c r="P42" s="181">
        <f t="shared" si="1"/>
        <v>0</v>
      </c>
      <c r="Q42" s="182" t="str">
        <f>IF($E42="w",CONCATENATE('Auswertung Bundesjugendspiele'!$N42,":",RIGHT(CONCATENATE("00",'Auswertung Bundesjugendspiele'!$P42),2)),  CONCATENATE('Auswertung Bundesjugendspiele'!$V42,":",RIGHT(CONCATENATE("00",'Auswertung Bundesjugendspiele'!$X42),2)) )</f>
        <v>:00</v>
      </c>
      <c r="R42" s="180">
        <f>IF($B42=0,0,LOOKUP($D42,'Daten Sportabzeichen'!$A$3:$A$11,IF($E42="w",'Daten Sportabzeichen'!$H$3:$H$11,'Daten Sportabzeichen'!$AH$3:$AH$11)))</f>
        <v>0</v>
      </c>
      <c r="S42" s="180">
        <f>IF($B42=0,0,LOOKUP($D42,'Daten Sportabzeichen'!$A$3:$A$11,IF($E42="w",'Daten Sportabzeichen'!$I$3:$I$11,'Daten Sportabzeichen'!$AI$3:$AI$11)))</f>
        <v>0</v>
      </c>
      <c r="T42" s="180">
        <f>IF($B42=0,0,LOOKUP($D42,'Daten Sportabzeichen'!$A$3:$A$11,IF($E42="w",'Daten Sportabzeichen'!$J$3:$J$11,'Daten Sportabzeichen'!$AJ$3:$AJ$11)))</f>
        <v>0</v>
      </c>
      <c r="U42" s="181">
        <f t="shared" si="2"/>
        <v>0</v>
      </c>
      <c r="V42" s="180">
        <f>'Auswertung Bundesjugendspiele'!$Z42</f>
        <v>0</v>
      </c>
      <c r="W42" s="180">
        <f>IF($B42=0,0,LOOKUP($D42,'Daten Sportabzeichen'!$A$3:$A$11,IF($E42="w",'Daten Sportabzeichen'!$Q$3:$Q$11,'Daten Sportabzeichen'!$AQ$3:$AQ$11)))</f>
        <v>0</v>
      </c>
      <c r="X42" s="180">
        <f>IF($B42=0,0,LOOKUP($D42,'Daten Sportabzeichen'!$A$3:$A$11,IF($E42="w",'Daten Sportabzeichen'!$R$3:$R$11,'Daten Sportabzeichen'!$AR$3:$AR$11)))</f>
        <v>0</v>
      </c>
      <c r="Y42" s="180">
        <f>IF($B42=0,0,LOOKUP($D42,'Daten Sportabzeichen'!$A$3:$A$11,IF($E42="w",'Daten Sportabzeichen'!$S$3:$S$11,'Daten Sportabzeichen'!$AS$11:$AS41)))</f>
        <v>0</v>
      </c>
      <c r="Z42" s="181">
        <f t="shared" si="3"/>
        <v>0</v>
      </c>
      <c r="AA42" s="183"/>
      <c r="AB42" s="180">
        <f>IF($B42=0,0,LOOKUP($D42,'Daten Sportabzeichen'!$A$3:$A$11,IF($E42="w",'Daten Sportabzeichen'!$N$3:$N$11,'Daten Sportabzeichen'!$AN$3:$AN$11)))</f>
        <v>0</v>
      </c>
      <c r="AC42" s="180">
        <f>IF($B42=0,0,LOOKUP($D42,'Daten Sportabzeichen'!$A$3:$A$11,IF($E42="w",'Daten Sportabzeichen'!$O$3:$O$11,'Daten Sportabzeichen'!$AO$11:$AO41)))</f>
        <v>0</v>
      </c>
      <c r="AD42" s="180">
        <f>IF($B42=0,0,LOOKUP($D42,'Daten Sportabzeichen'!$A$3:$A$11,IF($E42="w",'Daten Sportabzeichen'!$P$3:$P$11,'Daten Sportabzeichen'!$AP$3:$AP$11)))</f>
        <v>0</v>
      </c>
      <c r="AE42" s="181">
        <f t="shared" si="4"/>
        <v>0</v>
      </c>
      <c r="AF42" s="183"/>
      <c r="AG42" s="180">
        <f>IF($B42=0,0,LOOKUP($D42,'Daten Sportabzeichen'!$A$3:$A$11,IF($E42="w",'Daten Sportabzeichen'!$T$3:$T$11,'Daten Sportabzeichen'!$AT$3:$AT$11)))</f>
        <v>0</v>
      </c>
      <c r="AH42" s="180">
        <f>IF($B42=0,0,LOOKUP($D42,'Daten Sportabzeichen'!$A$3:$A$11,IF($E42="w",'Daten Sportabzeichen'!$U$3:$U$11,'Daten Sportabzeichen'!$AU$11:$AU41)))</f>
        <v>0</v>
      </c>
      <c r="AI42" s="180">
        <f>IF($B42=0,0,LOOKUP($D42,'Daten Sportabzeichen'!$A$3:$A$11,IF($E42="w",'Daten Sportabzeichen'!$V$3:$V$11,'Daten Sportabzeichen'!$AV$3:$AV$11)))</f>
        <v>0</v>
      </c>
      <c r="AJ42" s="181">
        <f t="shared" si="5"/>
        <v>0</v>
      </c>
      <c r="AK42" s="180">
        <f>'Auswertung Bundesjugendspiele'!$AD42</f>
        <v>0</v>
      </c>
      <c r="AL42" s="180">
        <f>IF($B42=0,0,LOOKUP($D42,'Daten Sportabzeichen'!$A$3:$A$11,IF($E42="w",'Daten Sportabzeichen'!$K$3:$K$11,'Daten Sportabzeichen'!$AK$3:$AK$11)))</f>
        <v>0</v>
      </c>
      <c r="AM42" s="180">
        <f>IF($B42=0,0,LOOKUP($D42,'Daten Sportabzeichen'!$A$3:$A$11,IF($E42="w",'Daten Sportabzeichen'!$L$3:$L$11,'Daten Sportabzeichen'!$AL$3:$AL$11)))</f>
        <v>0</v>
      </c>
      <c r="AN42" s="180">
        <f>IF($B42=0,0,LOOKUP($D42,'Daten Sportabzeichen'!$A$3:$A$11,IF($E42="w",'Daten Sportabzeichen'!$M$3:$M$11,'Daten Sportabzeichen'!$AM$11:$AM41)))</f>
        <v>0</v>
      </c>
      <c r="AO42" s="181">
        <f t="shared" si="6"/>
        <v>0</v>
      </c>
      <c r="AP42" s="180">
        <f t="shared" si="7"/>
        <v>0</v>
      </c>
      <c r="AQ42" s="180">
        <f t="shared" si="8"/>
        <v>0</v>
      </c>
      <c r="AR42" s="180">
        <f t="shared" si="9"/>
        <v>0</v>
      </c>
      <c r="AS42" s="180">
        <f t="shared" si="10"/>
        <v>0</v>
      </c>
      <c r="AT42" s="165">
        <f t="shared" si="11"/>
        <v>0</v>
      </c>
      <c r="AU42" s="165">
        <f t="shared" si="12"/>
        <v>0</v>
      </c>
      <c r="AV42" s="165" t="str">
        <f t="shared" si="13"/>
        <v>-</v>
      </c>
    </row>
    <row r="43" spans="2:48" ht="15.6" x14ac:dyDescent="0.3">
      <c r="B43" s="175">
        <f>'Auswertung Bundesjugendspiele'!B43</f>
        <v>0</v>
      </c>
      <c r="C43" s="176">
        <f>'Auswertung Bundesjugendspiele'!E43</f>
        <v>0</v>
      </c>
      <c r="D43" s="141">
        <f>'Auswertung Bundesjugendspiele'!F43</f>
        <v>0</v>
      </c>
      <c r="E43" s="177">
        <f>'Auswertung Bundesjugendspiele'!G43</f>
        <v>0</v>
      </c>
      <c r="F43" s="178"/>
      <c r="G43" s="179"/>
      <c r="H43" s="180">
        <f>IF($B43=0,0,LOOKUP($D43,'Daten Sportabzeichen'!$A$3:$A$11,IF($E43="w",'Daten Sportabzeichen'!$B$3:$B$11,'Daten Sportabzeichen'!$AB$3:$AB$11)))</f>
        <v>0</v>
      </c>
      <c r="I43" s="180">
        <f>IF($B43=0,0,LOOKUP($D43,'Daten Sportabzeichen'!$A$3:$A$11,IF($E43="w",'Daten Sportabzeichen'!$C$3:$C$11,'Daten Sportabzeichen'!$AC$3:$AC$11)))</f>
        <v>0</v>
      </c>
      <c r="J43" s="180">
        <f>IF($B43=0,0,LOOKUP($D43,'Daten Sportabzeichen'!$A$3:$A$11,IF($E43="w",'Daten Sportabzeichen'!$D$3:$D$11,'Daten Sportabzeichen'!$AD$3:$AD$11)))</f>
        <v>0</v>
      </c>
      <c r="K43" s="181">
        <f t="shared" si="0"/>
        <v>0</v>
      </c>
      <c r="L43" s="182">
        <f>'Auswertung Bundesjugendspiele'!$H43</f>
        <v>0</v>
      </c>
      <c r="M43" s="180">
        <f>IF($B43=0,0,LOOKUP($D43,'Daten Sportabzeichen'!$A$3:$A$11,IF($E43="w",'Daten Sportabzeichen'!$E$3:$E$11,'Daten Sportabzeichen'!$AE$3:$AE$11)))</f>
        <v>0</v>
      </c>
      <c r="N43" s="180">
        <f>IF($B43=0,0,LOOKUP($D43,'Daten Sportabzeichen'!$A$3:$A$11,IF($E43="w",'Daten Sportabzeichen'!$F$3:$F$11,'Daten Sportabzeichen'!$AF$3:$AF$11)))</f>
        <v>0</v>
      </c>
      <c r="O43" s="180">
        <f>IF($B43=0,0,LOOKUP($D43,'Daten Sportabzeichen'!$A$3:$A$11,IF($E43="w",'Daten Sportabzeichen'!$G$3:$G$11,'Daten Sportabzeichen'!$AG$3:$AG$11)))</f>
        <v>0</v>
      </c>
      <c r="P43" s="181">
        <f t="shared" si="1"/>
        <v>0</v>
      </c>
      <c r="Q43" s="182" t="str">
        <f>IF($E43="w",CONCATENATE('Auswertung Bundesjugendspiele'!$N43,":",RIGHT(CONCATENATE("00",'Auswertung Bundesjugendspiele'!$P43),2)),  CONCATENATE('Auswertung Bundesjugendspiele'!$V43,":",RIGHT(CONCATENATE("00",'Auswertung Bundesjugendspiele'!$X43),2)) )</f>
        <v>:00</v>
      </c>
      <c r="R43" s="180">
        <f>IF($B43=0,0,LOOKUP($D43,'Daten Sportabzeichen'!$A$3:$A$11,IF($E43="w",'Daten Sportabzeichen'!$H$3:$H$11,'Daten Sportabzeichen'!$AH$3:$AH$11)))</f>
        <v>0</v>
      </c>
      <c r="S43" s="180">
        <f>IF($B43=0,0,LOOKUP($D43,'Daten Sportabzeichen'!$A$3:$A$11,IF($E43="w",'Daten Sportabzeichen'!$I$3:$I$11,'Daten Sportabzeichen'!$AI$3:$AI$11)))</f>
        <v>0</v>
      </c>
      <c r="T43" s="180">
        <f>IF($B43=0,0,LOOKUP($D43,'Daten Sportabzeichen'!$A$3:$A$11,IF($E43="w",'Daten Sportabzeichen'!$J$3:$J$11,'Daten Sportabzeichen'!$AJ$3:$AJ$11)))</f>
        <v>0</v>
      </c>
      <c r="U43" s="181">
        <f t="shared" si="2"/>
        <v>0</v>
      </c>
      <c r="V43" s="180">
        <f>'Auswertung Bundesjugendspiele'!$Z43</f>
        <v>0</v>
      </c>
      <c r="W43" s="180">
        <f>IF($B43=0,0,LOOKUP($D43,'Daten Sportabzeichen'!$A$3:$A$11,IF($E43="w",'Daten Sportabzeichen'!$Q$3:$Q$11,'Daten Sportabzeichen'!$AQ$3:$AQ$11)))</f>
        <v>0</v>
      </c>
      <c r="X43" s="180">
        <f>IF($B43=0,0,LOOKUP($D43,'Daten Sportabzeichen'!$A$3:$A$11,IF($E43="w",'Daten Sportabzeichen'!$R$3:$R$11,'Daten Sportabzeichen'!$AR$3:$AR$11)))</f>
        <v>0</v>
      </c>
      <c r="Y43" s="180">
        <f>IF($B43=0,0,LOOKUP($D43,'Daten Sportabzeichen'!$A$3:$A$11,IF($E43="w",'Daten Sportabzeichen'!$S$3:$S$11,'Daten Sportabzeichen'!$AS$11:$AS42)))</f>
        <v>0</v>
      </c>
      <c r="Z43" s="181">
        <f t="shared" si="3"/>
        <v>0</v>
      </c>
      <c r="AA43" s="183"/>
      <c r="AB43" s="180">
        <f>IF($B43=0,0,LOOKUP($D43,'Daten Sportabzeichen'!$A$3:$A$11,IF($E43="w",'Daten Sportabzeichen'!$N$3:$N$11,'Daten Sportabzeichen'!$AN$3:$AN$11)))</f>
        <v>0</v>
      </c>
      <c r="AC43" s="180">
        <f>IF($B43=0,0,LOOKUP($D43,'Daten Sportabzeichen'!$A$3:$A$11,IF($E43="w",'Daten Sportabzeichen'!$O$3:$O$11,'Daten Sportabzeichen'!$AO$11:$AO42)))</f>
        <v>0</v>
      </c>
      <c r="AD43" s="180">
        <f>IF($B43=0,0,LOOKUP($D43,'Daten Sportabzeichen'!$A$3:$A$11,IF($E43="w",'Daten Sportabzeichen'!$P$3:$P$11,'Daten Sportabzeichen'!$AP$3:$AP$11)))</f>
        <v>0</v>
      </c>
      <c r="AE43" s="181">
        <f t="shared" si="4"/>
        <v>0</v>
      </c>
      <c r="AF43" s="183"/>
      <c r="AG43" s="180">
        <f>IF($B43=0,0,LOOKUP($D43,'Daten Sportabzeichen'!$A$3:$A$11,IF($E43="w",'Daten Sportabzeichen'!$T$3:$T$11,'Daten Sportabzeichen'!$AT$3:$AT$11)))</f>
        <v>0</v>
      </c>
      <c r="AH43" s="180">
        <f>IF($B43=0,0,LOOKUP($D43,'Daten Sportabzeichen'!$A$3:$A$11,IF($E43="w",'Daten Sportabzeichen'!$U$3:$U$11,'Daten Sportabzeichen'!$AU$11:$AU42)))</f>
        <v>0</v>
      </c>
      <c r="AI43" s="180">
        <f>IF($B43=0,0,LOOKUP($D43,'Daten Sportabzeichen'!$A$3:$A$11,IF($E43="w",'Daten Sportabzeichen'!$V$3:$V$11,'Daten Sportabzeichen'!$AV$3:$AV$11)))</f>
        <v>0</v>
      </c>
      <c r="AJ43" s="181">
        <f t="shared" si="5"/>
        <v>0</v>
      </c>
      <c r="AK43" s="180">
        <f>'Auswertung Bundesjugendspiele'!$AD43</f>
        <v>0</v>
      </c>
      <c r="AL43" s="180">
        <f>IF($B43=0,0,LOOKUP($D43,'Daten Sportabzeichen'!$A$3:$A$11,IF($E43="w",'Daten Sportabzeichen'!$K$3:$K$11,'Daten Sportabzeichen'!$AK$3:$AK$11)))</f>
        <v>0</v>
      </c>
      <c r="AM43" s="180">
        <f>IF($B43=0,0,LOOKUP($D43,'Daten Sportabzeichen'!$A$3:$A$11,IF($E43="w",'Daten Sportabzeichen'!$L$3:$L$11,'Daten Sportabzeichen'!$AL$3:$AL$11)))</f>
        <v>0</v>
      </c>
      <c r="AN43" s="180">
        <f>IF($B43=0,0,LOOKUP($D43,'Daten Sportabzeichen'!$A$3:$A$11,IF($E43="w",'Daten Sportabzeichen'!$M$3:$M$11,'Daten Sportabzeichen'!$AM$11:$AM42)))</f>
        <v>0</v>
      </c>
      <c r="AO43" s="181">
        <f t="shared" si="6"/>
        <v>0</v>
      </c>
      <c r="AP43" s="180">
        <f t="shared" si="7"/>
        <v>0</v>
      </c>
      <c r="AQ43" s="180">
        <f t="shared" si="8"/>
        <v>0</v>
      </c>
      <c r="AR43" s="180">
        <f t="shared" si="9"/>
        <v>0</v>
      </c>
      <c r="AS43" s="180">
        <f t="shared" si="10"/>
        <v>0</v>
      </c>
      <c r="AT43" s="165">
        <f t="shared" si="11"/>
        <v>0</v>
      </c>
      <c r="AU43" s="165">
        <f t="shared" si="12"/>
        <v>0</v>
      </c>
      <c r="AV43" s="165" t="str">
        <f t="shared" si="13"/>
        <v>-</v>
      </c>
    </row>
    <row r="44" spans="2:48" ht="15.6" x14ac:dyDescent="0.3">
      <c r="B44" s="175">
        <f>'Auswertung Bundesjugendspiele'!B44</f>
        <v>0</v>
      </c>
      <c r="C44" s="176">
        <f>'Auswertung Bundesjugendspiele'!E44</f>
        <v>0</v>
      </c>
      <c r="D44" s="141">
        <f>'Auswertung Bundesjugendspiele'!F44</f>
        <v>0</v>
      </c>
      <c r="E44" s="177">
        <f>'Auswertung Bundesjugendspiele'!G44</f>
        <v>0</v>
      </c>
      <c r="F44" s="178"/>
      <c r="G44" s="179"/>
      <c r="H44" s="180">
        <f>IF($B44=0,0,LOOKUP($D44,'Daten Sportabzeichen'!$A$3:$A$11,IF($E44="w",'Daten Sportabzeichen'!$B$3:$B$11,'Daten Sportabzeichen'!$AB$3:$AB$11)))</f>
        <v>0</v>
      </c>
      <c r="I44" s="180">
        <f>IF($B44=0,0,LOOKUP($D44,'Daten Sportabzeichen'!$A$3:$A$11,IF($E44="w",'Daten Sportabzeichen'!$C$3:$C$11,'Daten Sportabzeichen'!$AC$3:$AC$11)))</f>
        <v>0</v>
      </c>
      <c r="J44" s="180">
        <f>IF($B44=0,0,LOOKUP($D44,'Daten Sportabzeichen'!$A$3:$A$11,IF($E44="w",'Daten Sportabzeichen'!$D$3:$D$11,'Daten Sportabzeichen'!$AD$3:$AD$11)))</f>
        <v>0</v>
      </c>
      <c r="K44" s="181">
        <f t="shared" si="0"/>
        <v>0</v>
      </c>
      <c r="L44" s="182">
        <f>'Auswertung Bundesjugendspiele'!$H44</f>
        <v>0</v>
      </c>
      <c r="M44" s="180">
        <f>IF($B44=0,0,LOOKUP($D44,'Daten Sportabzeichen'!$A$3:$A$11,IF($E44="w",'Daten Sportabzeichen'!$E$3:$E$11,'Daten Sportabzeichen'!$AE$3:$AE$11)))</f>
        <v>0</v>
      </c>
      <c r="N44" s="180">
        <f>IF($B44=0,0,LOOKUP($D44,'Daten Sportabzeichen'!$A$3:$A$11,IF($E44="w",'Daten Sportabzeichen'!$F$3:$F$11,'Daten Sportabzeichen'!$AF$3:$AF$11)))</f>
        <v>0</v>
      </c>
      <c r="O44" s="180">
        <f>IF($B44=0,0,LOOKUP($D44,'Daten Sportabzeichen'!$A$3:$A$11,IF($E44="w",'Daten Sportabzeichen'!$G$3:$G$11,'Daten Sportabzeichen'!$AG$3:$AG$11)))</f>
        <v>0</v>
      </c>
      <c r="P44" s="181">
        <f t="shared" si="1"/>
        <v>0</v>
      </c>
      <c r="Q44" s="182" t="str">
        <f>IF($E44="w",CONCATENATE('Auswertung Bundesjugendspiele'!$N44,":",RIGHT(CONCATENATE("00",'Auswertung Bundesjugendspiele'!$P44),2)),  CONCATENATE('Auswertung Bundesjugendspiele'!$V44,":",RIGHT(CONCATENATE("00",'Auswertung Bundesjugendspiele'!$X44),2)) )</f>
        <v>:00</v>
      </c>
      <c r="R44" s="180">
        <f>IF($B44=0,0,LOOKUP($D44,'Daten Sportabzeichen'!$A$3:$A$11,IF($E44="w",'Daten Sportabzeichen'!$H$3:$H$11,'Daten Sportabzeichen'!$AH$3:$AH$11)))</f>
        <v>0</v>
      </c>
      <c r="S44" s="180">
        <f>IF($B44=0,0,LOOKUP($D44,'Daten Sportabzeichen'!$A$3:$A$11,IF($E44="w",'Daten Sportabzeichen'!$I$3:$I$11,'Daten Sportabzeichen'!$AI$3:$AI$11)))</f>
        <v>0</v>
      </c>
      <c r="T44" s="180">
        <f>IF($B44=0,0,LOOKUP($D44,'Daten Sportabzeichen'!$A$3:$A$11,IF($E44="w",'Daten Sportabzeichen'!$J$3:$J$11,'Daten Sportabzeichen'!$AJ$3:$AJ$11)))</f>
        <v>0</v>
      </c>
      <c r="U44" s="181">
        <f t="shared" si="2"/>
        <v>0</v>
      </c>
      <c r="V44" s="180">
        <f>'Auswertung Bundesjugendspiele'!$Z44</f>
        <v>0</v>
      </c>
      <c r="W44" s="180">
        <f>IF($B44=0,0,LOOKUP($D44,'Daten Sportabzeichen'!$A$3:$A$11,IF($E44="w",'Daten Sportabzeichen'!$Q$3:$Q$11,'Daten Sportabzeichen'!$AQ$3:$AQ$11)))</f>
        <v>0</v>
      </c>
      <c r="X44" s="180">
        <f>IF($B44=0,0,LOOKUP($D44,'Daten Sportabzeichen'!$A$3:$A$11,IF($E44="w",'Daten Sportabzeichen'!$R$3:$R$11,'Daten Sportabzeichen'!$AR$3:$AR$11)))</f>
        <v>0</v>
      </c>
      <c r="Y44" s="180">
        <f>IF($B44=0,0,LOOKUP($D44,'Daten Sportabzeichen'!$A$3:$A$11,IF($E44="w",'Daten Sportabzeichen'!$S$3:$S$11,'Daten Sportabzeichen'!$AS$11:$AS43)))</f>
        <v>0</v>
      </c>
      <c r="Z44" s="181">
        <f t="shared" si="3"/>
        <v>0</v>
      </c>
      <c r="AA44" s="183"/>
      <c r="AB44" s="180">
        <f>IF($B44=0,0,LOOKUP($D44,'Daten Sportabzeichen'!$A$3:$A$11,IF($E44="w",'Daten Sportabzeichen'!$N$3:$N$11,'Daten Sportabzeichen'!$AN$3:$AN$11)))</f>
        <v>0</v>
      </c>
      <c r="AC44" s="180">
        <f>IF($B44=0,0,LOOKUP($D44,'Daten Sportabzeichen'!$A$3:$A$11,IF($E44="w",'Daten Sportabzeichen'!$O$3:$O$11,'Daten Sportabzeichen'!$AO$11:$AO43)))</f>
        <v>0</v>
      </c>
      <c r="AD44" s="180">
        <f>IF($B44=0,0,LOOKUP($D44,'Daten Sportabzeichen'!$A$3:$A$11,IF($E44="w",'Daten Sportabzeichen'!$P$3:$P$11,'Daten Sportabzeichen'!$AP$3:$AP$11)))</f>
        <v>0</v>
      </c>
      <c r="AE44" s="181">
        <f t="shared" si="4"/>
        <v>0</v>
      </c>
      <c r="AF44" s="183"/>
      <c r="AG44" s="180">
        <f>IF($B44=0,0,LOOKUP($D44,'Daten Sportabzeichen'!$A$3:$A$11,IF($E44="w",'Daten Sportabzeichen'!$T$3:$T$11,'Daten Sportabzeichen'!$AT$3:$AT$11)))</f>
        <v>0</v>
      </c>
      <c r="AH44" s="180">
        <f>IF($B44=0,0,LOOKUP($D44,'Daten Sportabzeichen'!$A$3:$A$11,IF($E44="w",'Daten Sportabzeichen'!$U$3:$U$11,'Daten Sportabzeichen'!$AU$11:$AU43)))</f>
        <v>0</v>
      </c>
      <c r="AI44" s="180">
        <f>IF($B44=0,0,LOOKUP($D44,'Daten Sportabzeichen'!$A$3:$A$11,IF($E44="w",'Daten Sportabzeichen'!$V$3:$V$11,'Daten Sportabzeichen'!$AV$3:$AV$11)))</f>
        <v>0</v>
      </c>
      <c r="AJ44" s="181">
        <f t="shared" si="5"/>
        <v>0</v>
      </c>
      <c r="AK44" s="180">
        <f>'Auswertung Bundesjugendspiele'!$AD44</f>
        <v>0</v>
      </c>
      <c r="AL44" s="180">
        <f>IF($B44=0,0,LOOKUP($D44,'Daten Sportabzeichen'!$A$3:$A$11,IF($E44="w",'Daten Sportabzeichen'!$K$3:$K$11,'Daten Sportabzeichen'!$AK$3:$AK$11)))</f>
        <v>0</v>
      </c>
      <c r="AM44" s="180">
        <f>IF($B44=0,0,LOOKUP($D44,'Daten Sportabzeichen'!$A$3:$A$11,IF($E44="w",'Daten Sportabzeichen'!$L$3:$L$11,'Daten Sportabzeichen'!$AL$3:$AL$11)))</f>
        <v>0</v>
      </c>
      <c r="AN44" s="180">
        <f>IF($B44=0,0,LOOKUP($D44,'Daten Sportabzeichen'!$A$3:$A$11,IF($E44="w",'Daten Sportabzeichen'!$M$3:$M$11,'Daten Sportabzeichen'!$AM$11:$AM43)))</f>
        <v>0</v>
      </c>
      <c r="AO44" s="181">
        <f t="shared" si="6"/>
        <v>0</v>
      </c>
      <c r="AP44" s="180">
        <f t="shared" si="7"/>
        <v>0</v>
      </c>
      <c r="AQ44" s="180">
        <f t="shared" si="8"/>
        <v>0</v>
      </c>
      <c r="AR44" s="180">
        <f t="shared" si="9"/>
        <v>0</v>
      </c>
      <c r="AS44" s="180">
        <f t="shared" si="10"/>
        <v>0</v>
      </c>
      <c r="AT44" s="165">
        <f t="shared" si="11"/>
        <v>0</v>
      </c>
      <c r="AU44" s="165">
        <f t="shared" si="12"/>
        <v>0</v>
      </c>
      <c r="AV44" s="165" t="str">
        <f t="shared" si="13"/>
        <v>-</v>
      </c>
    </row>
    <row r="45" spans="2:48" ht="15.6" x14ac:dyDescent="0.3">
      <c r="B45" s="175">
        <f>'Auswertung Bundesjugendspiele'!B45</f>
        <v>0</v>
      </c>
      <c r="C45" s="176">
        <f>'Auswertung Bundesjugendspiele'!E45</f>
        <v>0</v>
      </c>
      <c r="D45" s="141">
        <f>'Auswertung Bundesjugendspiele'!F45</f>
        <v>0</v>
      </c>
      <c r="E45" s="177">
        <f>'Auswertung Bundesjugendspiele'!G45</f>
        <v>0</v>
      </c>
      <c r="F45" s="178"/>
      <c r="G45" s="179"/>
      <c r="H45" s="180">
        <f>IF($B45=0,0,LOOKUP($D45,'Daten Sportabzeichen'!$A$3:$A$11,IF($E45="w",'Daten Sportabzeichen'!$B$3:$B$11,'Daten Sportabzeichen'!$AB$3:$AB$11)))</f>
        <v>0</v>
      </c>
      <c r="I45" s="180">
        <f>IF($B45=0,0,LOOKUP($D45,'Daten Sportabzeichen'!$A$3:$A$11,IF($E45="w",'Daten Sportabzeichen'!$C$3:$C$11,'Daten Sportabzeichen'!$AC$3:$AC$11)))</f>
        <v>0</v>
      </c>
      <c r="J45" s="180">
        <f>IF($B45=0,0,LOOKUP($D45,'Daten Sportabzeichen'!$A$3:$A$11,IF($E45="w",'Daten Sportabzeichen'!$D$3:$D$11,'Daten Sportabzeichen'!$AD$3:$AD$11)))</f>
        <v>0</v>
      </c>
      <c r="K45" s="181">
        <f t="shared" si="0"/>
        <v>0</v>
      </c>
      <c r="L45" s="182">
        <f>'Auswertung Bundesjugendspiele'!$H45</f>
        <v>0</v>
      </c>
      <c r="M45" s="180">
        <f>IF($B45=0,0,LOOKUP($D45,'Daten Sportabzeichen'!$A$3:$A$11,IF($E45="w",'Daten Sportabzeichen'!$E$3:$E$11,'Daten Sportabzeichen'!$AE$3:$AE$11)))</f>
        <v>0</v>
      </c>
      <c r="N45" s="180">
        <f>IF($B45=0,0,LOOKUP($D45,'Daten Sportabzeichen'!$A$3:$A$11,IF($E45="w",'Daten Sportabzeichen'!$F$3:$F$11,'Daten Sportabzeichen'!$AF$3:$AF$11)))</f>
        <v>0</v>
      </c>
      <c r="O45" s="180">
        <f>IF($B45=0,0,LOOKUP($D45,'Daten Sportabzeichen'!$A$3:$A$11,IF($E45="w",'Daten Sportabzeichen'!$G$3:$G$11,'Daten Sportabzeichen'!$AG$3:$AG$11)))</f>
        <v>0</v>
      </c>
      <c r="P45" s="181">
        <f t="shared" si="1"/>
        <v>0</v>
      </c>
      <c r="Q45" s="182" t="str">
        <f>IF($E45="w",CONCATENATE('Auswertung Bundesjugendspiele'!$N45,":",RIGHT(CONCATENATE("00",'Auswertung Bundesjugendspiele'!$P45),2)),  CONCATENATE('Auswertung Bundesjugendspiele'!$V45,":",RIGHT(CONCATENATE("00",'Auswertung Bundesjugendspiele'!$X45),2)) )</f>
        <v>:00</v>
      </c>
      <c r="R45" s="180">
        <f>IF($B45=0,0,LOOKUP($D45,'Daten Sportabzeichen'!$A$3:$A$11,IF($E45="w",'Daten Sportabzeichen'!$H$3:$H$11,'Daten Sportabzeichen'!$AH$3:$AH$11)))</f>
        <v>0</v>
      </c>
      <c r="S45" s="180">
        <f>IF($B45=0,0,LOOKUP($D45,'Daten Sportabzeichen'!$A$3:$A$11,IF($E45="w",'Daten Sportabzeichen'!$I$3:$I$11,'Daten Sportabzeichen'!$AI$3:$AI$11)))</f>
        <v>0</v>
      </c>
      <c r="T45" s="180">
        <f>IF($B45=0,0,LOOKUP($D45,'Daten Sportabzeichen'!$A$3:$A$11,IF($E45="w",'Daten Sportabzeichen'!$J$3:$J$11,'Daten Sportabzeichen'!$AJ$3:$AJ$11)))</f>
        <v>0</v>
      </c>
      <c r="U45" s="181">
        <f t="shared" si="2"/>
        <v>0</v>
      </c>
      <c r="V45" s="180">
        <f>'Auswertung Bundesjugendspiele'!$Z45</f>
        <v>0</v>
      </c>
      <c r="W45" s="180">
        <f>IF($B45=0,0,LOOKUP($D45,'Daten Sportabzeichen'!$A$3:$A$11,IF($E45="w",'Daten Sportabzeichen'!$Q$3:$Q$11,'Daten Sportabzeichen'!$AQ$3:$AQ$11)))</f>
        <v>0</v>
      </c>
      <c r="X45" s="180">
        <f>IF($B45=0,0,LOOKUP($D45,'Daten Sportabzeichen'!$A$3:$A$11,IF($E45="w",'Daten Sportabzeichen'!$R$3:$R$11,'Daten Sportabzeichen'!$AR$3:$AR$11)))</f>
        <v>0</v>
      </c>
      <c r="Y45" s="180">
        <f>IF($B45=0,0,LOOKUP($D45,'Daten Sportabzeichen'!$A$3:$A$11,IF($E45="w",'Daten Sportabzeichen'!$S$3:$S$11,'Daten Sportabzeichen'!$AS$11:$AS44)))</f>
        <v>0</v>
      </c>
      <c r="Z45" s="181">
        <f t="shared" si="3"/>
        <v>0</v>
      </c>
      <c r="AA45" s="183"/>
      <c r="AB45" s="180">
        <f>IF($B45=0,0,LOOKUP($D45,'Daten Sportabzeichen'!$A$3:$A$11,IF($E45="w",'Daten Sportabzeichen'!$N$3:$N$11,'Daten Sportabzeichen'!$AN$3:$AN$11)))</f>
        <v>0</v>
      </c>
      <c r="AC45" s="180">
        <f>IF($B45=0,0,LOOKUP($D45,'Daten Sportabzeichen'!$A$3:$A$11,IF($E45="w",'Daten Sportabzeichen'!$O$3:$O$11,'Daten Sportabzeichen'!$AO$11:$AO44)))</f>
        <v>0</v>
      </c>
      <c r="AD45" s="180">
        <f>IF($B45=0,0,LOOKUP($D45,'Daten Sportabzeichen'!$A$3:$A$11,IF($E45="w",'Daten Sportabzeichen'!$P$3:$P$11,'Daten Sportabzeichen'!$AP$3:$AP$11)))</f>
        <v>0</v>
      </c>
      <c r="AE45" s="181">
        <f t="shared" si="4"/>
        <v>0</v>
      </c>
      <c r="AF45" s="183"/>
      <c r="AG45" s="180">
        <f>IF($B45=0,0,LOOKUP($D45,'Daten Sportabzeichen'!$A$3:$A$11,IF($E45="w",'Daten Sportabzeichen'!$T$3:$T$11,'Daten Sportabzeichen'!$AT$3:$AT$11)))</f>
        <v>0</v>
      </c>
      <c r="AH45" s="180">
        <f>IF($B45=0,0,LOOKUP($D45,'Daten Sportabzeichen'!$A$3:$A$11,IF($E45="w",'Daten Sportabzeichen'!$U$3:$U$11,'Daten Sportabzeichen'!$AU$11:$AU44)))</f>
        <v>0</v>
      </c>
      <c r="AI45" s="180">
        <f>IF($B45=0,0,LOOKUP($D45,'Daten Sportabzeichen'!$A$3:$A$11,IF($E45="w",'Daten Sportabzeichen'!$V$3:$V$11,'Daten Sportabzeichen'!$AV$3:$AV$11)))</f>
        <v>0</v>
      </c>
      <c r="AJ45" s="181">
        <f t="shared" si="5"/>
        <v>0</v>
      </c>
      <c r="AK45" s="180">
        <f>'Auswertung Bundesjugendspiele'!$AD45</f>
        <v>0</v>
      </c>
      <c r="AL45" s="180">
        <f>IF($B45=0,0,LOOKUP($D45,'Daten Sportabzeichen'!$A$3:$A$11,IF($E45="w",'Daten Sportabzeichen'!$K$3:$K$11,'Daten Sportabzeichen'!$AK$3:$AK$11)))</f>
        <v>0</v>
      </c>
      <c r="AM45" s="180">
        <f>IF($B45=0,0,LOOKUP($D45,'Daten Sportabzeichen'!$A$3:$A$11,IF($E45="w",'Daten Sportabzeichen'!$L$3:$L$11,'Daten Sportabzeichen'!$AL$3:$AL$11)))</f>
        <v>0</v>
      </c>
      <c r="AN45" s="180">
        <f>IF($B45=0,0,LOOKUP($D45,'Daten Sportabzeichen'!$A$3:$A$11,IF($E45="w",'Daten Sportabzeichen'!$M$3:$M$11,'Daten Sportabzeichen'!$AM$11:$AM44)))</f>
        <v>0</v>
      </c>
      <c r="AO45" s="181">
        <f t="shared" si="6"/>
        <v>0</v>
      </c>
      <c r="AP45" s="180">
        <f t="shared" si="7"/>
        <v>0</v>
      </c>
      <c r="AQ45" s="180">
        <f t="shared" si="8"/>
        <v>0</v>
      </c>
      <c r="AR45" s="180">
        <f t="shared" si="9"/>
        <v>0</v>
      </c>
      <c r="AS45" s="180">
        <f t="shared" si="10"/>
        <v>0</v>
      </c>
      <c r="AT45" s="165">
        <f t="shared" si="11"/>
        <v>0</v>
      </c>
      <c r="AU45" s="165">
        <f t="shared" si="12"/>
        <v>0</v>
      </c>
      <c r="AV45" s="165" t="str">
        <f t="shared" si="13"/>
        <v>-</v>
      </c>
    </row>
    <row r="46" spans="2:48" ht="15.6" x14ac:dyDescent="0.3">
      <c r="B46" s="175">
        <f>'Auswertung Bundesjugendspiele'!B46</f>
        <v>0</v>
      </c>
      <c r="C46" s="176">
        <f>'Auswertung Bundesjugendspiele'!E46</f>
        <v>0</v>
      </c>
      <c r="D46" s="141">
        <f>'Auswertung Bundesjugendspiele'!F46</f>
        <v>0</v>
      </c>
      <c r="E46" s="177">
        <f>'Auswertung Bundesjugendspiele'!G46</f>
        <v>0</v>
      </c>
      <c r="F46" s="178"/>
      <c r="G46" s="179"/>
      <c r="H46" s="180">
        <f>IF($B46=0,0,LOOKUP($D46,'Daten Sportabzeichen'!$A$3:$A$11,IF($E46="w",'Daten Sportabzeichen'!$B$3:$B$11,'Daten Sportabzeichen'!$AB$3:$AB$11)))</f>
        <v>0</v>
      </c>
      <c r="I46" s="180">
        <f>IF($B46=0,0,LOOKUP($D46,'Daten Sportabzeichen'!$A$3:$A$11,IF($E46="w",'Daten Sportabzeichen'!$C$3:$C$11,'Daten Sportabzeichen'!$AC$3:$AC$11)))</f>
        <v>0</v>
      </c>
      <c r="J46" s="180">
        <f>IF($B46=0,0,LOOKUP($D46,'Daten Sportabzeichen'!$A$3:$A$11,IF($E46="w",'Daten Sportabzeichen'!$D$3:$D$11,'Daten Sportabzeichen'!$AD$3:$AD$11)))</f>
        <v>0</v>
      </c>
      <c r="K46" s="181">
        <f t="shared" si="0"/>
        <v>0</v>
      </c>
      <c r="L46" s="182">
        <f>'Auswertung Bundesjugendspiele'!$H46</f>
        <v>0</v>
      </c>
      <c r="M46" s="180">
        <f>IF($B46=0,0,LOOKUP($D46,'Daten Sportabzeichen'!$A$3:$A$11,IF($E46="w",'Daten Sportabzeichen'!$E$3:$E$11,'Daten Sportabzeichen'!$AE$3:$AE$11)))</f>
        <v>0</v>
      </c>
      <c r="N46" s="180">
        <f>IF($B46=0,0,LOOKUP($D46,'Daten Sportabzeichen'!$A$3:$A$11,IF($E46="w",'Daten Sportabzeichen'!$F$3:$F$11,'Daten Sportabzeichen'!$AF$3:$AF$11)))</f>
        <v>0</v>
      </c>
      <c r="O46" s="180">
        <f>IF($B46=0,0,LOOKUP($D46,'Daten Sportabzeichen'!$A$3:$A$11,IF($E46="w",'Daten Sportabzeichen'!$G$3:$G$11,'Daten Sportabzeichen'!$AG$3:$AG$11)))</f>
        <v>0</v>
      </c>
      <c r="P46" s="181">
        <f t="shared" si="1"/>
        <v>0</v>
      </c>
      <c r="Q46" s="182" t="str">
        <f>IF($E46="w",CONCATENATE('Auswertung Bundesjugendspiele'!$N46,":",RIGHT(CONCATENATE("00",'Auswertung Bundesjugendspiele'!$P46),2)),  CONCATENATE('Auswertung Bundesjugendspiele'!$V46,":",RIGHT(CONCATENATE("00",'Auswertung Bundesjugendspiele'!$X46),2)) )</f>
        <v>:00</v>
      </c>
      <c r="R46" s="180">
        <f>IF($B46=0,0,LOOKUP($D46,'Daten Sportabzeichen'!$A$3:$A$11,IF($E46="w",'Daten Sportabzeichen'!$H$3:$H$11,'Daten Sportabzeichen'!$AH$3:$AH$11)))</f>
        <v>0</v>
      </c>
      <c r="S46" s="180">
        <f>IF($B46=0,0,LOOKUP($D46,'Daten Sportabzeichen'!$A$3:$A$11,IF($E46="w",'Daten Sportabzeichen'!$I$3:$I$11,'Daten Sportabzeichen'!$AI$3:$AI$11)))</f>
        <v>0</v>
      </c>
      <c r="T46" s="180">
        <f>IF($B46=0,0,LOOKUP($D46,'Daten Sportabzeichen'!$A$3:$A$11,IF($E46="w",'Daten Sportabzeichen'!$J$3:$J$11,'Daten Sportabzeichen'!$AJ$3:$AJ$11)))</f>
        <v>0</v>
      </c>
      <c r="U46" s="181">
        <f t="shared" si="2"/>
        <v>0</v>
      </c>
      <c r="V46" s="180">
        <f>'Auswertung Bundesjugendspiele'!$Z46</f>
        <v>0</v>
      </c>
      <c r="W46" s="180">
        <f>IF($B46=0,0,LOOKUP($D46,'Daten Sportabzeichen'!$A$3:$A$11,IF($E46="w",'Daten Sportabzeichen'!$Q$3:$Q$11,'Daten Sportabzeichen'!$AQ$3:$AQ$11)))</f>
        <v>0</v>
      </c>
      <c r="X46" s="180">
        <f>IF($B46=0,0,LOOKUP($D46,'Daten Sportabzeichen'!$A$3:$A$11,IF($E46="w",'Daten Sportabzeichen'!$R$3:$R$11,'Daten Sportabzeichen'!$AR$3:$AR$11)))</f>
        <v>0</v>
      </c>
      <c r="Y46" s="180">
        <f>IF($B46=0,0,LOOKUP($D46,'Daten Sportabzeichen'!$A$3:$A$11,IF($E46="w",'Daten Sportabzeichen'!$S$3:$S$11,'Daten Sportabzeichen'!$AS$11:$AS45)))</f>
        <v>0</v>
      </c>
      <c r="Z46" s="181">
        <f t="shared" si="3"/>
        <v>0</v>
      </c>
      <c r="AA46" s="183"/>
      <c r="AB46" s="180">
        <f>IF($B46=0,0,LOOKUP($D46,'Daten Sportabzeichen'!$A$3:$A$11,IF($E46="w",'Daten Sportabzeichen'!$N$3:$N$11,'Daten Sportabzeichen'!$AN$3:$AN$11)))</f>
        <v>0</v>
      </c>
      <c r="AC46" s="180">
        <f>IF($B46=0,0,LOOKUP($D46,'Daten Sportabzeichen'!$A$3:$A$11,IF($E46="w",'Daten Sportabzeichen'!$O$3:$O$11,'Daten Sportabzeichen'!$AO$11:$AO45)))</f>
        <v>0</v>
      </c>
      <c r="AD46" s="180">
        <f>IF($B46=0,0,LOOKUP($D46,'Daten Sportabzeichen'!$A$3:$A$11,IF($E46="w",'Daten Sportabzeichen'!$P$3:$P$11,'Daten Sportabzeichen'!$AP$3:$AP$11)))</f>
        <v>0</v>
      </c>
      <c r="AE46" s="181">
        <f t="shared" si="4"/>
        <v>0</v>
      </c>
      <c r="AF46" s="183"/>
      <c r="AG46" s="180">
        <f>IF($B46=0,0,LOOKUP($D46,'Daten Sportabzeichen'!$A$3:$A$11,IF($E46="w",'Daten Sportabzeichen'!$T$3:$T$11,'Daten Sportabzeichen'!$AT$3:$AT$11)))</f>
        <v>0</v>
      </c>
      <c r="AH46" s="180">
        <f>IF($B46=0,0,LOOKUP($D46,'Daten Sportabzeichen'!$A$3:$A$11,IF($E46="w",'Daten Sportabzeichen'!$U$3:$U$11,'Daten Sportabzeichen'!$AU$11:$AU45)))</f>
        <v>0</v>
      </c>
      <c r="AI46" s="180">
        <f>IF($B46=0,0,LOOKUP($D46,'Daten Sportabzeichen'!$A$3:$A$11,IF($E46="w",'Daten Sportabzeichen'!$V$3:$V$11,'Daten Sportabzeichen'!$AV$3:$AV$11)))</f>
        <v>0</v>
      </c>
      <c r="AJ46" s="181">
        <f t="shared" si="5"/>
        <v>0</v>
      </c>
      <c r="AK46" s="180">
        <f>'Auswertung Bundesjugendspiele'!$AD46</f>
        <v>0</v>
      </c>
      <c r="AL46" s="180">
        <f>IF($B46=0,0,LOOKUP($D46,'Daten Sportabzeichen'!$A$3:$A$11,IF($E46="w",'Daten Sportabzeichen'!$K$3:$K$11,'Daten Sportabzeichen'!$AK$3:$AK$11)))</f>
        <v>0</v>
      </c>
      <c r="AM46" s="180">
        <f>IF($B46=0,0,LOOKUP($D46,'Daten Sportabzeichen'!$A$3:$A$11,IF($E46="w",'Daten Sportabzeichen'!$L$3:$L$11,'Daten Sportabzeichen'!$AL$3:$AL$11)))</f>
        <v>0</v>
      </c>
      <c r="AN46" s="180">
        <f>IF($B46=0,0,LOOKUP($D46,'Daten Sportabzeichen'!$A$3:$A$11,IF($E46="w",'Daten Sportabzeichen'!$M$3:$M$11,'Daten Sportabzeichen'!$AM$11:$AM45)))</f>
        <v>0</v>
      </c>
      <c r="AO46" s="181">
        <f t="shared" si="6"/>
        <v>0</v>
      </c>
      <c r="AP46" s="180">
        <f t="shared" si="7"/>
        <v>0</v>
      </c>
      <c r="AQ46" s="180">
        <f t="shared" si="8"/>
        <v>0</v>
      </c>
      <c r="AR46" s="180">
        <f t="shared" si="9"/>
        <v>0</v>
      </c>
      <c r="AS46" s="180">
        <f t="shared" si="10"/>
        <v>0</v>
      </c>
      <c r="AT46" s="165">
        <f t="shared" si="11"/>
        <v>0</v>
      </c>
      <c r="AU46" s="165">
        <f t="shared" si="12"/>
        <v>0</v>
      </c>
      <c r="AV46" s="165" t="str">
        <f t="shared" si="13"/>
        <v>-</v>
      </c>
    </row>
    <row r="47" spans="2:48" ht="15.6" x14ac:dyDescent="0.3">
      <c r="B47" s="175">
        <f>'Auswertung Bundesjugendspiele'!B47</f>
        <v>0</v>
      </c>
      <c r="C47" s="176">
        <f>'Auswertung Bundesjugendspiele'!E47</f>
        <v>0</v>
      </c>
      <c r="D47" s="141">
        <f>'Auswertung Bundesjugendspiele'!F47</f>
        <v>0</v>
      </c>
      <c r="E47" s="177">
        <f>'Auswertung Bundesjugendspiele'!G47</f>
        <v>0</v>
      </c>
      <c r="F47" s="178"/>
      <c r="G47" s="179"/>
      <c r="H47" s="180">
        <f>IF($B47=0,0,LOOKUP($D47,'Daten Sportabzeichen'!$A$3:$A$11,IF($E47="w",'Daten Sportabzeichen'!$B$3:$B$11,'Daten Sportabzeichen'!$AB$3:$AB$11)))</f>
        <v>0</v>
      </c>
      <c r="I47" s="180">
        <f>IF($B47=0,0,LOOKUP($D47,'Daten Sportabzeichen'!$A$3:$A$11,IF($E47="w",'Daten Sportabzeichen'!$C$3:$C$11,'Daten Sportabzeichen'!$AC$3:$AC$11)))</f>
        <v>0</v>
      </c>
      <c r="J47" s="180">
        <f>IF($B47=0,0,LOOKUP($D47,'Daten Sportabzeichen'!$A$3:$A$11,IF($E47="w",'Daten Sportabzeichen'!$D$3:$D$11,'Daten Sportabzeichen'!$AD$3:$AD$11)))</f>
        <v>0</v>
      </c>
      <c r="K47" s="181">
        <f t="shared" si="0"/>
        <v>0</v>
      </c>
      <c r="L47" s="182">
        <f>'Auswertung Bundesjugendspiele'!$H47</f>
        <v>0</v>
      </c>
      <c r="M47" s="180">
        <f>IF($B47=0,0,LOOKUP($D47,'Daten Sportabzeichen'!$A$3:$A$11,IF($E47="w",'Daten Sportabzeichen'!$E$3:$E$11,'Daten Sportabzeichen'!$AE$3:$AE$11)))</f>
        <v>0</v>
      </c>
      <c r="N47" s="180">
        <f>IF($B47=0,0,LOOKUP($D47,'Daten Sportabzeichen'!$A$3:$A$11,IF($E47="w",'Daten Sportabzeichen'!$F$3:$F$11,'Daten Sportabzeichen'!$AF$3:$AF$11)))</f>
        <v>0</v>
      </c>
      <c r="O47" s="180">
        <f>IF($B47=0,0,LOOKUP($D47,'Daten Sportabzeichen'!$A$3:$A$11,IF($E47="w",'Daten Sportabzeichen'!$G$3:$G$11,'Daten Sportabzeichen'!$AG$3:$AG$11)))</f>
        <v>0</v>
      </c>
      <c r="P47" s="181">
        <f t="shared" si="1"/>
        <v>0</v>
      </c>
      <c r="Q47" s="182" t="str">
        <f>IF($E47="w",CONCATENATE('Auswertung Bundesjugendspiele'!$N47,":",RIGHT(CONCATENATE("00",'Auswertung Bundesjugendspiele'!$P47),2)),  CONCATENATE('Auswertung Bundesjugendspiele'!$V47,":",RIGHT(CONCATENATE("00",'Auswertung Bundesjugendspiele'!$X47),2)) )</f>
        <v>:00</v>
      </c>
      <c r="R47" s="180">
        <f>IF($B47=0,0,LOOKUP($D47,'Daten Sportabzeichen'!$A$3:$A$11,IF($E47="w",'Daten Sportabzeichen'!$H$3:$H$11,'Daten Sportabzeichen'!$AH$3:$AH$11)))</f>
        <v>0</v>
      </c>
      <c r="S47" s="180">
        <f>IF($B47=0,0,LOOKUP($D47,'Daten Sportabzeichen'!$A$3:$A$11,IF($E47="w",'Daten Sportabzeichen'!$I$3:$I$11,'Daten Sportabzeichen'!$AI$3:$AI$11)))</f>
        <v>0</v>
      </c>
      <c r="T47" s="180">
        <f>IF($B47=0,0,LOOKUP($D47,'Daten Sportabzeichen'!$A$3:$A$11,IF($E47="w",'Daten Sportabzeichen'!$J$3:$J$11,'Daten Sportabzeichen'!$AJ$3:$AJ$11)))</f>
        <v>0</v>
      </c>
      <c r="U47" s="181">
        <f t="shared" si="2"/>
        <v>0</v>
      </c>
      <c r="V47" s="180">
        <f>'Auswertung Bundesjugendspiele'!$Z47</f>
        <v>0</v>
      </c>
      <c r="W47" s="180">
        <f>IF($B47=0,0,LOOKUP($D47,'Daten Sportabzeichen'!$A$3:$A$11,IF($E47="w",'Daten Sportabzeichen'!$Q$3:$Q$11,'Daten Sportabzeichen'!$AQ$3:$AQ$11)))</f>
        <v>0</v>
      </c>
      <c r="X47" s="180">
        <f>IF($B47=0,0,LOOKUP($D47,'Daten Sportabzeichen'!$A$3:$A$11,IF($E47="w",'Daten Sportabzeichen'!$R$3:$R$11,'Daten Sportabzeichen'!$AR$3:$AR$11)))</f>
        <v>0</v>
      </c>
      <c r="Y47" s="180">
        <f>IF($B47=0,0,LOOKUP($D47,'Daten Sportabzeichen'!$A$3:$A$11,IF($E47="w",'Daten Sportabzeichen'!$S$3:$S$11,'Daten Sportabzeichen'!$AS$11:$AS46)))</f>
        <v>0</v>
      </c>
      <c r="Z47" s="181">
        <f t="shared" si="3"/>
        <v>0</v>
      </c>
      <c r="AA47" s="183"/>
      <c r="AB47" s="180">
        <f>IF($B47=0,0,LOOKUP($D47,'Daten Sportabzeichen'!$A$3:$A$11,IF($E47="w",'Daten Sportabzeichen'!$N$3:$N$11,'Daten Sportabzeichen'!$AN$3:$AN$11)))</f>
        <v>0</v>
      </c>
      <c r="AC47" s="180">
        <f>IF($B47=0,0,LOOKUP($D47,'Daten Sportabzeichen'!$A$3:$A$11,IF($E47="w",'Daten Sportabzeichen'!$O$3:$O$11,'Daten Sportabzeichen'!$AO$11:$AO46)))</f>
        <v>0</v>
      </c>
      <c r="AD47" s="180">
        <f>IF($B47=0,0,LOOKUP($D47,'Daten Sportabzeichen'!$A$3:$A$11,IF($E47="w",'Daten Sportabzeichen'!$P$3:$P$11,'Daten Sportabzeichen'!$AP$3:$AP$11)))</f>
        <v>0</v>
      </c>
      <c r="AE47" s="181">
        <f t="shared" si="4"/>
        <v>0</v>
      </c>
      <c r="AF47" s="183"/>
      <c r="AG47" s="180">
        <f>IF($B47=0,0,LOOKUP($D47,'Daten Sportabzeichen'!$A$3:$A$11,IF($E47="w",'Daten Sportabzeichen'!$T$3:$T$11,'Daten Sportabzeichen'!$AT$3:$AT$11)))</f>
        <v>0</v>
      </c>
      <c r="AH47" s="180">
        <f>IF($B47=0,0,LOOKUP($D47,'Daten Sportabzeichen'!$A$3:$A$11,IF($E47="w",'Daten Sportabzeichen'!$U$3:$U$11,'Daten Sportabzeichen'!$AU$11:$AU46)))</f>
        <v>0</v>
      </c>
      <c r="AI47" s="180">
        <f>IF($B47=0,0,LOOKUP($D47,'Daten Sportabzeichen'!$A$3:$A$11,IF($E47="w",'Daten Sportabzeichen'!$V$3:$V$11,'Daten Sportabzeichen'!$AV$3:$AV$11)))</f>
        <v>0</v>
      </c>
      <c r="AJ47" s="181">
        <f t="shared" si="5"/>
        <v>0</v>
      </c>
      <c r="AK47" s="180">
        <f>'Auswertung Bundesjugendspiele'!$AD47</f>
        <v>0</v>
      </c>
      <c r="AL47" s="180">
        <f>IF($B47=0,0,LOOKUP($D47,'Daten Sportabzeichen'!$A$3:$A$11,IF($E47="w",'Daten Sportabzeichen'!$K$3:$K$11,'Daten Sportabzeichen'!$AK$3:$AK$11)))</f>
        <v>0</v>
      </c>
      <c r="AM47" s="180">
        <f>IF($B47=0,0,LOOKUP($D47,'Daten Sportabzeichen'!$A$3:$A$11,IF($E47="w",'Daten Sportabzeichen'!$L$3:$L$11,'Daten Sportabzeichen'!$AL$3:$AL$11)))</f>
        <v>0</v>
      </c>
      <c r="AN47" s="180">
        <f>IF($B47=0,0,LOOKUP($D47,'Daten Sportabzeichen'!$A$3:$A$11,IF($E47="w",'Daten Sportabzeichen'!$M$3:$M$11,'Daten Sportabzeichen'!$AM$11:$AM46)))</f>
        <v>0</v>
      </c>
      <c r="AO47" s="181">
        <f t="shared" si="6"/>
        <v>0</v>
      </c>
      <c r="AP47" s="180">
        <f t="shared" si="7"/>
        <v>0</v>
      </c>
      <c r="AQ47" s="180">
        <f t="shared" si="8"/>
        <v>0</v>
      </c>
      <c r="AR47" s="180">
        <f t="shared" si="9"/>
        <v>0</v>
      </c>
      <c r="AS47" s="180">
        <f t="shared" si="10"/>
        <v>0</v>
      </c>
      <c r="AT47" s="165">
        <f t="shared" si="11"/>
        <v>0</v>
      </c>
      <c r="AU47" s="165">
        <f t="shared" si="12"/>
        <v>0</v>
      </c>
      <c r="AV47" s="165" t="str">
        <f t="shared" si="13"/>
        <v>-</v>
      </c>
    </row>
    <row r="48" spans="2:48" ht="15.6" x14ac:dyDescent="0.3">
      <c r="B48" s="175">
        <f>'Auswertung Bundesjugendspiele'!B48</f>
        <v>0</v>
      </c>
      <c r="C48" s="176">
        <f>'Auswertung Bundesjugendspiele'!E48</f>
        <v>0</v>
      </c>
      <c r="D48" s="141">
        <f>'Auswertung Bundesjugendspiele'!F48</f>
        <v>0</v>
      </c>
      <c r="E48" s="177">
        <f>'Auswertung Bundesjugendspiele'!G48</f>
        <v>0</v>
      </c>
      <c r="F48" s="178"/>
      <c r="G48" s="179"/>
      <c r="H48" s="180">
        <f>IF($B48=0,0,LOOKUP($D48,'Daten Sportabzeichen'!$A$3:$A$11,IF($E48="w",'Daten Sportabzeichen'!$B$3:$B$11,'Daten Sportabzeichen'!$AB$3:$AB$11)))</f>
        <v>0</v>
      </c>
      <c r="I48" s="180">
        <f>IF($B48=0,0,LOOKUP($D48,'Daten Sportabzeichen'!$A$3:$A$11,IF($E48="w",'Daten Sportabzeichen'!$C$3:$C$11,'Daten Sportabzeichen'!$AC$3:$AC$11)))</f>
        <v>0</v>
      </c>
      <c r="J48" s="180">
        <f>IF($B48=0,0,LOOKUP($D48,'Daten Sportabzeichen'!$A$3:$A$11,IF($E48="w",'Daten Sportabzeichen'!$D$3:$D$11,'Daten Sportabzeichen'!$AD$3:$AD$11)))</f>
        <v>0</v>
      </c>
      <c r="K48" s="181">
        <f t="shared" si="0"/>
        <v>0</v>
      </c>
      <c r="L48" s="182">
        <f>'Auswertung Bundesjugendspiele'!$H48</f>
        <v>0</v>
      </c>
      <c r="M48" s="180">
        <f>IF($B48=0,0,LOOKUP($D48,'Daten Sportabzeichen'!$A$3:$A$11,IF($E48="w",'Daten Sportabzeichen'!$E$3:$E$11,'Daten Sportabzeichen'!$AE$3:$AE$11)))</f>
        <v>0</v>
      </c>
      <c r="N48" s="180">
        <f>IF($B48=0,0,LOOKUP($D48,'Daten Sportabzeichen'!$A$3:$A$11,IF($E48="w",'Daten Sportabzeichen'!$F$3:$F$11,'Daten Sportabzeichen'!$AF$3:$AF$11)))</f>
        <v>0</v>
      </c>
      <c r="O48" s="180">
        <f>IF($B48=0,0,LOOKUP($D48,'Daten Sportabzeichen'!$A$3:$A$11,IF($E48="w",'Daten Sportabzeichen'!$G$3:$G$11,'Daten Sportabzeichen'!$AG$3:$AG$11)))</f>
        <v>0</v>
      </c>
      <c r="P48" s="181">
        <f t="shared" si="1"/>
        <v>0</v>
      </c>
      <c r="Q48" s="182" t="str">
        <f>IF($E48="w",CONCATENATE('Auswertung Bundesjugendspiele'!$N48,":",RIGHT(CONCATENATE("00",'Auswertung Bundesjugendspiele'!$P48),2)),  CONCATENATE('Auswertung Bundesjugendspiele'!$V48,":",RIGHT(CONCATENATE("00",'Auswertung Bundesjugendspiele'!$X48),2)) )</f>
        <v>:00</v>
      </c>
      <c r="R48" s="180">
        <f>IF($B48=0,0,LOOKUP($D48,'Daten Sportabzeichen'!$A$3:$A$11,IF($E48="w",'Daten Sportabzeichen'!$H$3:$H$11,'Daten Sportabzeichen'!$AH$3:$AH$11)))</f>
        <v>0</v>
      </c>
      <c r="S48" s="180">
        <f>IF($B48=0,0,LOOKUP($D48,'Daten Sportabzeichen'!$A$3:$A$11,IF($E48="w",'Daten Sportabzeichen'!$I$3:$I$11,'Daten Sportabzeichen'!$AI$3:$AI$11)))</f>
        <v>0</v>
      </c>
      <c r="T48" s="180">
        <f>IF($B48=0,0,LOOKUP($D48,'Daten Sportabzeichen'!$A$3:$A$11,IF($E48="w",'Daten Sportabzeichen'!$J$3:$J$11,'Daten Sportabzeichen'!$AJ$3:$AJ$11)))</f>
        <v>0</v>
      </c>
      <c r="U48" s="181">
        <f t="shared" si="2"/>
        <v>0</v>
      </c>
      <c r="V48" s="180">
        <f>'Auswertung Bundesjugendspiele'!$Z48</f>
        <v>0</v>
      </c>
      <c r="W48" s="180">
        <f>IF($B48=0,0,LOOKUP($D48,'Daten Sportabzeichen'!$A$3:$A$11,IF($E48="w",'Daten Sportabzeichen'!$Q$3:$Q$11,'Daten Sportabzeichen'!$AQ$3:$AQ$11)))</f>
        <v>0</v>
      </c>
      <c r="X48" s="180">
        <f>IF($B48=0,0,LOOKUP($D48,'Daten Sportabzeichen'!$A$3:$A$11,IF($E48="w",'Daten Sportabzeichen'!$R$3:$R$11,'Daten Sportabzeichen'!$AR$3:$AR$11)))</f>
        <v>0</v>
      </c>
      <c r="Y48" s="180">
        <f>IF($B48=0,0,LOOKUP($D48,'Daten Sportabzeichen'!$A$3:$A$11,IF($E48="w",'Daten Sportabzeichen'!$S$3:$S$11,'Daten Sportabzeichen'!$AS$11:$AS47)))</f>
        <v>0</v>
      </c>
      <c r="Z48" s="181">
        <f t="shared" si="3"/>
        <v>0</v>
      </c>
      <c r="AA48" s="183"/>
      <c r="AB48" s="180">
        <f>IF($B48=0,0,LOOKUP($D48,'Daten Sportabzeichen'!$A$3:$A$11,IF($E48="w",'Daten Sportabzeichen'!$N$3:$N$11,'Daten Sportabzeichen'!$AN$3:$AN$11)))</f>
        <v>0</v>
      </c>
      <c r="AC48" s="180">
        <f>IF($B48=0,0,LOOKUP($D48,'Daten Sportabzeichen'!$A$3:$A$11,IF($E48="w",'Daten Sportabzeichen'!$O$3:$O$11,'Daten Sportabzeichen'!$AO$11:$AO47)))</f>
        <v>0</v>
      </c>
      <c r="AD48" s="180">
        <f>IF($B48=0,0,LOOKUP($D48,'Daten Sportabzeichen'!$A$3:$A$11,IF($E48="w",'Daten Sportabzeichen'!$P$3:$P$11,'Daten Sportabzeichen'!$AP$3:$AP$11)))</f>
        <v>0</v>
      </c>
      <c r="AE48" s="181">
        <f t="shared" si="4"/>
        <v>0</v>
      </c>
      <c r="AF48" s="183"/>
      <c r="AG48" s="180">
        <f>IF($B48=0,0,LOOKUP($D48,'Daten Sportabzeichen'!$A$3:$A$11,IF($E48="w",'Daten Sportabzeichen'!$T$3:$T$11,'Daten Sportabzeichen'!$AT$3:$AT$11)))</f>
        <v>0</v>
      </c>
      <c r="AH48" s="180">
        <f>IF($B48=0,0,LOOKUP($D48,'Daten Sportabzeichen'!$A$3:$A$11,IF($E48="w",'Daten Sportabzeichen'!$U$3:$U$11,'Daten Sportabzeichen'!$AU$11:$AU47)))</f>
        <v>0</v>
      </c>
      <c r="AI48" s="180">
        <f>IF($B48=0,0,LOOKUP($D48,'Daten Sportabzeichen'!$A$3:$A$11,IF($E48="w",'Daten Sportabzeichen'!$V$3:$V$11,'Daten Sportabzeichen'!$AV$3:$AV$11)))</f>
        <v>0</v>
      </c>
      <c r="AJ48" s="181">
        <f t="shared" si="5"/>
        <v>0</v>
      </c>
      <c r="AK48" s="180">
        <f>'Auswertung Bundesjugendspiele'!$AD48</f>
        <v>0</v>
      </c>
      <c r="AL48" s="180">
        <f>IF($B48=0,0,LOOKUP($D48,'Daten Sportabzeichen'!$A$3:$A$11,IF($E48="w",'Daten Sportabzeichen'!$K$3:$K$11,'Daten Sportabzeichen'!$AK$3:$AK$11)))</f>
        <v>0</v>
      </c>
      <c r="AM48" s="180">
        <f>IF($B48=0,0,LOOKUP($D48,'Daten Sportabzeichen'!$A$3:$A$11,IF($E48="w",'Daten Sportabzeichen'!$L$3:$L$11,'Daten Sportabzeichen'!$AL$3:$AL$11)))</f>
        <v>0</v>
      </c>
      <c r="AN48" s="180">
        <f>IF($B48=0,0,LOOKUP($D48,'Daten Sportabzeichen'!$A$3:$A$11,IF($E48="w",'Daten Sportabzeichen'!$M$3:$M$11,'Daten Sportabzeichen'!$AM$11:$AM47)))</f>
        <v>0</v>
      </c>
      <c r="AO48" s="181">
        <f t="shared" si="6"/>
        <v>0</v>
      </c>
      <c r="AP48" s="180">
        <f t="shared" si="7"/>
        <v>0</v>
      </c>
      <c r="AQ48" s="180">
        <f t="shared" si="8"/>
        <v>0</v>
      </c>
      <c r="AR48" s="180">
        <f t="shared" si="9"/>
        <v>0</v>
      </c>
      <c r="AS48" s="180">
        <f t="shared" si="10"/>
        <v>0</v>
      </c>
      <c r="AT48" s="165">
        <f t="shared" si="11"/>
        <v>0</v>
      </c>
      <c r="AU48" s="165">
        <f t="shared" si="12"/>
        <v>0</v>
      </c>
      <c r="AV48" s="165" t="str">
        <f t="shared" si="13"/>
        <v>-</v>
      </c>
    </row>
    <row r="49" spans="1:48" ht="15.6" x14ac:dyDescent="0.3">
      <c r="B49" s="175">
        <f>'Auswertung Bundesjugendspiele'!B49</f>
        <v>0</v>
      </c>
      <c r="C49" s="176">
        <f>'Auswertung Bundesjugendspiele'!E49</f>
        <v>0</v>
      </c>
      <c r="D49" s="141">
        <f>'Auswertung Bundesjugendspiele'!F49</f>
        <v>0</v>
      </c>
      <c r="E49" s="177">
        <f>'Auswertung Bundesjugendspiele'!G49</f>
        <v>0</v>
      </c>
      <c r="F49" s="178"/>
      <c r="G49" s="179"/>
      <c r="H49" s="180">
        <f>IF($B49=0,0,LOOKUP($D49,'Daten Sportabzeichen'!$A$3:$A$11,IF($E49="w",'Daten Sportabzeichen'!$B$3:$B$11,'Daten Sportabzeichen'!$AB$3:$AB$11)))</f>
        <v>0</v>
      </c>
      <c r="I49" s="180">
        <f>IF($B49=0,0,LOOKUP($D49,'Daten Sportabzeichen'!$A$3:$A$11,IF($E49="w",'Daten Sportabzeichen'!$C$3:$C$11,'Daten Sportabzeichen'!$AC$3:$AC$11)))</f>
        <v>0</v>
      </c>
      <c r="J49" s="180">
        <f>IF($B49=0,0,LOOKUP($D49,'Daten Sportabzeichen'!$A$3:$A$11,IF($E49="w",'Daten Sportabzeichen'!$D$3:$D$11,'Daten Sportabzeichen'!$AD$3:$AD$11)))</f>
        <v>0</v>
      </c>
      <c r="K49" s="181">
        <f t="shared" si="0"/>
        <v>0</v>
      </c>
      <c r="L49" s="182">
        <f>'Auswertung Bundesjugendspiele'!$H49</f>
        <v>0</v>
      </c>
      <c r="M49" s="180">
        <f>IF($B49=0,0,LOOKUP($D49,'Daten Sportabzeichen'!$A$3:$A$11,IF($E49="w",'Daten Sportabzeichen'!$E$3:$E$11,'Daten Sportabzeichen'!$AE$3:$AE$11)))</f>
        <v>0</v>
      </c>
      <c r="N49" s="180">
        <f>IF($B49=0,0,LOOKUP($D49,'Daten Sportabzeichen'!$A$3:$A$11,IF($E49="w",'Daten Sportabzeichen'!$F$3:$F$11,'Daten Sportabzeichen'!$AF$3:$AF$11)))</f>
        <v>0</v>
      </c>
      <c r="O49" s="180">
        <f>IF($B49=0,0,LOOKUP($D49,'Daten Sportabzeichen'!$A$3:$A$11,IF($E49="w",'Daten Sportabzeichen'!$G$3:$G$11,'Daten Sportabzeichen'!$AG$3:$AG$11)))</f>
        <v>0</v>
      </c>
      <c r="P49" s="181">
        <f t="shared" si="1"/>
        <v>0</v>
      </c>
      <c r="Q49" s="182" t="str">
        <f>IF($E49="w",CONCATENATE('Auswertung Bundesjugendspiele'!$N49,":",RIGHT(CONCATENATE("00",'Auswertung Bundesjugendspiele'!$P49),2)),  CONCATENATE('Auswertung Bundesjugendspiele'!$V49,":",RIGHT(CONCATENATE("00",'Auswertung Bundesjugendspiele'!$X49),2)) )</f>
        <v>:00</v>
      </c>
      <c r="R49" s="180">
        <f>IF($B49=0,0,LOOKUP($D49,'Daten Sportabzeichen'!$A$3:$A$11,IF($E49="w",'Daten Sportabzeichen'!$H$3:$H$11,'Daten Sportabzeichen'!$AH$3:$AH$11)))</f>
        <v>0</v>
      </c>
      <c r="S49" s="180">
        <f>IF($B49=0,0,LOOKUP($D49,'Daten Sportabzeichen'!$A$3:$A$11,IF($E49="w",'Daten Sportabzeichen'!$I$3:$I$11,'Daten Sportabzeichen'!$AI$3:$AI$11)))</f>
        <v>0</v>
      </c>
      <c r="T49" s="180">
        <f>IF($B49=0,0,LOOKUP($D49,'Daten Sportabzeichen'!$A$3:$A$11,IF($E49="w",'Daten Sportabzeichen'!$J$3:$J$11,'Daten Sportabzeichen'!$AJ$3:$AJ$11)))</f>
        <v>0</v>
      </c>
      <c r="U49" s="181">
        <f t="shared" si="2"/>
        <v>0</v>
      </c>
      <c r="V49" s="180">
        <f>'Auswertung Bundesjugendspiele'!$Z49</f>
        <v>0</v>
      </c>
      <c r="W49" s="180">
        <f>IF($B49=0,0,LOOKUP($D49,'Daten Sportabzeichen'!$A$3:$A$11,IF($E49="w",'Daten Sportabzeichen'!$Q$3:$Q$11,'Daten Sportabzeichen'!$AQ$3:$AQ$11)))</f>
        <v>0</v>
      </c>
      <c r="X49" s="180">
        <f>IF($B49=0,0,LOOKUP($D49,'Daten Sportabzeichen'!$A$3:$A$11,IF($E49="w",'Daten Sportabzeichen'!$R$3:$R$11,'Daten Sportabzeichen'!$AR$3:$AR$11)))</f>
        <v>0</v>
      </c>
      <c r="Y49" s="180">
        <f>IF($B49=0,0,LOOKUP($D49,'Daten Sportabzeichen'!$A$3:$A$11,IF($E49="w",'Daten Sportabzeichen'!$S$3:$S$11,'Daten Sportabzeichen'!$AS$11:$AS48)))</f>
        <v>0</v>
      </c>
      <c r="Z49" s="181">
        <f t="shared" si="3"/>
        <v>0</v>
      </c>
      <c r="AA49" s="183"/>
      <c r="AB49" s="180">
        <f>IF($B49=0,0,LOOKUP($D49,'Daten Sportabzeichen'!$A$3:$A$11,IF($E49="w",'Daten Sportabzeichen'!$N$3:$N$11,'Daten Sportabzeichen'!$AN$3:$AN$11)))</f>
        <v>0</v>
      </c>
      <c r="AC49" s="180">
        <f>IF($B49=0,0,LOOKUP($D49,'Daten Sportabzeichen'!$A$3:$A$11,IF($E49="w",'Daten Sportabzeichen'!$O$3:$O$11,'Daten Sportabzeichen'!$AO$11:$AO48)))</f>
        <v>0</v>
      </c>
      <c r="AD49" s="180">
        <f>IF($B49=0,0,LOOKUP($D49,'Daten Sportabzeichen'!$A$3:$A$11,IF($E49="w",'Daten Sportabzeichen'!$P$3:$P$11,'Daten Sportabzeichen'!$AP$3:$AP$11)))</f>
        <v>0</v>
      </c>
      <c r="AE49" s="181">
        <f t="shared" si="4"/>
        <v>0</v>
      </c>
      <c r="AF49" s="183"/>
      <c r="AG49" s="180">
        <f>IF($B49=0,0,LOOKUP($D49,'Daten Sportabzeichen'!$A$3:$A$11,IF($E49="w",'Daten Sportabzeichen'!$T$3:$T$11,'Daten Sportabzeichen'!$AT$3:$AT$11)))</f>
        <v>0</v>
      </c>
      <c r="AH49" s="180">
        <f>IF($B49=0,0,LOOKUP($D49,'Daten Sportabzeichen'!$A$3:$A$11,IF($E49="w",'Daten Sportabzeichen'!$U$3:$U$11,'Daten Sportabzeichen'!$AU$11:$AU48)))</f>
        <v>0</v>
      </c>
      <c r="AI49" s="180">
        <f>IF($B49=0,0,LOOKUP($D49,'Daten Sportabzeichen'!$A$3:$A$11,IF($E49="w",'Daten Sportabzeichen'!$V$3:$V$11,'Daten Sportabzeichen'!$AV$3:$AV$11)))</f>
        <v>0</v>
      </c>
      <c r="AJ49" s="181">
        <f t="shared" si="5"/>
        <v>0</v>
      </c>
      <c r="AK49" s="180">
        <f>'Auswertung Bundesjugendspiele'!$AD49</f>
        <v>0</v>
      </c>
      <c r="AL49" s="180">
        <f>IF($B49=0,0,LOOKUP($D49,'Daten Sportabzeichen'!$A$3:$A$11,IF($E49="w",'Daten Sportabzeichen'!$K$3:$K$11,'Daten Sportabzeichen'!$AK$3:$AK$11)))</f>
        <v>0</v>
      </c>
      <c r="AM49" s="180">
        <f>IF($B49=0,0,LOOKUP($D49,'Daten Sportabzeichen'!$A$3:$A$11,IF($E49="w",'Daten Sportabzeichen'!$L$3:$L$11,'Daten Sportabzeichen'!$AL$3:$AL$11)))</f>
        <v>0</v>
      </c>
      <c r="AN49" s="180">
        <f>IF($B49=0,0,LOOKUP($D49,'Daten Sportabzeichen'!$A$3:$A$11,IF($E49="w",'Daten Sportabzeichen'!$M$3:$M$11,'Daten Sportabzeichen'!$AM$11:$AM48)))</f>
        <v>0</v>
      </c>
      <c r="AO49" s="181">
        <f t="shared" si="6"/>
        <v>0</v>
      </c>
      <c r="AP49" s="180">
        <f t="shared" si="7"/>
        <v>0</v>
      </c>
      <c r="AQ49" s="180">
        <f t="shared" si="8"/>
        <v>0</v>
      </c>
      <c r="AR49" s="180">
        <f t="shared" si="9"/>
        <v>0</v>
      </c>
      <c r="AS49" s="180">
        <f t="shared" si="10"/>
        <v>0</v>
      </c>
      <c r="AT49" s="165">
        <f t="shared" si="11"/>
        <v>0</v>
      </c>
      <c r="AU49" s="165">
        <f t="shared" si="12"/>
        <v>0</v>
      </c>
      <c r="AV49" s="165" t="str">
        <f t="shared" si="13"/>
        <v>-</v>
      </c>
    </row>
    <row r="50" spans="1:48" ht="15.6" x14ac:dyDescent="0.3">
      <c r="B50" s="175">
        <f>'Auswertung Bundesjugendspiele'!B50</f>
        <v>0</v>
      </c>
      <c r="C50" s="176">
        <f>'Auswertung Bundesjugendspiele'!E50</f>
        <v>0</v>
      </c>
      <c r="D50" s="141">
        <f>'Auswertung Bundesjugendspiele'!F50</f>
        <v>0</v>
      </c>
      <c r="E50" s="177">
        <f>'Auswertung Bundesjugendspiele'!G50</f>
        <v>0</v>
      </c>
      <c r="F50" s="178"/>
      <c r="G50" s="179"/>
      <c r="H50" s="180">
        <f>IF($B50=0,0,LOOKUP($D50,'Daten Sportabzeichen'!$A$3:$A$11,IF($E50="w",'Daten Sportabzeichen'!$B$3:$B$11,'Daten Sportabzeichen'!$AB$3:$AB$11)))</f>
        <v>0</v>
      </c>
      <c r="I50" s="180">
        <f>IF($B50=0,0,LOOKUP($D50,'Daten Sportabzeichen'!$A$3:$A$11,IF($E50="w",'Daten Sportabzeichen'!$C$3:$C$11,'Daten Sportabzeichen'!$AC$3:$AC$11)))</f>
        <v>0</v>
      </c>
      <c r="J50" s="180">
        <f>IF($B50=0,0,LOOKUP($D50,'Daten Sportabzeichen'!$A$3:$A$11,IF($E50="w",'Daten Sportabzeichen'!$D$3:$D$11,'Daten Sportabzeichen'!$AD$3:$AD$11)))</f>
        <v>0</v>
      </c>
      <c r="K50" s="181">
        <f t="shared" si="0"/>
        <v>0</v>
      </c>
      <c r="L50" s="182">
        <f>'Auswertung Bundesjugendspiele'!$H50</f>
        <v>0</v>
      </c>
      <c r="M50" s="180">
        <f>IF($B50=0,0,LOOKUP($D50,'Daten Sportabzeichen'!$A$3:$A$11,IF($E50="w",'Daten Sportabzeichen'!$E$3:$E$11,'Daten Sportabzeichen'!$AE$3:$AE$11)))</f>
        <v>0</v>
      </c>
      <c r="N50" s="180">
        <f>IF($B50=0,0,LOOKUP($D50,'Daten Sportabzeichen'!$A$3:$A$11,IF($E50="w",'Daten Sportabzeichen'!$F$3:$F$11,'Daten Sportabzeichen'!$AF$3:$AF$11)))</f>
        <v>0</v>
      </c>
      <c r="O50" s="180">
        <f>IF($B50=0,0,LOOKUP($D50,'Daten Sportabzeichen'!$A$3:$A$11,IF($E50="w",'Daten Sportabzeichen'!$G$3:$G$11,'Daten Sportabzeichen'!$AG$3:$AG$11)))</f>
        <v>0</v>
      </c>
      <c r="P50" s="181">
        <f t="shared" si="1"/>
        <v>0</v>
      </c>
      <c r="Q50" s="182" t="str">
        <f>IF($E50="w",CONCATENATE('Auswertung Bundesjugendspiele'!$N50,":",RIGHT(CONCATENATE("00",'Auswertung Bundesjugendspiele'!$P50),2)),  CONCATENATE('Auswertung Bundesjugendspiele'!$V50,":",RIGHT(CONCATENATE("00",'Auswertung Bundesjugendspiele'!$X50),2)) )</f>
        <v>:00</v>
      </c>
      <c r="R50" s="180">
        <f>IF($B50=0,0,LOOKUP($D50,'Daten Sportabzeichen'!$A$3:$A$11,IF($E50="w",'Daten Sportabzeichen'!$H$3:$H$11,'Daten Sportabzeichen'!$AH$3:$AH$11)))</f>
        <v>0</v>
      </c>
      <c r="S50" s="180">
        <f>IF($B50=0,0,LOOKUP($D50,'Daten Sportabzeichen'!$A$3:$A$11,IF($E50="w",'Daten Sportabzeichen'!$I$3:$I$11,'Daten Sportabzeichen'!$AI$3:$AI$11)))</f>
        <v>0</v>
      </c>
      <c r="T50" s="180">
        <f>IF($B50=0,0,LOOKUP($D50,'Daten Sportabzeichen'!$A$3:$A$11,IF($E50="w",'Daten Sportabzeichen'!$J$3:$J$11,'Daten Sportabzeichen'!$AJ$3:$AJ$11)))</f>
        <v>0</v>
      </c>
      <c r="U50" s="181">
        <f t="shared" si="2"/>
        <v>0</v>
      </c>
      <c r="V50" s="180">
        <f>'Auswertung Bundesjugendspiele'!$Z50</f>
        <v>0</v>
      </c>
      <c r="W50" s="180">
        <f>IF($B50=0,0,LOOKUP($D50,'Daten Sportabzeichen'!$A$3:$A$11,IF($E50="w",'Daten Sportabzeichen'!$Q$3:$Q$11,'Daten Sportabzeichen'!$AQ$3:$AQ$11)))</f>
        <v>0</v>
      </c>
      <c r="X50" s="180">
        <f>IF($B50=0,0,LOOKUP($D50,'Daten Sportabzeichen'!$A$3:$A$11,IF($E50="w",'Daten Sportabzeichen'!$R$3:$R$11,'Daten Sportabzeichen'!$AR$3:$AR$11)))</f>
        <v>0</v>
      </c>
      <c r="Y50" s="180">
        <f>IF($B50=0,0,LOOKUP($D50,'Daten Sportabzeichen'!$A$3:$A$11,IF($E50="w",'Daten Sportabzeichen'!$S$3:$S$11,'Daten Sportabzeichen'!$AS$11:$AS49)))</f>
        <v>0</v>
      </c>
      <c r="Z50" s="181">
        <f t="shared" si="3"/>
        <v>0</v>
      </c>
      <c r="AA50" s="183"/>
      <c r="AB50" s="180">
        <f>IF($B50=0,0,LOOKUP($D50,'Daten Sportabzeichen'!$A$3:$A$11,IF($E50="w",'Daten Sportabzeichen'!$N$3:$N$11,'Daten Sportabzeichen'!$AN$3:$AN$11)))</f>
        <v>0</v>
      </c>
      <c r="AC50" s="180">
        <f>IF($B50=0,0,LOOKUP($D50,'Daten Sportabzeichen'!$A$3:$A$11,IF($E50="w",'Daten Sportabzeichen'!$O$3:$O$11,'Daten Sportabzeichen'!$AO$11:$AO49)))</f>
        <v>0</v>
      </c>
      <c r="AD50" s="180">
        <f>IF($B50=0,0,LOOKUP($D50,'Daten Sportabzeichen'!$A$3:$A$11,IF($E50="w",'Daten Sportabzeichen'!$P$3:$P$11,'Daten Sportabzeichen'!$AP$3:$AP$11)))</f>
        <v>0</v>
      </c>
      <c r="AE50" s="181">
        <f t="shared" si="4"/>
        <v>0</v>
      </c>
      <c r="AF50" s="183"/>
      <c r="AG50" s="180">
        <f>IF($B50=0,0,LOOKUP($D50,'Daten Sportabzeichen'!$A$3:$A$11,IF($E50="w",'Daten Sportabzeichen'!$T$3:$T$11,'Daten Sportabzeichen'!$AT$3:$AT$11)))</f>
        <v>0</v>
      </c>
      <c r="AH50" s="180">
        <f>IF($B50=0,0,LOOKUP($D50,'Daten Sportabzeichen'!$A$3:$A$11,IF($E50="w",'Daten Sportabzeichen'!$U$3:$U$11,'Daten Sportabzeichen'!$AU$11:$AU49)))</f>
        <v>0</v>
      </c>
      <c r="AI50" s="180">
        <f>IF($B50=0,0,LOOKUP($D50,'Daten Sportabzeichen'!$A$3:$A$11,IF($E50="w",'Daten Sportabzeichen'!$V$3:$V$11,'Daten Sportabzeichen'!$AV$3:$AV$11)))</f>
        <v>0</v>
      </c>
      <c r="AJ50" s="181">
        <f t="shared" si="5"/>
        <v>0</v>
      </c>
      <c r="AK50" s="180">
        <f>'Auswertung Bundesjugendspiele'!$AD50</f>
        <v>0</v>
      </c>
      <c r="AL50" s="180">
        <f>IF($B50=0,0,LOOKUP($D50,'Daten Sportabzeichen'!$A$3:$A$11,IF($E50="w",'Daten Sportabzeichen'!$K$3:$K$11,'Daten Sportabzeichen'!$AK$3:$AK$11)))</f>
        <v>0</v>
      </c>
      <c r="AM50" s="180">
        <f>IF($B50=0,0,LOOKUP($D50,'Daten Sportabzeichen'!$A$3:$A$11,IF($E50="w",'Daten Sportabzeichen'!$L$3:$L$11,'Daten Sportabzeichen'!$AL$3:$AL$11)))</f>
        <v>0</v>
      </c>
      <c r="AN50" s="180">
        <f>IF($B50=0,0,LOOKUP($D50,'Daten Sportabzeichen'!$A$3:$A$11,IF($E50="w",'Daten Sportabzeichen'!$M$3:$M$11,'Daten Sportabzeichen'!$AM$11:$AM49)))</f>
        <v>0</v>
      </c>
      <c r="AO50" s="181">
        <f t="shared" si="6"/>
        <v>0</v>
      </c>
      <c r="AP50" s="180">
        <f t="shared" si="7"/>
        <v>0</v>
      </c>
      <c r="AQ50" s="180">
        <f t="shared" si="8"/>
        <v>0</v>
      </c>
      <c r="AR50" s="180">
        <f t="shared" si="9"/>
        <v>0</v>
      </c>
      <c r="AS50" s="180">
        <f t="shared" si="10"/>
        <v>0</v>
      </c>
      <c r="AT50" s="165">
        <f t="shared" si="11"/>
        <v>0</v>
      </c>
      <c r="AU50" s="165">
        <f t="shared" si="12"/>
        <v>0</v>
      </c>
      <c r="AV50" s="165" t="str">
        <f t="shared" si="13"/>
        <v>-</v>
      </c>
    </row>
    <row r="51" spans="1:48" x14ac:dyDescent="0.25">
      <c r="A51" s="66"/>
      <c r="B51" s="67"/>
    </row>
    <row r="52" spans="1:48" x14ac:dyDescent="0.25">
      <c r="A52" s="66"/>
      <c r="B52" s="67"/>
    </row>
    <row r="53" spans="1:48" x14ac:dyDescent="0.25">
      <c r="A53" s="66"/>
      <c r="B53" s="67"/>
    </row>
    <row r="54" spans="1:48" x14ac:dyDescent="0.25">
      <c r="A54" s="66"/>
      <c r="B54" s="67"/>
    </row>
    <row r="55" spans="1:48" x14ac:dyDescent="0.25">
      <c r="A55" s="66"/>
      <c r="B55" s="67"/>
    </row>
    <row r="56" spans="1:48" x14ac:dyDescent="0.25">
      <c r="A56" s="66"/>
      <c r="B56" s="67"/>
    </row>
    <row r="57" spans="1:48" x14ac:dyDescent="0.25">
      <c r="A57" s="66"/>
      <c r="B57" s="67"/>
    </row>
    <row r="58" spans="1:48" x14ac:dyDescent="0.25">
      <c r="A58" s="66"/>
      <c r="B58" s="67"/>
    </row>
    <row r="59" spans="1:48" x14ac:dyDescent="0.25">
      <c r="A59" s="66"/>
      <c r="B59" s="67"/>
    </row>
    <row r="60" spans="1:48" x14ac:dyDescent="0.25">
      <c r="A60" s="66"/>
      <c r="B60" s="67"/>
    </row>
    <row r="61" spans="1:48" x14ac:dyDescent="0.25">
      <c r="A61" s="66"/>
      <c r="B61" s="67"/>
    </row>
    <row r="62" spans="1:48" x14ac:dyDescent="0.25">
      <c r="A62" s="66"/>
      <c r="B62" s="67"/>
    </row>
    <row r="63" spans="1:48" x14ac:dyDescent="0.25">
      <c r="A63" s="66"/>
      <c r="B63" s="67"/>
    </row>
    <row r="64" spans="1:48" x14ac:dyDescent="0.25">
      <c r="A64" s="66"/>
      <c r="B64" s="67"/>
    </row>
    <row r="65" spans="1:2" x14ac:dyDescent="0.25">
      <c r="A65" s="66"/>
      <c r="B65" s="67"/>
    </row>
    <row r="66" spans="1:2" x14ac:dyDescent="0.25">
      <c r="A66" s="66"/>
      <c r="B66" s="67"/>
    </row>
    <row r="67" spans="1:2" x14ac:dyDescent="0.25">
      <c r="A67" s="66"/>
      <c r="B67" s="67"/>
    </row>
  </sheetData>
  <sheetProtection password="81B9" sheet="1" objects="1" scenarios="1" selectLockedCells="1" sort="0" autoFilter="0"/>
  <autoFilter ref="B3:AE50"/>
  <mergeCells count="1">
    <mergeCell ref="B1:Z1"/>
  </mergeCells>
  <phoneticPr fontId="2" type="noConversion"/>
  <conditionalFormatting sqref="F4">
    <cfRule type="cellIs" dxfId="22" priority="72" stopIfTrue="1" operator="greaterThanOrEqual">
      <formula>"x"</formula>
    </cfRule>
  </conditionalFormatting>
  <conditionalFormatting sqref="E5:E50">
    <cfRule type="cellIs" dxfId="21" priority="7" stopIfTrue="1" operator="equal">
      <formula>"w"</formula>
    </cfRule>
    <cfRule type="cellIs" dxfId="20" priority="8" stopIfTrue="1" operator="equal">
      <formula>"m"</formula>
    </cfRule>
  </conditionalFormatting>
  <conditionalFormatting sqref="F21:F50">
    <cfRule type="cellIs" dxfId="19" priority="9" stopIfTrue="1" operator="greaterThanOrEqual">
      <formula>"x"</formula>
    </cfRule>
  </conditionalFormatting>
  <conditionalFormatting sqref="F5:F50">
    <cfRule type="cellIs" dxfId="18" priority="3" stopIfTrue="1" operator="greaterThanOrEqual">
      <formula>"x"</formula>
    </cfRule>
  </conditionalFormatting>
  <conditionalFormatting sqref="E4">
    <cfRule type="cellIs" dxfId="17" priority="1" stopIfTrue="1" operator="equal">
      <formula>"w"</formula>
    </cfRule>
    <cfRule type="cellIs" dxfId="16" priority="2" stopIfTrue="1" operator="equal">
      <formula>"m"</formula>
    </cfRule>
  </conditionalFormatting>
  <dataValidations count="1">
    <dataValidation type="list" allowBlank="1" showInputMessage="1" showErrorMessage="1" sqref="E4:E50">
      <formula1>"m,w"</formula1>
    </dataValidation>
  </dataValidations>
  <pageMargins left="0.74803149606299213" right="0.74803149606299213" top="0.98425196850393704" bottom="0.98425196850393704" header="0.51181102362204722" footer="0.51181102362204722"/>
  <pageSetup paperSize="9" scale="80" fitToHeight="0" orientation="landscape" horizontalDpi="0" verticalDpi="0" r:id="rId1"/>
  <headerFooter alignWithMargins="0">
    <oddFooter>&amp;CSeite &amp;P&amp;R© Christoph Zaika IT-Systeme</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50"/>
  <sheetViews>
    <sheetView zoomScaleNormal="100" workbookViewId="0">
      <selection activeCell="A51" sqref="A51:XFD1077"/>
    </sheetView>
  </sheetViews>
  <sheetFormatPr defaultColWidth="9.88671875" defaultRowHeight="13.2" x14ac:dyDescent="0.25"/>
  <cols>
    <col min="1" max="1" width="2.77734375" style="5" customWidth="1"/>
    <col min="2" max="2" width="31.44140625" style="66" customWidth="1"/>
    <col min="3" max="3" width="9" style="66" bestFit="1" customWidth="1"/>
    <col min="4" max="4" width="8" style="66" bestFit="1" customWidth="1"/>
    <col min="5" max="5" width="7.5546875" style="66" bestFit="1" customWidth="1"/>
    <col min="6" max="6" width="10.44140625" style="22" bestFit="1" customWidth="1"/>
    <col min="7" max="7" width="9.88671875" style="22" customWidth="1"/>
    <col min="8" max="8" width="12.5546875" style="137" hidden="1" customWidth="1"/>
    <col min="9" max="9" width="12.6640625" style="22" hidden="1" customWidth="1"/>
    <col min="10" max="10" width="14.44140625" style="22" bestFit="1" customWidth="1"/>
    <col min="11" max="12" width="12.44140625" style="22" bestFit="1" customWidth="1"/>
    <col min="13" max="13" width="20.44140625" style="22" bestFit="1" customWidth="1"/>
    <col min="14" max="14" width="2.109375" style="21" hidden="1" customWidth="1"/>
    <col min="15" max="16" width="2" style="21" hidden="1" customWidth="1"/>
    <col min="17" max="17" width="4" style="21" hidden="1" customWidth="1"/>
    <col min="18" max="19" width="2" style="21" hidden="1" customWidth="1"/>
    <col min="20" max="20" width="3.88671875" style="21" hidden="1" customWidth="1"/>
    <col min="21" max="22" width="2" style="21" hidden="1" customWidth="1"/>
    <col min="23" max="23" width="5.88671875" style="21" hidden="1" customWidth="1"/>
    <col min="24" max="24" width="7.5546875" style="5" hidden="1" customWidth="1"/>
    <col min="25" max="25" width="13.21875" style="5" bestFit="1" customWidth="1"/>
    <col min="26" max="26" width="9.88671875" style="5"/>
    <col min="27" max="27" width="11.109375" style="5" bestFit="1" customWidth="1"/>
    <col min="28" max="28" width="17.5546875" style="5" customWidth="1"/>
    <col min="29" max="29" width="8.33203125" style="5" bestFit="1" customWidth="1"/>
    <col min="30" max="30" width="9.88671875" style="5"/>
    <col min="31" max="31" width="15.77734375" style="5" customWidth="1"/>
    <col min="32" max="16384" width="9.88671875" style="5"/>
  </cols>
  <sheetData>
    <row r="1" spans="2:31" ht="35.4" x14ac:dyDescent="0.6">
      <c r="B1" s="193" t="s">
        <v>142</v>
      </c>
      <c r="C1" s="193"/>
      <c r="D1" s="193"/>
      <c r="E1" s="193"/>
      <c r="F1" s="193"/>
      <c r="G1" s="193"/>
      <c r="H1" s="193"/>
      <c r="I1" s="193"/>
      <c r="J1" s="193"/>
      <c r="K1" s="193"/>
      <c r="L1" s="193"/>
      <c r="M1" s="193"/>
      <c r="N1" s="193"/>
      <c r="O1" s="193"/>
      <c r="P1" s="193"/>
      <c r="Q1" s="193"/>
      <c r="R1" s="193"/>
      <c r="S1" s="193"/>
      <c r="T1" s="193"/>
      <c r="U1" s="193"/>
      <c r="V1" s="193"/>
      <c r="W1" s="193"/>
      <c r="X1" s="193"/>
      <c r="Y1" s="193"/>
      <c r="Z1" s="193"/>
      <c r="AA1" s="193"/>
      <c r="AB1" s="193"/>
      <c r="AC1" s="193"/>
      <c r="AD1" s="193"/>
      <c r="AE1" s="193"/>
    </row>
    <row r="2" spans="2:31" ht="18" thickBot="1" x14ac:dyDescent="0.35">
      <c r="B2" s="158" t="s">
        <v>34</v>
      </c>
      <c r="C2" s="159"/>
      <c r="D2" s="159"/>
      <c r="E2" s="160">
        <f>'Auswertung Bundesjugendspiele'!E2</f>
        <v>2013</v>
      </c>
      <c r="F2" s="161"/>
      <c r="G2" s="162" t="s">
        <v>143</v>
      </c>
      <c r="H2" s="163"/>
      <c r="I2" s="161"/>
      <c r="J2" s="161"/>
      <c r="K2" s="161"/>
      <c r="L2" s="161"/>
      <c r="M2" s="164"/>
      <c r="N2" s="74"/>
      <c r="O2" s="74"/>
      <c r="P2" s="74"/>
      <c r="Q2" s="74"/>
      <c r="R2" s="74"/>
      <c r="S2" s="74"/>
      <c r="T2" s="74"/>
      <c r="U2" s="74"/>
      <c r="V2" s="74"/>
      <c r="W2" s="74"/>
      <c r="X2" s="153"/>
      <c r="Y2" s="82"/>
      <c r="Z2" s="155"/>
      <c r="AA2" s="155"/>
      <c r="AB2" s="157" t="s">
        <v>43</v>
      </c>
      <c r="AC2" s="155"/>
      <c r="AD2" s="155"/>
      <c r="AE2" s="156"/>
    </row>
    <row r="3" spans="2:31" s="28" customFormat="1" ht="40.200000000000003" customHeight="1" x14ac:dyDescent="0.25">
      <c r="B3" s="144" t="s">
        <v>6</v>
      </c>
      <c r="C3" s="144" t="s">
        <v>48</v>
      </c>
      <c r="D3" s="144" t="s">
        <v>49</v>
      </c>
      <c r="E3" s="144" t="s">
        <v>14</v>
      </c>
      <c r="F3" s="145" t="s">
        <v>7</v>
      </c>
      <c r="G3" s="145" t="s">
        <v>15</v>
      </c>
      <c r="H3" s="146" t="s">
        <v>39</v>
      </c>
      <c r="I3" s="145" t="s">
        <v>5</v>
      </c>
      <c r="J3" s="147" t="s">
        <v>36</v>
      </c>
      <c r="K3" s="147" t="s">
        <v>50</v>
      </c>
      <c r="L3" s="147" t="s">
        <v>51</v>
      </c>
      <c r="M3" s="147" t="s">
        <v>35</v>
      </c>
      <c r="N3" s="148"/>
      <c r="O3" s="148"/>
      <c r="P3" s="148"/>
      <c r="Q3" s="148"/>
      <c r="R3" s="148"/>
      <c r="S3" s="148"/>
      <c r="T3" s="148"/>
      <c r="U3" s="148"/>
      <c r="V3" s="148"/>
      <c r="W3" s="148"/>
      <c r="X3" s="149"/>
      <c r="Y3" s="154" t="s">
        <v>139</v>
      </c>
      <c r="Z3" s="154" t="s">
        <v>135</v>
      </c>
      <c r="AA3" s="154" t="s">
        <v>133</v>
      </c>
      <c r="AB3" s="154" t="s">
        <v>140</v>
      </c>
      <c r="AC3" s="154" t="s">
        <v>141</v>
      </c>
      <c r="AD3" s="154" t="s">
        <v>122</v>
      </c>
      <c r="AE3" s="154" t="s">
        <v>43</v>
      </c>
    </row>
    <row r="4" spans="2:31" ht="15.6" x14ac:dyDescent="0.3">
      <c r="B4" s="140">
        <f>'Auswertung Bundesjugendspiele'!B4</f>
        <v>0</v>
      </c>
      <c r="C4" s="140">
        <f>'Auswertung Bundesjugendspiele'!C4</f>
        <v>0</v>
      </c>
      <c r="D4" s="140">
        <f>'Auswertung Bundesjugendspiele'!D4</f>
        <v>0</v>
      </c>
      <c r="E4" s="140">
        <f>'Auswertung Bundesjugendspiele'!E4</f>
        <v>0</v>
      </c>
      <c r="F4" s="150">
        <f>'Auswertung Bundesjugendspiele'!F4</f>
        <v>0</v>
      </c>
      <c r="G4" s="142">
        <f>'Auswertung Bundesjugendspiele'!G4</f>
        <v>0</v>
      </c>
      <c r="H4" s="113"/>
      <c r="I4" s="141">
        <f>IF(H4=0,0,TRUNC((SQRT(H4)- IF($G4="w",Parameter!$B$12,Parameter!$D$12))/IF($G4="w",Parameter!$C$12,Parameter!$E$12)))</f>
        <v>0</v>
      </c>
      <c r="J4" s="151">
        <f>'Auswertung Bundesjugendspiele'!AH4</f>
        <v>0</v>
      </c>
      <c r="K4" s="151">
        <f>'Auswertung Bundesjugendspiele'!AI4</f>
        <v>0</v>
      </c>
      <c r="L4" s="151">
        <f>'Auswertung Bundesjugendspiele'!AJ4</f>
        <v>0</v>
      </c>
      <c r="M4" s="141" t="str">
        <f>'Auswertung Bundesjugendspiele'!AK4</f>
        <v>-</v>
      </c>
      <c r="N4" s="29" t="e">
        <f>#REF!</f>
        <v>#REF!</v>
      </c>
      <c r="O4" s="21" t="e">
        <f>#REF!</f>
        <v>#REF!</v>
      </c>
      <c r="P4" s="21" t="e">
        <f>#REF!</f>
        <v>#REF!</v>
      </c>
      <c r="Q4" s="21" t="e">
        <f>#REF!</f>
        <v>#REF!</v>
      </c>
      <c r="R4" s="21" t="e">
        <f>#REF!</f>
        <v>#REF!</v>
      </c>
      <c r="S4" s="21" t="e">
        <f>#REF!</f>
        <v>#REF!</v>
      </c>
      <c r="T4" s="21" t="e">
        <f>#REF!</f>
        <v>#REF!</v>
      </c>
      <c r="U4" s="21" t="e">
        <f>#REF!</f>
        <v>#REF!</v>
      </c>
      <c r="V4" s="21" t="e">
        <f>#REF!</f>
        <v>#REF!</v>
      </c>
      <c r="W4" s="21" t="e">
        <f>#REF!</f>
        <v>#REF!</v>
      </c>
      <c r="X4" s="21" t="e">
        <f>LARGE(N4:W4,1) + LARGE(N4:W4,2) + LARGE(N4:W4,3)</f>
        <v>#REF!</v>
      </c>
      <c r="Y4" s="151">
        <f>'Deutsches Sportabzeichen'!AP4</f>
        <v>0</v>
      </c>
      <c r="Z4" s="151">
        <f>'Deutsches Sportabzeichen'!AQ4</f>
        <v>0</v>
      </c>
      <c r="AA4" s="151">
        <f>'Deutsches Sportabzeichen'!AR4</f>
        <v>0</v>
      </c>
      <c r="AB4" s="151">
        <f>'Deutsches Sportabzeichen'!AS4</f>
        <v>0</v>
      </c>
      <c r="AC4" s="151">
        <f>'Deutsches Sportabzeichen'!AT4</f>
        <v>0</v>
      </c>
      <c r="AD4" s="151">
        <f>'Deutsches Sportabzeichen'!AU4</f>
        <v>0</v>
      </c>
      <c r="AE4" s="152" t="str">
        <f>'Deutsches Sportabzeichen'!AV4</f>
        <v>-</v>
      </c>
    </row>
    <row r="5" spans="2:31" ht="15.6" x14ac:dyDescent="0.3">
      <c r="B5" s="140">
        <f>'Auswertung Bundesjugendspiele'!B5</f>
        <v>0</v>
      </c>
      <c r="C5" s="140">
        <f>'Auswertung Bundesjugendspiele'!C5</f>
        <v>0</v>
      </c>
      <c r="D5" s="140">
        <f>'Auswertung Bundesjugendspiele'!D5</f>
        <v>0</v>
      </c>
      <c r="E5" s="140">
        <f>'Auswertung Bundesjugendspiele'!E5</f>
        <v>0</v>
      </c>
      <c r="F5" s="150">
        <f>'Auswertung Bundesjugendspiele'!F5</f>
        <v>0</v>
      </c>
      <c r="G5" s="142">
        <f>'Auswertung Bundesjugendspiele'!G5</f>
        <v>0</v>
      </c>
      <c r="H5" s="113"/>
      <c r="I5" s="141">
        <f>IF(H5=0,0,TRUNC((SQRT(H5)- IF($G5="w",Parameter!$B$12,Parameter!$D$12))/IF($G5="w",Parameter!$C$12,Parameter!$E$12)))</f>
        <v>0</v>
      </c>
      <c r="J5" s="151">
        <f>'Auswertung Bundesjugendspiele'!AH5</f>
        <v>0</v>
      </c>
      <c r="K5" s="151">
        <f>'Auswertung Bundesjugendspiele'!AI5</f>
        <v>0</v>
      </c>
      <c r="L5" s="151">
        <f>'Auswertung Bundesjugendspiele'!AJ5</f>
        <v>0</v>
      </c>
      <c r="M5" s="141" t="str">
        <f>'Auswertung Bundesjugendspiele'!AK5</f>
        <v>-</v>
      </c>
      <c r="N5" s="29" t="e">
        <f>#REF!</f>
        <v>#REF!</v>
      </c>
      <c r="O5" s="21" t="e">
        <f>#REF!</f>
        <v>#REF!</v>
      </c>
      <c r="P5" s="21" t="e">
        <f>#REF!</f>
        <v>#REF!</v>
      </c>
      <c r="Q5" s="21" t="e">
        <f>#REF!</f>
        <v>#REF!</v>
      </c>
      <c r="R5" s="21" t="e">
        <f>#REF!</f>
        <v>#REF!</v>
      </c>
      <c r="S5" s="21" t="e">
        <f>#REF!</f>
        <v>#REF!</v>
      </c>
      <c r="T5" s="21" t="e">
        <f>#REF!</f>
        <v>#REF!</v>
      </c>
      <c r="U5" s="21" t="e">
        <f>#REF!</f>
        <v>#REF!</v>
      </c>
      <c r="V5" s="21" t="e">
        <f>#REF!</f>
        <v>#REF!</v>
      </c>
      <c r="W5" s="21" t="e">
        <f>#REF!</f>
        <v>#REF!</v>
      </c>
      <c r="X5" s="21" t="e">
        <f t="shared" ref="X5:X50" si="0">LARGE(N5:W5,1) + LARGE(N5:W5,2) + LARGE(N5:W5,3)</f>
        <v>#REF!</v>
      </c>
      <c r="Y5" s="151">
        <f>'Deutsches Sportabzeichen'!AP5</f>
        <v>0</v>
      </c>
      <c r="Z5" s="151">
        <f>'Deutsches Sportabzeichen'!AQ5</f>
        <v>0</v>
      </c>
      <c r="AA5" s="151">
        <f>'Deutsches Sportabzeichen'!AR5</f>
        <v>0</v>
      </c>
      <c r="AB5" s="151">
        <f>'Deutsches Sportabzeichen'!AS5</f>
        <v>0</v>
      </c>
      <c r="AC5" s="151">
        <f>'Deutsches Sportabzeichen'!AT5</f>
        <v>0</v>
      </c>
      <c r="AD5" s="151">
        <f>'Deutsches Sportabzeichen'!AU5</f>
        <v>0</v>
      </c>
      <c r="AE5" s="152" t="str">
        <f>'Deutsches Sportabzeichen'!AV5</f>
        <v>-</v>
      </c>
    </row>
    <row r="6" spans="2:31" ht="15.6" x14ac:dyDescent="0.3">
      <c r="B6" s="140">
        <f>'Auswertung Bundesjugendspiele'!B6</f>
        <v>0</v>
      </c>
      <c r="C6" s="140">
        <f>'Auswertung Bundesjugendspiele'!C6</f>
        <v>0</v>
      </c>
      <c r="D6" s="140">
        <f>'Auswertung Bundesjugendspiele'!D6</f>
        <v>0</v>
      </c>
      <c r="E6" s="140">
        <f>'Auswertung Bundesjugendspiele'!E6</f>
        <v>0</v>
      </c>
      <c r="F6" s="150">
        <f>'Auswertung Bundesjugendspiele'!F6</f>
        <v>0</v>
      </c>
      <c r="G6" s="142">
        <f>'Auswertung Bundesjugendspiele'!G6</f>
        <v>0</v>
      </c>
      <c r="H6" s="113"/>
      <c r="I6" s="141">
        <f>IF(H6=0,0,TRUNC((SQRT(H6)- IF($G6="w",Parameter!$B$12,Parameter!$D$12))/IF($G6="w",Parameter!$C$12,Parameter!$E$12)))</f>
        <v>0</v>
      </c>
      <c r="J6" s="151">
        <f>'Auswertung Bundesjugendspiele'!AH6</f>
        <v>0</v>
      </c>
      <c r="K6" s="151">
        <f>'Auswertung Bundesjugendspiele'!AI6</f>
        <v>0</v>
      </c>
      <c r="L6" s="151">
        <f>'Auswertung Bundesjugendspiele'!AJ6</f>
        <v>0</v>
      </c>
      <c r="M6" s="141" t="str">
        <f>'Auswertung Bundesjugendspiele'!AK6</f>
        <v>-</v>
      </c>
      <c r="N6" s="29" t="e">
        <f>#REF!</f>
        <v>#REF!</v>
      </c>
      <c r="O6" s="21" t="e">
        <f>#REF!</f>
        <v>#REF!</v>
      </c>
      <c r="P6" s="21" t="e">
        <f>#REF!</f>
        <v>#REF!</v>
      </c>
      <c r="Q6" s="21" t="e">
        <f>#REF!</f>
        <v>#REF!</v>
      </c>
      <c r="R6" s="21" t="e">
        <f>#REF!</f>
        <v>#REF!</v>
      </c>
      <c r="S6" s="21" t="e">
        <f>#REF!</f>
        <v>#REF!</v>
      </c>
      <c r="T6" s="21" t="e">
        <f>#REF!</f>
        <v>#REF!</v>
      </c>
      <c r="U6" s="21" t="e">
        <f>#REF!</f>
        <v>#REF!</v>
      </c>
      <c r="V6" s="21" t="e">
        <f>#REF!</f>
        <v>#REF!</v>
      </c>
      <c r="W6" s="21" t="e">
        <f>#REF!</f>
        <v>#REF!</v>
      </c>
      <c r="X6" s="21" t="e">
        <f t="shared" si="0"/>
        <v>#REF!</v>
      </c>
      <c r="Y6" s="151">
        <f>'Deutsches Sportabzeichen'!AP6</f>
        <v>0</v>
      </c>
      <c r="Z6" s="151">
        <f>'Deutsches Sportabzeichen'!AQ6</f>
        <v>0</v>
      </c>
      <c r="AA6" s="151">
        <f>'Deutsches Sportabzeichen'!AR6</f>
        <v>0</v>
      </c>
      <c r="AB6" s="151">
        <f>'Deutsches Sportabzeichen'!AS6</f>
        <v>0</v>
      </c>
      <c r="AC6" s="151">
        <f>'Deutsches Sportabzeichen'!AT6</f>
        <v>0</v>
      </c>
      <c r="AD6" s="151">
        <f>'Deutsches Sportabzeichen'!AU6</f>
        <v>0</v>
      </c>
      <c r="AE6" s="152" t="str">
        <f>'Deutsches Sportabzeichen'!AV6</f>
        <v>-</v>
      </c>
    </row>
    <row r="7" spans="2:31" ht="15.6" x14ac:dyDescent="0.3">
      <c r="B7" s="140">
        <f>'Auswertung Bundesjugendspiele'!B7</f>
        <v>0</v>
      </c>
      <c r="C7" s="140">
        <f>'Auswertung Bundesjugendspiele'!C7</f>
        <v>0</v>
      </c>
      <c r="D7" s="140">
        <f>'Auswertung Bundesjugendspiele'!D7</f>
        <v>0</v>
      </c>
      <c r="E7" s="140">
        <f>'Auswertung Bundesjugendspiele'!E7</f>
        <v>0</v>
      </c>
      <c r="F7" s="150">
        <f>'Auswertung Bundesjugendspiele'!F7</f>
        <v>0</v>
      </c>
      <c r="G7" s="142">
        <f>'Auswertung Bundesjugendspiele'!G7</f>
        <v>0</v>
      </c>
      <c r="H7" s="113"/>
      <c r="I7" s="141">
        <f>IF(H7=0,0,TRUNC((SQRT(H7)- IF($G7="w",Parameter!$B$12,Parameter!$D$12))/IF($G7="w",Parameter!$C$12,Parameter!$E$12)))</f>
        <v>0</v>
      </c>
      <c r="J7" s="151">
        <f>'Auswertung Bundesjugendspiele'!AH7</f>
        <v>0</v>
      </c>
      <c r="K7" s="151">
        <f>'Auswertung Bundesjugendspiele'!AI7</f>
        <v>0</v>
      </c>
      <c r="L7" s="151">
        <f>'Auswertung Bundesjugendspiele'!AJ7</f>
        <v>0</v>
      </c>
      <c r="M7" s="141" t="str">
        <f>'Auswertung Bundesjugendspiele'!AK7</f>
        <v>-</v>
      </c>
      <c r="N7" s="29" t="e">
        <f>#REF!</f>
        <v>#REF!</v>
      </c>
      <c r="O7" s="21" t="e">
        <f>#REF!</f>
        <v>#REF!</v>
      </c>
      <c r="P7" s="21" t="e">
        <f>#REF!</f>
        <v>#REF!</v>
      </c>
      <c r="Q7" s="21" t="e">
        <f>#REF!</f>
        <v>#REF!</v>
      </c>
      <c r="R7" s="21" t="e">
        <f>#REF!</f>
        <v>#REF!</v>
      </c>
      <c r="S7" s="21" t="e">
        <f>#REF!</f>
        <v>#REF!</v>
      </c>
      <c r="T7" s="21" t="e">
        <f>#REF!</f>
        <v>#REF!</v>
      </c>
      <c r="U7" s="21" t="e">
        <f>#REF!</f>
        <v>#REF!</v>
      </c>
      <c r="V7" s="21" t="e">
        <f>#REF!</f>
        <v>#REF!</v>
      </c>
      <c r="W7" s="21" t="e">
        <f>#REF!</f>
        <v>#REF!</v>
      </c>
      <c r="X7" s="21" t="e">
        <f t="shared" si="0"/>
        <v>#REF!</v>
      </c>
      <c r="Y7" s="151">
        <f>'Deutsches Sportabzeichen'!AP7</f>
        <v>0</v>
      </c>
      <c r="Z7" s="151">
        <f>'Deutsches Sportabzeichen'!AQ7</f>
        <v>0</v>
      </c>
      <c r="AA7" s="151">
        <f>'Deutsches Sportabzeichen'!AR7</f>
        <v>0</v>
      </c>
      <c r="AB7" s="151">
        <f>'Deutsches Sportabzeichen'!AS7</f>
        <v>0</v>
      </c>
      <c r="AC7" s="151">
        <f>'Deutsches Sportabzeichen'!AT7</f>
        <v>0</v>
      </c>
      <c r="AD7" s="151">
        <f>'Deutsches Sportabzeichen'!AU7</f>
        <v>0</v>
      </c>
      <c r="AE7" s="152" t="str">
        <f>'Deutsches Sportabzeichen'!AV7</f>
        <v>-</v>
      </c>
    </row>
    <row r="8" spans="2:31" ht="15.6" x14ac:dyDescent="0.3">
      <c r="B8" s="140">
        <f>'Auswertung Bundesjugendspiele'!B8</f>
        <v>0</v>
      </c>
      <c r="C8" s="140">
        <f>'Auswertung Bundesjugendspiele'!C8</f>
        <v>0</v>
      </c>
      <c r="D8" s="140">
        <f>'Auswertung Bundesjugendspiele'!D8</f>
        <v>0</v>
      </c>
      <c r="E8" s="140">
        <f>'Auswertung Bundesjugendspiele'!E8</f>
        <v>0</v>
      </c>
      <c r="F8" s="150">
        <f>'Auswertung Bundesjugendspiele'!F8</f>
        <v>0</v>
      </c>
      <c r="G8" s="142">
        <f>'Auswertung Bundesjugendspiele'!G8</f>
        <v>0</v>
      </c>
      <c r="H8" s="113"/>
      <c r="I8" s="141">
        <f>IF(H8=0,0,TRUNC((SQRT(H8)- IF($G8="w",Parameter!$B$12,Parameter!$D$12))/IF($G8="w",Parameter!$C$12,Parameter!$E$12)))</f>
        <v>0</v>
      </c>
      <c r="J8" s="151">
        <f>'Auswertung Bundesjugendspiele'!AH8</f>
        <v>0</v>
      </c>
      <c r="K8" s="151">
        <f>'Auswertung Bundesjugendspiele'!AI8</f>
        <v>0</v>
      </c>
      <c r="L8" s="151">
        <f>'Auswertung Bundesjugendspiele'!AJ8</f>
        <v>0</v>
      </c>
      <c r="M8" s="141" t="str">
        <f>'Auswertung Bundesjugendspiele'!AK8</f>
        <v>-</v>
      </c>
      <c r="N8" s="29" t="e">
        <f>#REF!</f>
        <v>#REF!</v>
      </c>
      <c r="O8" s="21" t="e">
        <f>#REF!</f>
        <v>#REF!</v>
      </c>
      <c r="P8" s="21" t="e">
        <f>#REF!</f>
        <v>#REF!</v>
      </c>
      <c r="Q8" s="21" t="e">
        <f>#REF!</f>
        <v>#REF!</v>
      </c>
      <c r="R8" s="21" t="e">
        <f>#REF!</f>
        <v>#REF!</v>
      </c>
      <c r="S8" s="21" t="e">
        <f>#REF!</f>
        <v>#REF!</v>
      </c>
      <c r="T8" s="21" t="e">
        <f>#REF!</f>
        <v>#REF!</v>
      </c>
      <c r="U8" s="21" t="e">
        <f>#REF!</f>
        <v>#REF!</v>
      </c>
      <c r="V8" s="21" t="e">
        <f>#REF!</f>
        <v>#REF!</v>
      </c>
      <c r="W8" s="21" t="e">
        <f>#REF!</f>
        <v>#REF!</v>
      </c>
      <c r="X8" s="21" t="e">
        <f t="shared" si="0"/>
        <v>#REF!</v>
      </c>
      <c r="Y8" s="151">
        <f>'Deutsches Sportabzeichen'!AP8</f>
        <v>0</v>
      </c>
      <c r="Z8" s="151">
        <f>'Deutsches Sportabzeichen'!AQ8</f>
        <v>0</v>
      </c>
      <c r="AA8" s="151">
        <f>'Deutsches Sportabzeichen'!AR8</f>
        <v>0</v>
      </c>
      <c r="AB8" s="151">
        <f>'Deutsches Sportabzeichen'!AS8</f>
        <v>0</v>
      </c>
      <c r="AC8" s="151">
        <f>'Deutsches Sportabzeichen'!AT8</f>
        <v>0</v>
      </c>
      <c r="AD8" s="151">
        <f>'Deutsches Sportabzeichen'!AU8</f>
        <v>0</v>
      </c>
      <c r="AE8" s="152" t="str">
        <f>'Deutsches Sportabzeichen'!AV8</f>
        <v>-</v>
      </c>
    </row>
    <row r="9" spans="2:31" ht="15.6" x14ac:dyDescent="0.3">
      <c r="B9" s="140">
        <f>'Auswertung Bundesjugendspiele'!B9</f>
        <v>0</v>
      </c>
      <c r="C9" s="140">
        <f>'Auswertung Bundesjugendspiele'!C9</f>
        <v>0</v>
      </c>
      <c r="D9" s="140">
        <f>'Auswertung Bundesjugendspiele'!D9</f>
        <v>0</v>
      </c>
      <c r="E9" s="140">
        <f>'Auswertung Bundesjugendspiele'!E9</f>
        <v>0</v>
      </c>
      <c r="F9" s="150">
        <f>'Auswertung Bundesjugendspiele'!F9</f>
        <v>0</v>
      </c>
      <c r="G9" s="142">
        <f>'Auswertung Bundesjugendspiele'!G9</f>
        <v>0</v>
      </c>
      <c r="H9" s="113"/>
      <c r="I9" s="141">
        <f>IF(H9=0,0,TRUNC((SQRT(H9)- IF($G9="w",Parameter!$B$12,Parameter!$D$12))/IF($G9="w",Parameter!$C$12,Parameter!$E$12)))</f>
        <v>0</v>
      </c>
      <c r="J9" s="151">
        <f>'Auswertung Bundesjugendspiele'!AH9</f>
        <v>0</v>
      </c>
      <c r="K9" s="151">
        <f>'Auswertung Bundesjugendspiele'!AI9</f>
        <v>0</v>
      </c>
      <c r="L9" s="151">
        <f>'Auswertung Bundesjugendspiele'!AJ9</f>
        <v>0</v>
      </c>
      <c r="M9" s="141" t="str">
        <f>'Auswertung Bundesjugendspiele'!AK9</f>
        <v>-</v>
      </c>
      <c r="N9" s="29" t="e">
        <f>#REF!</f>
        <v>#REF!</v>
      </c>
      <c r="O9" s="21" t="e">
        <f>#REF!</f>
        <v>#REF!</v>
      </c>
      <c r="P9" s="21" t="e">
        <f>#REF!</f>
        <v>#REF!</v>
      </c>
      <c r="Q9" s="21" t="e">
        <f>#REF!</f>
        <v>#REF!</v>
      </c>
      <c r="R9" s="21" t="e">
        <f>#REF!</f>
        <v>#REF!</v>
      </c>
      <c r="S9" s="21" t="e">
        <f>#REF!</f>
        <v>#REF!</v>
      </c>
      <c r="T9" s="21" t="e">
        <f>#REF!</f>
        <v>#REF!</v>
      </c>
      <c r="U9" s="21" t="e">
        <f>#REF!</f>
        <v>#REF!</v>
      </c>
      <c r="V9" s="21" t="e">
        <f>#REF!</f>
        <v>#REF!</v>
      </c>
      <c r="W9" s="21" t="e">
        <f>#REF!</f>
        <v>#REF!</v>
      </c>
      <c r="X9" s="21" t="e">
        <f t="shared" si="0"/>
        <v>#REF!</v>
      </c>
      <c r="Y9" s="151">
        <f>'Deutsches Sportabzeichen'!AP9</f>
        <v>0</v>
      </c>
      <c r="Z9" s="151">
        <f>'Deutsches Sportabzeichen'!AQ9</f>
        <v>0</v>
      </c>
      <c r="AA9" s="151">
        <f>'Deutsches Sportabzeichen'!AR9</f>
        <v>0</v>
      </c>
      <c r="AB9" s="151">
        <f>'Deutsches Sportabzeichen'!AS9</f>
        <v>0</v>
      </c>
      <c r="AC9" s="151">
        <f>'Deutsches Sportabzeichen'!AT9</f>
        <v>0</v>
      </c>
      <c r="AD9" s="151">
        <f>'Deutsches Sportabzeichen'!AU9</f>
        <v>0</v>
      </c>
      <c r="AE9" s="152" t="str">
        <f>'Deutsches Sportabzeichen'!AV9</f>
        <v>-</v>
      </c>
    </row>
    <row r="10" spans="2:31" ht="15.6" x14ac:dyDescent="0.3">
      <c r="B10" s="140">
        <f>'Auswertung Bundesjugendspiele'!B10</f>
        <v>0</v>
      </c>
      <c r="C10" s="140">
        <f>'Auswertung Bundesjugendspiele'!C10</f>
        <v>0</v>
      </c>
      <c r="D10" s="140">
        <f>'Auswertung Bundesjugendspiele'!D10</f>
        <v>0</v>
      </c>
      <c r="E10" s="140">
        <f>'Auswertung Bundesjugendspiele'!E10</f>
        <v>0</v>
      </c>
      <c r="F10" s="150">
        <f>'Auswertung Bundesjugendspiele'!F10</f>
        <v>0</v>
      </c>
      <c r="G10" s="142">
        <f>'Auswertung Bundesjugendspiele'!G10</f>
        <v>0</v>
      </c>
      <c r="H10" s="113"/>
      <c r="I10" s="141">
        <f>IF(H10=0,0,TRUNC((SQRT(H10)- IF($G10="w",Parameter!$B$12,Parameter!$D$12))/IF($G10="w",Parameter!$C$12,Parameter!$E$12)))</f>
        <v>0</v>
      </c>
      <c r="J10" s="151">
        <f>'Auswertung Bundesjugendspiele'!AH10</f>
        <v>0</v>
      </c>
      <c r="K10" s="151">
        <f>'Auswertung Bundesjugendspiele'!AI10</f>
        <v>0</v>
      </c>
      <c r="L10" s="151">
        <f>'Auswertung Bundesjugendspiele'!AJ10</f>
        <v>0</v>
      </c>
      <c r="M10" s="141" t="str">
        <f>'Auswertung Bundesjugendspiele'!AK10</f>
        <v>-</v>
      </c>
      <c r="N10" s="29" t="e">
        <f>#REF!</f>
        <v>#REF!</v>
      </c>
      <c r="O10" s="21" t="e">
        <f>#REF!</f>
        <v>#REF!</v>
      </c>
      <c r="P10" s="21" t="e">
        <f>#REF!</f>
        <v>#REF!</v>
      </c>
      <c r="Q10" s="21" t="e">
        <f>#REF!</f>
        <v>#REF!</v>
      </c>
      <c r="R10" s="21" t="e">
        <f>#REF!</f>
        <v>#REF!</v>
      </c>
      <c r="S10" s="21" t="e">
        <f>#REF!</f>
        <v>#REF!</v>
      </c>
      <c r="T10" s="21" t="e">
        <f>#REF!</f>
        <v>#REF!</v>
      </c>
      <c r="U10" s="21" t="e">
        <f>#REF!</f>
        <v>#REF!</v>
      </c>
      <c r="V10" s="21" t="e">
        <f>#REF!</f>
        <v>#REF!</v>
      </c>
      <c r="W10" s="21" t="e">
        <f>#REF!</f>
        <v>#REF!</v>
      </c>
      <c r="X10" s="21" t="e">
        <f t="shared" si="0"/>
        <v>#REF!</v>
      </c>
      <c r="Y10" s="151">
        <f>'Deutsches Sportabzeichen'!AP10</f>
        <v>0</v>
      </c>
      <c r="Z10" s="151">
        <f>'Deutsches Sportabzeichen'!AQ10</f>
        <v>0</v>
      </c>
      <c r="AA10" s="151">
        <f>'Deutsches Sportabzeichen'!AR10</f>
        <v>0</v>
      </c>
      <c r="AB10" s="151">
        <f>'Deutsches Sportabzeichen'!AS10</f>
        <v>0</v>
      </c>
      <c r="AC10" s="151">
        <f>'Deutsches Sportabzeichen'!AT10</f>
        <v>0</v>
      </c>
      <c r="AD10" s="151">
        <f>'Deutsches Sportabzeichen'!AU10</f>
        <v>0</v>
      </c>
      <c r="AE10" s="152" t="str">
        <f>'Deutsches Sportabzeichen'!AV10</f>
        <v>-</v>
      </c>
    </row>
    <row r="11" spans="2:31" ht="15.6" x14ac:dyDescent="0.3">
      <c r="B11" s="140">
        <f>'Auswertung Bundesjugendspiele'!B11</f>
        <v>0</v>
      </c>
      <c r="C11" s="140">
        <f>'Auswertung Bundesjugendspiele'!C11</f>
        <v>0</v>
      </c>
      <c r="D11" s="140">
        <f>'Auswertung Bundesjugendspiele'!D11</f>
        <v>0</v>
      </c>
      <c r="E11" s="140">
        <f>'Auswertung Bundesjugendspiele'!E11</f>
        <v>0</v>
      </c>
      <c r="F11" s="150">
        <f>'Auswertung Bundesjugendspiele'!F11</f>
        <v>0</v>
      </c>
      <c r="G11" s="142">
        <f>'Auswertung Bundesjugendspiele'!G11</f>
        <v>0</v>
      </c>
      <c r="H11" s="113"/>
      <c r="I11" s="141">
        <f>IF(H11=0,0,TRUNC((SQRT(H11)- IF($G11="w",Parameter!$B$12,Parameter!$D$12))/IF($G11="w",Parameter!$C$12,Parameter!$E$12)))</f>
        <v>0</v>
      </c>
      <c r="J11" s="151">
        <f>'Auswertung Bundesjugendspiele'!AH11</f>
        <v>0</v>
      </c>
      <c r="K11" s="151">
        <f>'Auswertung Bundesjugendspiele'!AI11</f>
        <v>0</v>
      </c>
      <c r="L11" s="151">
        <f>'Auswertung Bundesjugendspiele'!AJ11</f>
        <v>0</v>
      </c>
      <c r="M11" s="141" t="str">
        <f>'Auswertung Bundesjugendspiele'!AK11</f>
        <v>-</v>
      </c>
      <c r="N11" s="29" t="e">
        <f>#REF!</f>
        <v>#REF!</v>
      </c>
      <c r="O11" s="21" t="e">
        <f>#REF!</f>
        <v>#REF!</v>
      </c>
      <c r="P11" s="21" t="e">
        <f>#REF!</f>
        <v>#REF!</v>
      </c>
      <c r="Q11" s="21" t="e">
        <f>#REF!</f>
        <v>#REF!</v>
      </c>
      <c r="R11" s="21" t="e">
        <f>#REF!</f>
        <v>#REF!</v>
      </c>
      <c r="S11" s="21" t="e">
        <f>#REF!</f>
        <v>#REF!</v>
      </c>
      <c r="T11" s="21" t="e">
        <f>#REF!</f>
        <v>#REF!</v>
      </c>
      <c r="U11" s="21" t="e">
        <f>#REF!</f>
        <v>#REF!</v>
      </c>
      <c r="V11" s="21" t="e">
        <f>#REF!</f>
        <v>#REF!</v>
      </c>
      <c r="W11" s="21" t="e">
        <f>#REF!</f>
        <v>#REF!</v>
      </c>
      <c r="X11" s="21" t="e">
        <f t="shared" si="0"/>
        <v>#REF!</v>
      </c>
      <c r="Y11" s="151">
        <f>'Deutsches Sportabzeichen'!AP11</f>
        <v>0</v>
      </c>
      <c r="Z11" s="151">
        <f>'Deutsches Sportabzeichen'!AQ11</f>
        <v>0</v>
      </c>
      <c r="AA11" s="151">
        <f>'Deutsches Sportabzeichen'!AR11</f>
        <v>0</v>
      </c>
      <c r="AB11" s="151">
        <f>'Deutsches Sportabzeichen'!AS11</f>
        <v>0</v>
      </c>
      <c r="AC11" s="151">
        <f>'Deutsches Sportabzeichen'!AT11</f>
        <v>0</v>
      </c>
      <c r="AD11" s="151">
        <f>'Deutsches Sportabzeichen'!AU11</f>
        <v>0</v>
      </c>
      <c r="AE11" s="152" t="str">
        <f>'Deutsches Sportabzeichen'!AV11</f>
        <v>-</v>
      </c>
    </row>
    <row r="12" spans="2:31" ht="15.6" x14ac:dyDescent="0.3">
      <c r="B12" s="140">
        <f>'Auswertung Bundesjugendspiele'!B12</f>
        <v>0</v>
      </c>
      <c r="C12" s="140">
        <f>'Auswertung Bundesjugendspiele'!C12</f>
        <v>0</v>
      </c>
      <c r="D12" s="140">
        <f>'Auswertung Bundesjugendspiele'!D12</f>
        <v>0</v>
      </c>
      <c r="E12" s="140">
        <f>'Auswertung Bundesjugendspiele'!E12</f>
        <v>0</v>
      </c>
      <c r="F12" s="150">
        <f>'Auswertung Bundesjugendspiele'!F12</f>
        <v>0</v>
      </c>
      <c r="G12" s="142">
        <f>'Auswertung Bundesjugendspiele'!G12</f>
        <v>0</v>
      </c>
      <c r="H12" s="113"/>
      <c r="I12" s="141">
        <f>IF(H12=0,0,TRUNC((SQRT(H12)- IF($G12="w",Parameter!$B$12,Parameter!$D$12))/IF($G12="w",Parameter!$C$12,Parameter!$E$12)))</f>
        <v>0</v>
      </c>
      <c r="J12" s="151">
        <f>'Auswertung Bundesjugendspiele'!AH12</f>
        <v>0</v>
      </c>
      <c r="K12" s="151">
        <f>'Auswertung Bundesjugendspiele'!AI12</f>
        <v>0</v>
      </c>
      <c r="L12" s="151">
        <f>'Auswertung Bundesjugendspiele'!AJ12</f>
        <v>0</v>
      </c>
      <c r="M12" s="141" t="str">
        <f>'Auswertung Bundesjugendspiele'!AK12</f>
        <v>-</v>
      </c>
      <c r="N12" s="29" t="e">
        <f>#REF!</f>
        <v>#REF!</v>
      </c>
      <c r="O12" s="21" t="e">
        <f>#REF!</f>
        <v>#REF!</v>
      </c>
      <c r="P12" s="21" t="e">
        <f>#REF!</f>
        <v>#REF!</v>
      </c>
      <c r="Q12" s="21" t="e">
        <f>#REF!</f>
        <v>#REF!</v>
      </c>
      <c r="R12" s="21" t="e">
        <f>#REF!</f>
        <v>#REF!</v>
      </c>
      <c r="S12" s="21" t="e">
        <f>#REF!</f>
        <v>#REF!</v>
      </c>
      <c r="T12" s="21" t="e">
        <f>#REF!</f>
        <v>#REF!</v>
      </c>
      <c r="U12" s="21" t="e">
        <f>#REF!</f>
        <v>#REF!</v>
      </c>
      <c r="V12" s="21" t="e">
        <f>#REF!</f>
        <v>#REF!</v>
      </c>
      <c r="W12" s="21" t="e">
        <f>#REF!</f>
        <v>#REF!</v>
      </c>
      <c r="X12" s="21" t="e">
        <f t="shared" si="0"/>
        <v>#REF!</v>
      </c>
      <c r="Y12" s="151">
        <f>'Deutsches Sportabzeichen'!AP12</f>
        <v>0</v>
      </c>
      <c r="Z12" s="151">
        <f>'Deutsches Sportabzeichen'!AQ12</f>
        <v>0</v>
      </c>
      <c r="AA12" s="151">
        <f>'Deutsches Sportabzeichen'!AR12</f>
        <v>0</v>
      </c>
      <c r="AB12" s="151">
        <f>'Deutsches Sportabzeichen'!AS12</f>
        <v>0</v>
      </c>
      <c r="AC12" s="151">
        <f>'Deutsches Sportabzeichen'!AT12</f>
        <v>0</v>
      </c>
      <c r="AD12" s="151">
        <f>'Deutsches Sportabzeichen'!AU12</f>
        <v>0</v>
      </c>
      <c r="AE12" s="152" t="str">
        <f>'Deutsches Sportabzeichen'!AV12</f>
        <v>-</v>
      </c>
    </row>
    <row r="13" spans="2:31" ht="15.6" x14ac:dyDescent="0.3">
      <c r="B13" s="140">
        <f>'Auswertung Bundesjugendspiele'!B13</f>
        <v>0</v>
      </c>
      <c r="C13" s="140">
        <f>'Auswertung Bundesjugendspiele'!C13</f>
        <v>0</v>
      </c>
      <c r="D13" s="140">
        <f>'Auswertung Bundesjugendspiele'!D13</f>
        <v>0</v>
      </c>
      <c r="E13" s="140">
        <f>'Auswertung Bundesjugendspiele'!E13</f>
        <v>0</v>
      </c>
      <c r="F13" s="150">
        <f>'Auswertung Bundesjugendspiele'!F13</f>
        <v>0</v>
      </c>
      <c r="G13" s="142">
        <f>'Auswertung Bundesjugendspiele'!G13</f>
        <v>0</v>
      </c>
      <c r="H13" s="113"/>
      <c r="I13" s="141">
        <f>IF(H13=0,0,TRUNC((SQRT(H13)- IF($G13="w",Parameter!$B$12,Parameter!$D$12))/IF($G13="w",Parameter!$C$12,Parameter!$E$12)))</f>
        <v>0</v>
      </c>
      <c r="J13" s="151">
        <f>'Auswertung Bundesjugendspiele'!AH13</f>
        <v>0</v>
      </c>
      <c r="K13" s="151">
        <f>'Auswertung Bundesjugendspiele'!AI13</f>
        <v>0</v>
      </c>
      <c r="L13" s="151">
        <f>'Auswertung Bundesjugendspiele'!AJ13</f>
        <v>0</v>
      </c>
      <c r="M13" s="141" t="str">
        <f>'Auswertung Bundesjugendspiele'!AK13</f>
        <v>-</v>
      </c>
      <c r="N13" s="29" t="e">
        <f>#REF!</f>
        <v>#REF!</v>
      </c>
      <c r="O13" s="21" t="e">
        <f>#REF!</f>
        <v>#REF!</v>
      </c>
      <c r="P13" s="21" t="e">
        <f>#REF!</f>
        <v>#REF!</v>
      </c>
      <c r="Q13" s="21" t="e">
        <f>#REF!</f>
        <v>#REF!</v>
      </c>
      <c r="R13" s="21" t="e">
        <f>#REF!</f>
        <v>#REF!</v>
      </c>
      <c r="S13" s="21" t="e">
        <f>#REF!</f>
        <v>#REF!</v>
      </c>
      <c r="T13" s="21" t="e">
        <f>#REF!</f>
        <v>#REF!</v>
      </c>
      <c r="U13" s="21" t="e">
        <f>#REF!</f>
        <v>#REF!</v>
      </c>
      <c r="V13" s="21" t="e">
        <f>#REF!</f>
        <v>#REF!</v>
      </c>
      <c r="W13" s="21" t="e">
        <f>#REF!</f>
        <v>#REF!</v>
      </c>
      <c r="X13" s="21" t="e">
        <f t="shared" si="0"/>
        <v>#REF!</v>
      </c>
      <c r="Y13" s="151">
        <f>'Deutsches Sportabzeichen'!AP13</f>
        <v>0</v>
      </c>
      <c r="Z13" s="151">
        <f>'Deutsches Sportabzeichen'!AQ13</f>
        <v>0</v>
      </c>
      <c r="AA13" s="151">
        <f>'Deutsches Sportabzeichen'!AR13</f>
        <v>0</v>
      </c>
      <c r="AB13" s="151">
        <f>'Deutsches Sportabzeichen'!AS13</f>
        <v>0</v>
      </c>
      <c r="AC13" s="151">
        <f>'Deutsches Sportabzeichen'!AT13</f>
        <v>0</v>
      </c>
      <c r="AD13" s="151">
        <f>'Deutsches Sportabzeichen'!AU13</f>
        <v>0</v>
      </c>
      <c r="AE13" s="152" t="str">
        <f>'Deutsches Sportabzeichen'!AV13</f>
        <v>-</v>
      </c>
    </row>
    <row r="14" spans="2:31" ht="15.6" x14ac:dyDescent="0.3">
      <c r="B14" s="140">
        <f>'Auswertung Bundesjugendspiele'!B14</f>
        <v>0</v>
      </c>
      <c r="C14" s="140">
        <f>'Auswertung Bundesjugendspiele'!C14</f>
        <v>0</v>
      </c>
      <c r="D14" s="140">
        <f>'Auswertung Bundesjugendspiele'!D14</f>
        <v>0</v>
      </c>
      <c r="E14" s="140">
        <f>'Auswertung Bundesjugendspiele'!E14</f>
        <v>0</v>
      </c>
      <c r="F14" s="150">
        <f>'Auswertung Bundesjugendspiele'!F14</f>
        <v>0</v>
      </c>
      <c r="G14" s="142">
        <f>'Auswertung Bundesjugendspiele'!G14</f>
        <v>0</v>
      </c>
      <c r="H14" s="113"/>
      <c r="I14" s="141">
        <f>IF(H14=0,0,TRUNC((SQRT(H14)- IF($G14="w",Parameter!$B$12,Parameter!$D$12))/IF($G14="w",Parameter!$C$12,Parameter!$E$12)))</f>
        <v>0</v>
      </c>
      <c r="J14" s="151">
        <f>'Auswertung Bundesjugendspiele'!AH14</f>
        <v>0</v>
      </c>
      <c r="K14" s="151">
        <f>'Auswertung Bundesjugendspiele'!AI14</f>
        <v>0</v>
      </c>
      <c r="L14" s="151">
        <f>'Auswertung Bundesjugendspiele'!AJ14</f>
        <v>0</v>
      </c>
      <c r="M14" s="141" t="str">
        <f>'Auswertung Bundesjugendspiele'!AK14</f>
        <v>-</v>
      </c>
      <c r="N14" s="29" t="e">
        <f>#REF!</f>
        <v>#REF!</v>
      </c>
      <c r="O14" s="21" t="e">
        <f>#REF!</f>
        <v>#REF!</v>
      </c>
      <c r="P14" s="21" t="e">
        <f>#REF!</f>
        <v>#REF!</v>
      </c>
      <c r="Q14" s="21" t="e">
        <f>#REF!</f>
        <v>#REF!</v>
      </c>
      <c r="R14" s="21" t="e">
        <f>#REF!</f>
        <v>#REF!</v>
      </c>
      <c r="S14" s="21" t="e">
        <f>#REF!</f>
        <v>#REF!</v>
      </c>
      <c r="T14" s="21" t="e">
        <f>#REF!</f>
        <v>#REF!</v>
      </c>
      <c r="U14" s="21" t="e">
        <f>#REF!</f>
        <v>#REF!</v>
      </c>
      <c r="V14" s="21" t="e">
        <f>#REF!</f>
        <v>#REF!</v>
      </c>
      <c r="W14" s="21" t="e">
        <f>#REF!</f>
        <v>#REF!</v>
      </c>
      <c r="X14" s="21" t="e">
        <f t="shared" si="0"/>
        <v>#REF!</v>
      </c>
      <c r="Y14" s="151">
        <f>'Deutsches Sportabzeichen'!AP14</f>
        <v>0</v>
      </c>
      <c r="Z14" s="151">
        <f>'Deutsches Sportabzeichen'!AQ14</f>
        <v>0</v>
      </c>
      <c r="AA14" s="151">
        <f>'Deutsches Sportabzeichen'!AR14</f>
        <v>0</v>
      </c>
      <c r="AB14" s="151">
        <f>'Deutsches Sportabzeichen'!AS14</f>
        <v>0</v>
      </c>
      <c r="AC14" s="151">
        <f>'Deutsches Sportabzeichen'!AT14</f>
        <v>0</v>
      </c>
      <c r="AD14" s="151">
        <f>'Deutsches Sportabzeichen'!AU14</f>
        <v>0</v>
      </c>
      <c r="AE14" s="152" t="str">
        <f>'Deutsches Sportabzeichen'!AV14</f>
        <v>-</v>
      </c>
    </row>
    <row r="15" spans="2:31" ht="15.6" x14ac:dyDescent="0.3">
      <c r="B15" s="140">
        <f>'Auswertung Bundesjugendspiele'!B15</f>
        <v>0</v>
      </c>
      <c r="C15" s="140">
        <f>'Auswertung Bundesjugendspiele'!C15</f>
        <v>0</v>
      </c>
      <c r="D15" s="140">
        <f>'Auswertung Bundesjugendspiele'!D15</f>
        <v>0</v>
      </c>
      <c r="E15" s="140">
        <f>'Auswertung Bundesjugendspiele'!E15</f>
        <v>0</v>
      </c>
      <c r="F15" s="150">
        <f>'Auswertung Bundesjugendspiele'!F15</f>
        <v>0</v>
      </c>
      <c r="G15" s="142">
        <f>'Auswertung Bundesjugendspiele'!G15</f>
        <v>0</v>
      </c>
      <c r="H15" s="113"/>
      <c r="I15" s="141">
        <f>IF(H15=0,0,TRUNC((SQRT(H15)- IF($G15="w",Parameter!$B$12,Parameter!$D$12))/IF($G15="w",Parameter!$C$12,Parameter!$E$12)))</f>
        <v>0</v>
      </c>
      <c r="J15" s="151">
        <f>'Auswertung Bundesjugendspiele'!AH15</f>
        <v>0</v>
      </c>
      <c r="K15" s="151">
        <f>'Auswertung Bundesjugendspiele'!AI15</f>
        <v>0</v>
      </c>
      <c r="L15" s="151">
        <f>'Auswertung Bundesjugendspiele'!AJ15</f>
        <v>0</v>
      </c>
      <c r="M15" s="141" t="str">
        <f>'Auswertung Bundesjugendspiele'!AK15</f>
        <v>-</v>
      </c>
      <c r="N15" s="29" t="e">
        <f>#REF!</f>
        <v>#REF!</v>
      </c>
      <c r="O15" s="21" t="e">
        <f>#REF!</f>
        <v>#REF!</v>
      </c>
      <c r="P15" s="21" t="e">
        <f>#REF!</f>
        <v>#REF!</v>
      </c>
      <c r="Q15" s="21" t="e">
        <f>#REF!</f>
        <v>#REF!</v>
      </c>
      <c r="R15" s="21" t="e">
        <f>#REF!</f>
        <v>#REF!</v>
      </c>
      <c r="S15" s="21" t="e">
        <f>#REF!</f>
        <v>#REF!</v>
      </c>
      <c r="T15" s="21" t="e">
        <f>#REF!</f>
        <v>#REF!</v>
      </c>
      <c r="U15" s="21" t="e">
        <f>#REF!</f>
        <v>#REF!</v>
      </c>
      <c r="V15" s="21" t="e">
        <f>#REF!</f>
        <v>#REF!</v>
      </c>
      <c r="W15" s="21" t="e">
        <f>#REF!</f>
        <v>#REF!</v>
      </c>
      <c r="X15" s="21" t="e">
        <f t="shared" si="0"/>
        <v>#REF!</v>
      </c>
      <c r="Y15" s="151">
        <f>'Deutsches Sportabzeichen'!AP15</f>
        <v>0</v>
      </c>
      <c r="Z15" s="151">
        <f>'Deutsches Sportabzeichen'!AQ15</f>
        <v>0</v>
      </c>
      <c r="AA15" s="151">
        <f>'Deutsches Sportabzeichen'!AR15</f>
        <v>0</v>
      </c>
      <c r="AB15" s="151">
        <f>'Deutsches Sportabzeichen'!AS15</f>
        <v>0</v>
      </c>
      <c r="AC15" s="151">
        <f>'Deutsches Sportabzeichen'!AT15</f>
        <v>0</v>
      </c>
      <c r="AD15" s="151">
        <f>'Deutsches Sportabzeichen'!AU15</f>
        <v>0</v>
      </c>
      <c r="AE15" s="152" t="str">
        <f>'Deutsches Sportabzeichen'!AV15</f>
        <v>-</v>
      </c>
    </row>
    <row r="16" spans="2:31" ht="15.6" x14ac:dyDescent="0.3">
      <c r="B16" s="140">
        <f>'Auswertung Bundesjugendspiele'!B16</f>
        <v>0</v>
      </c>
      <c r="C16" s="140">
        <f>'Auswertung Bundesjugendspiele'!C16</f>
        <v>0</v>
      </c>
      <c r="D16" s="140">
        <f>'Auswertung Bundesjugendspiele'!D16</f>
        <v>0</v>
      </c>
      <c r="E16" s="140">
        <f>'Auswertung Bundesjugendspiele'!E16</f>
        <v>0</v>
      </c>
      <c r="F16" s="150">
        <f>'Auswertung Bundesjugendspiele'!F16</f>
        <v>0</v>
      </c>
      <c r="G16" s="142">
        <f>'Auswertung Bundesjugendspiele'!G16</f>
        <v>0</v>
      </c>
      <c r="H16" s="113"/>
      <c r="I16" s="141">
        <f>IF(H16=0,0,TRUNC((SQRT(H16)- IF($G16="w",Parameter!$B$12,Parameter!$D$12))/IF($G16="w",Parameter!$C$12,Parameter!$E$12)))</f>
        <v>0</v>
      </c>
      <c r="J16" s="151">
        <f>'Auswertung Bundesjugendspiele'!AH16</f>
        <v>0</v>
      </c>
      <c r="K16" s="151">
        <f>'Auswertung Bundesjugendspiele'!AI16</f>
        <v>0</v>
      </c>
      <c r="L16" s="151">
        <f>'Auswertung Bundesjugendspiele'!AJ16</f>
        <v>0</v>
      </c>
      <c r="M16" s="141" t="str">
        <f>'Auswertung Bundesjugendspiele'!AK16</f>
        <v>-</v>
      </c>
      <c r="N16" s="29" t="e">
        <f>#REF!</f>
        <v>#REF!</v>
      </c>
      <c r="O16" s="21" t="e">
        <f>#REF!</f>
        <v>#REF!</v>
      </c>
      <c r="P16" s="21" t="e">
        <f>#REF!</f>
        <v>#REF!</v>
      </c>
      <c r="Q16" s="21" t="e">
        <f>#REF!</f>
        <v>#REF!</v>
      </c>
      <c r="R16" s="21" t="e">
        <f>#REF!</f>
        <v>#REF!</v>
      </c>
      <c r="S16" s="21" t="e">
        <f>#REF!</f>
        <v>#REF!</v>
      </c>
      <c r="T16" s="21" t="e">
        <f>#REF!</f>
        <v>#REF!</v>
      </c>
      <c r="U16" s="21" t="e">
        <f>#REF!</f>
        <v>#REF!</v>
      </c>
      <c r="V16" s="21" t="e">
        <f>#REF!</f>
        <v>#REF!</v>
      </c>
      <c r="W16" s="21" t="e">
        <f>#REF!</f>
        <v>#REF!</v>
      </c>
      <c r="X16" s="21" t="e">
        <f t="shared" si="0"/>
        <v>#REF!</v>
      </c>
      <c r="Y16" s="151">
        <f>'Deutsches Sportabzeichen'!AP16</f>
        <v>0</v>
      </c>
      <c r="Z16" s="151">
        <f>'Deutsches Sportabzeichen'!AQ16</f>
        <v>0</v>
      </c>
      <c r="AA16" s="151">
        <f>'Deutsches Sportabzeichen'!AR16</f>
        <v>0</v>
      </c>
      <c r="AB16" s="151">
        <f>'Deutsches Sportabzeichen'!AS16</f>
        <v>0</v>
      </c>
      <c r="AC16" s="151">
        <f>'Deutsches Sportabzeichen'!AT16</f>
        <v>0</v>
      </c>
      <c r="AD16" s="151">
        <f>'Deutsches Sportabzeichen'!AU16</f>
        <v>0</v>
      </c>
      <c r="AE16" s="152" t="str">
        <f>'Deutsches Sportabzeichen'!AV16</f>
        <v>-</v>
      </c>
    </row>
    <row r="17" spans="2:31" ht="15.6" x14ac:dyDescent="0.3">
      <c r="B17" s="140">
        <f>'Auswertung Bundesjugendspiele'!B17</f>
        <v>0</v>
      </c>
      <c r="C17" s="140">
        <f>'Auswertung Bundesjugendspiele'!C17</f>
        <v>0</v>
      </c>
      <c r="D17" s="140">
        <f>'Auswertung Bundesjugendspiele'!D17</f>
        <v>0</v>
      </c>
      <c r="E17" s="140">
        <f>'Auswertung Bundesjugendspiele'!E17</f>
        <v>0</v>
      </c>
      <c r="F17" s="150">
        <f>'Auswertung Bundesjugendspiele'!F17</f>
        <v>0</v>
      </c>
      <c r="G17" s="142">
        <f>'Auswertung Bundesjugendspiele'!G17</f>
        <v>0</v>
      </c>
      <c r="H17" s="113"/>
      <c r="I17" s="141">
        <f>IF(H17=0,0,TRUNC((SQRT(H17)- IF($G17="w",Parameter!$B$12,Parameter!$D$12))/IF($G17="w",Parameter!$C$12,Parameter!$E$12)))</f>
        <v>0</v>
      </c>
      <c r="J17" s="151">
        <f>'Auswertung Bundesjugendspiele'!AH17</f>
        <v>0</v>
      </c>
      <c r="K17" s="151">
        <f>'Auswertung Bundesjugendspiele'!AI17</f>
        <v>0</v>
      </c>
      <c r="L17" s="151">
        <f>'Auswertung Bundesjugendspiele'!AJ17</f>
        <v>0</v>
      </c>
      <c r="M17" s="141" t="str">
        <f>'Auswertung Bundesjugendspiele'!AK17</f>
        <v>-</v>
      </c>
      <c r="N17" s="29" t="e">
        <f>#REF!</f>
        <v>#REF!</v>
      </c>
      <c r="O17" s="21" t="e">
        <f>#REF!</f>
        <v>#REF!</v>
      </c>
      <c r="P17" s="21" t="e">
        <f>#REF!</f>
        <v>#REF!</v>
      </c>
      <c r="Q17" s="21" t="e">
        <f>#REF!</f>
        <v>#REF!</v>
      </c>
      <c r="R17" s="21" t="e">
        <f>#REF!</f>
        <v>#REF!</v>
      </c>
      <c r="S17" s="21" t="e">
        <f>#REF!</f>
        <v>#REF!</v>
      </c>
      <c r="T17" s="21" t="e">
        <f>#REF!</f>
        <v>#REF!</v>
      </c>
      <c r="U17" s="21" t="e">
        <f>#REF!</f>
        <v>#REF!</v>
      </c>
      <c r="V17" s="21" t="e">
        <f>#REF!</f>
        <v>#REF!</v>
      </c>
      <c r="W17" s="21" t="e">
        <f>#REF!</f>
        <v>#REF!</v>
      </c>
      <c r="X17" s="21" t="e">
        <f t="shared" si="0"/>
        <v>#REF!</v>
      </c>
      <c r="Y17" s="151">
        <f>'Deutsches Sportabzeichen'!AP17</f>
        <v>0</v>
      </c>
      <c r="Z17" s="151">
        <f>'Deutsches Sportabzeichen'!AQ17</f>
        <v>0</v>
      </c>
      <c r="AA17" s="151">
        <f>'Deutsches Sportabzeichen'!AR17</f>
        <v>0</v>
      </c>
      <c r="AB17" s="151">
        <f>'Deutsches Sportabzeichen'!AS17</f>
        <v>0</v>
      </c>
      <c r="AC17" s="151">
        <f>'Deutsches Sportabzeichen'!AT17</f>
        <v>0</v>
      </c>
      <c r="AD17" s="151">
        <f>'Deutsches Sportabzeichen'!AU17</f>
        <v>0</v>
      </c>
      <c r="AE17" s="152" t="str">
        <f>'Deutsches Sportabzeichen'!AV17</f>
        <v>-</v>
      </c>
    </row>
    <row r="18" spans="2:31" ht="15.6" x14ac:dyDescent="0.3">
      <c r="B18" s="140">
        <f>'Auswertung Bundesjugendspiele'!B18</f>
        <v>0</v>
      </c>
      <c r="C18" s="140">
        <f>'Auswertung Bundesjugendspiele'!C18</f>
        <v>0</v>
      </c>
      <c r="D18" s="140">
        <f>'Auswertung Bundesjugendspiele'!D18</f>
        <v>0</v>
      </c>
      <c r="E18" s="140">
        <f>'Auswertung Bundesjugendspiele'!E18</f>
        <v>0</v>
      </c>
      <c r="F18" s="150">
        <f>'Auswertung Bundesjugendspiele'!F18</f>
        <v>0</v>
      </c>
      <c r="G18" s="142">
        <f>'Auswertung Bundesjugendspiele'!G18</f>
        <v>0</v>
      </c>
      <c r="H18" s="113"/>
      <c r="I18" s="141">
        <f>IF(H18=0,0,TRUNC((SQRT(H18)- IF($G18="w",Parameter!$B$12,Parameter!$D$12))/IF($G18="w",Parameter!$C$12,Parameter!$E$12)))</f>
        <v>0</v>
      </c>
      <c r="J18" s="151">
        <f>'Auswertung Bundesjugendspiele'!AH18</f>
        <v>0</v>
      </c>
      <c r="K18" s="151">
        <f>'Auswertung Bundesjugendspiele'!AI18</f>
        <v>0</v>
      </c>
      <c r="L18" s="151">
        <f>'Auswertung Bundesjugendspiele'!AJ18</f>
        <v>0</v>
      </c>
      <c r="M18" s="141" t="str">
        <f>'Auswertung Bundesjugendspiele'!AK18</f>
        <v>-</v>
      </c>
      <c r="N18" s="29" t="e">
        <f>#REF!</f>
        <v>#REF!</v>
      </c>
      <c r="O18" s="21" t="e">
        <f>#REF!</f>
        <v>#REF!</v>
      </c>
      <c r="P18" s="21" t="e">
        <f>#REF!</f>
        <v>#REF!</v>
      </c>
      <c r="Q18" s="21" t="e">
        <f>#REF!</f>
        <v>#REF!</v>
      </c>
      <c r="R18" s="21" t="e">
        <f>#REF!</f>
        <v>#REF!</v>
      </c>
      <c r="S18" s="21" t="e">
        <f>#REF!</f>
        <v>#REF!</v>
      </c>
      <c r="T18" s="21" t="e">
        <f>#REF!</f>
        <v>#REF!</v>
      </c>
      <c r="U18" s="21" t="e">
        <f>#REF!</f>
        <v>#REF!</v>
      </c>
      <c r="V18" s="21" t="e">
        <f>#REF!</f>
        <v>#REF!</v>
      </c>
      <c r="W18" s="21" t="e">
        <f>#REF!</f>
        <v>#REF!</v>
      </c>
      <c r="X18" s="21" t="e">
        <f t="shared" si="0"/>
        <v>#REF!</v>
      </c>
      <c r="Y18" s="151">
        <f>'Deutsches Sportabzeichen'!AP18</f>
        <v>0</v>
      </c>
      <c r="Z18" s="151">
        <f>'Deutsches Sportabzeichen'!AQ18</f>
        <v>0</v>
      </c>
      <c r="AA18" s="151">
        <f>'Deutsches Sportabzeichen'!AR18</f>
        <v>0</v>
      </c>
      <c r="AB18" s="151">
        <f>'Deutsches Sportabzeichen'!AS18</f>
        <v>0</v>
      </c>
      <c r="AC18" s="151">
        <f>'Deutsches Sportabzeichen'!AT18</f>
        <v>0</v>
      </c>
      <c r="AD18" s="151">
        <f>'Deutsches Sportabzeichen'!AU18</f>
        <v>0</v>
      </c>
      <c r="AE18" s="152" t="str">
        <f>'Deutsches Sportabzeichen'!AV18</f>
        <v>-</v>
      </c>
    </row>
    <row r="19" spans="2:31" ht="15.6" x14ac:dyDescent="0.3">
      <c r="B19" s="140">
        <f>'Auswertung Bundesjugendspiele'!B19</f>
        <v>0</v>
      </c>
      <c r="C19" s="140">
        <f>'Auswertung Bundesjugendspiele'!C19</f>
        <v>0</v>
      </c>
      <c r="D19" s="140">
        <f>'Auswertung Bundesjugendspiele'!D19</f>
        <v>0</v>
      </c>
      <c r="E19" s="140">
        <f>'Auswertung Bundesjugendspiele'!E19</f>
        <v>0</v>
      </c>
      <c r="F19" s="150">
        <f>'Auswertung Bundesjugendspiele'!F19</f>
        <v>0</v>
      </c>
      <c r="G19" s="142">
        <f>'Auswertung Bundesjugendspiele'!G19</f>
        <v>0</v>
      </c>
      <c r="H19" s="113"/>
      <c r="I19" s="141">
        <f>IF(H19=0,0,TRUNC((SQRT(H19)- IF($G19="w",Parameter!$B$12,Parameter!$D$12))/IF($G19="w",Parameter!$C$12,Parameter!$E$12)))</f>
        <v>0</v>
      </c>
      <c r="J19" s="151">
        <f>'Auswertung Bundesjugendspiele'!AH19</f>
        <v>0</v>
      </c>
      <c r="K19" s="151">
        <f>'Auswertung Bundesjugendspiele'!AI19</f>
        <v>0</v>
      </c>
      <c r="L19" s="151">
        <f>'Auswertung Bundesjugendspiele'!AJ19</f>
        <v>0</v>
      </c>
      <c r="M19" s="141" t="str">
        <f>'Auswertung Bundesjugendspiele'!AK19</f>
        <v>-</v>
      </c>
      <c r="N19" s="29" t="e">
        <f>#REF!</f>
        <v>#REF!</v>
      </c>
      <c r="O19" s="21" t="e">
        <f>#REF!</f>
        <v>#REF!</v>
      </c>
      <c r="P19" s="21" t="e">
        <f>#REF!</f>
        <v>#REF!</v>
      </c>
      <c r="Q19" s="21" t="e">
        <f>#REF!</f>
        <v>#REF!</v>
      </c>
      <c r="R19" s="21" t="e">
        <f>#REF!</f>
        <v>#REF!</v>
      </c>
      <c r="S19" s="21" t="e">
        <f>#REF!</f>
        <v>#REF!</v>
      </c>
      <c r="T19" s="21" t="e">
        <f>#REF!</f>
        <v>#REF!</v>
      </c>
      <c r="U19" s="21" t="e">
        <f>#REF!</f>
        <v>#REF!</v>
      </c>
      <c r="V19" s="21" t="e">
        <f>#REF!</f>
        <v>#REF!</v>
      </c>
      <c r="W19" s="21" t="e">
        <f>#REF!</f>
        <v>#REF!</v>
      </c>
      <c r="X19" s="21" t="e">
        <f t="shared" si="0"/>
        <v>#REF!</v>
      </c>
      <c r="Y19" s="151">
        <f>'Deutsches Sportabzeichen'!AP19</f>
        <v>0</v>
      </c>
      <c r="Z19" s="151">
        <f>'Deutsches Sportabzeichen'!AQ19</f>
        <v>0</v>
      </c>
      <c r="AA19" s="151">
        <f>'Deutsches Sportabzeichen'!AR19</f>
        <v>0</v>
      </c>
      <c r="AB19" s="151">
        <f>'Deutsches Sportabzeichen'!AS19</f>
        <v>0</v>
      </c>
      <c r="AC19" s="151">
        <f>'Deutsches Sportabzeichen'!AT19</f>
        <v>0</v>
      </c>
      <c r="AD19" s="151">
        <f>'Deutsches Sportabzeichen'!AU19</f>
        <v>0</v>
      </c>
      <c r="AE19" s="152" t="str">
        <f>'Deutsches Sportabzeichen'!AV19</f>
        <v>-</v>
      </c>
    </row>
    <row r="20" spans="2:31" ht="15.6" x14ac:dyDescent="0.3">
      <c r="B20" s="140">
        <f>'Auswertung Bundesjugendspiele'!B20</f>
        <v>0</v>
      </c>
      <c r="C20" s="140">
        <f>'Auswertung Bundesjugendspiele'!C20</f>
        <v>0</v>
      </c>
      <c r="D20" s="140">
        <f>'Auswertung Bundesjugendspiele'!D20</f>
        <v>0</v>
      </c>
      <c r="E20" s="140">
        <f>'Auswertung Bundesjugendspiele'!E20</f>
        <v>0</v>
      </c>
      <c r="F20" s="150">
        <f>'Auswertung Bundesjugendspiele'!F20</f>
        <v>0</v>
      </c>
      <c r="G20" s="142">
        <f>'Auswertung Bundesjugendspiele'!G20</f>
        <v>0</v>
      </c>
      <c r="H20" s="113"/>
      <c r="I20" s="141">
        <f>IF(H20=0,0,TRUNC((SQRT(H20)- IF($G20="w",Parameter!$B$12,Parameter!$D$12))/IF($G20="w",Parameter!$C$12,Parameter!$E$12)))</f>
        <v>0</v>
      </c>
      <c r="J20" s="151">
        <f>'Auswertung Bundesjugendspiele'!AH20</f>
        <v>0</v>
      </c>
      <c r="K20" s="151">
        <f>'Auswertung Bundesjugendspiele'!AI20</f>
        <v>0</v>
      </c>
      <c r="L20" s="151">
        <f>'Auswertung Bundesjugendspiele'!AJ20</f>
        <v>0</v>
      </c>
      <c r="M20" s="141" t="str">
        <f>'Auswertung Bundesjugendspiele'!AK20</f>
        <v>-</v>
      </c>
      <c r="N20" s="29" t="e">
        <f>#REF!</f>
        <v>#REF!</v>
      </c>
      <c r="O20" s="21" t="e">
        <f>#REF!</f>
        <v>#REF!</v>
      </c>
      <c r="P20" s="21" t="e">
        <f>#REF!</f>
        <v>#REF!</v>
      </c>
      <c r="Q20" s="21" t="e">
        <f>#REF!</f>
        <v>#REF!</v>
      </c>
      <c r="R20" s="21" t="e">
        <f>#REF!</f>
        <v>#REF!</v>
      </c>
      <c r="S20" s="21" t="e">
        <f>#REF!</f>
        <v>#REF!</v>
      </c>
      <c r="T20" s="21" t="e">
        <f>#REF!</f>
        <v>#REF!</v>
      </c>
      <c r="U20" s="21" t="e">
        <f>#REF!</f>
        <v>#REF!</v>
      </c>
      <c r="V20" s="21" t="e">
        <f>#REF!</f>
        <v>#REF!</v>
      </c>
      <c r="W20" s="21" t="e">
        <f>#REF!</f>
        <v>#REF!</v>
      </c>
      <c r="X20" s="21" t="e">
        <f t="shared" si="0"/>
        <v>#REF!</v>
      </c>
      <c r="Y20" s="151">
        <f>'Deutsches Sportabzeichen'!AP20</f>
        <v>0</v>
      </c>
      <c r="Z20" s="151">
        <f>'Deutsches Sportabzeichen'!AQ20</f>
        <v>0</v>
      </c>
      <c r="AA20" s="151">
        <f>'Deutsches Sportabzeichen'!AR20</f>
        <v>0</v>
      </c>
      <c r="AB20" s="151">
        <f>'Deutsches Sportabzeichen'!AS20</f>
        <v>0</v>
      </c>
      <c r="AC20" s="151">
        <f>'Deutsches Sportabzeichen'!AT20</f>
        <v>0</v>
      </c>
      <c r="AD20" s="151">
        <f>'Deutsches Sportabzeichen'!AU20</f>
        <v>0</v>
      </c>
      <c r="AE20" s="152" t="str">
        <f>'Deutsches Sportabzeichen'!AV20</f>
        <v>-</v>
      </c>
    </row>
    <row r="21" spans="2:31" ht="15.6" x14ac:dyDescent="0.3">
      <c r="B21" s="140">
        <f>'Auswertung Bundesjugendspiele'!B21</f>
        <v>0</v>
      </c>
      <c r="C21" s="140">
        <f>'Auswertung Bundesjugendspiele'!C21</f>
        <v>0</v>
      </c>
      <c r="D21" s="140">
        <f>'Auswertung Bundesjugendspiele'!D21</f>
        <v>0</v>
      </c>
      <c r="E21" s="140">
        <f>'Auswertung Bundesjugendspiele'!E21</f>
        <v>0</v>
      </c>
      <c r="F21" s="150">
        <f>'Auswertung Bundesjugendspiele'!F21</f>
        <v>0</v>
      </c>
      <c r="G21" s="142">
        <f>'Auswertung Bundesjugendspiele'!G21</f>
        <v>0</v>
      </c>
      <c r="H21" s="113"/>
      <c r="I21" s="141">
        <f>IF(H21=0,0,TRUNC((SQRT(H21)- IF($G21="w",Parameter!$B$12,Parameter!$D$12))/IF($G21="w",Parameter!$C$12,Parameter!$E$12)))</f>
        <v>0</v>
      </c>
      <c r="J21" s="151">
        <f>'Auswertung Bundesjugendspiele'!AH21</f>
        <v>0</v>
      </c>
      <c r="K21" s="151">
        <f>'Auswertung Bundesjugendspiele'!AI21</f>
        <v>0</v>
      </c>
      <c r="L21" s="151">
        <f>'Auswertung Bundesjugendspiele'!AJ21</f>
        <v>0</v>
      </c>
      <c r="M21" s="141" t="str">
        <f>'Auswertung Bundesjugendspiele'!AK21</f>
        <v>-</v>
      </c>
      <c r="N21" s="29" t="e">
        <f>#REF!</f>
        <v>#REF!</v>
      </c>
      <c r="O21" s="21" t="e">
        <f>#REF!</f>
        <v>#REF!</v>
      </c>
      <c r="P21" s="21" t="e">
        <f>#REF!</f>
        <v>#REF!</v>
      </c>
      <c r="Q21" s="21" t="e">
        <f>#REF!</f>
        <v>#REF!</v>
      </c>
      <c r="R21" s="21" t="e">
        <f>#REF!</f>
        <v>#REF!</v>
      </c>
      <c r="S21" s="21" t="e">
        <f>#REF!</f>
        <v>#REF!</v>
      </c>
      <c r="T21" s="21" t="e">
        <f>#REF!</f>
        <v>#REF!</v>
      </c>
      <c r="U21" s="21" t="e">
        <f>#REF!</f>
        <v>#REF!</v>
      </c>
      <c r="V21" s="21" t="e">
        <f>#REF!</f>
        <v>#REF!</v>
      </c>
      <c r="W21" s="21" t="e">
        <f>#REF!</f>
        <v>#REF!</v>
      </c>
      <c r="X21" s="21" t="e">
        <f t="shared" si="0"/>
        <v>#REF!</v>
      </c>
      <c r="Y21" s="151">
        <f>'Deutsches Sportabzeichen'!AP21</f>
        <v>0</v>
      </c>
      <c r="Z21" s="151">
        <f>'Deutsches Sportabzeichen'!AQ21</f>
        <v>0</v>
      </c>
      <c r="AA21" s="151">
        <f>'Deutsches Sportabzeichen'!AR21</f>
        <v>0</v>
      </c>
      <c r="AB21" s="151">
        <f>'Deutsches Sportabzeichen'!AS21</f>
        <v>0</v>
      </c>
      <c r="AC21" s="151">
        <f>'Deutsches Sportabzeichen'!AT21</f>
        <v>0</v>
      </c>
      <c r="AD21" s="151">
        <f>'Deutsches Sportabzeichen'!AU21</f>
        <v>0</v>
      </c>
      <c r="AE21" s="152" t="str">
        <f>'Deutsches Sportabzeichen'!AV21</f>
        <v>-</v>
      </c>
    </row>
    <row r="22" spans="2:31" ht="15.6" x14ac:dyDescent="0.3">
      <c r="B22" s="140">
        <f>'Auswertung Bundesjugendspiele'!B22</f>
        <v>0</v>
      </c>
      <c r="C22" s="140">
        <f>'Auswertung Bundesjugendspiele'!C22</f>
        <v>0</v>
      </c>
      <c r="D22" s="140">
        <f>'Auswertung Bundesjugendspiele'!D22</f>
        <v>0</v>
      </c>
      <c r="E22" s="140">
        <f>'Auswertung Bundesjugendspiele'!E22</f>
        <v>0</v>
      </c>
      <c r="F22" s="150">
        <f>'Auswertung Bundesjugendspiele'!F22</f>
        <v>0</v>
      </c>
      <c r="G22" s="142">
        <f>'Auswertung Bundesjugendspiele'!G22</f>
        <v>0</v>
      </c>
      <c r="H22" s="113"/>
      <c r="I22" s="141">
        <f>IF(H22=0,0,TRUNC((SQRT(H22)- IF($G22="w",Parameter!$B$12,Parameter!$D$12))/IF($G22="w",Parameter!$C$12,Parameter!$E$12)))</f>
        <v>0</v>
      </c>
      <c r="J22" s="151">
        <f>'Auswertung Bundesjugendspiele'!AH22</f>
        <v>0</v>
      </c>
      <c r="K22" s="151">
        <f>'Auswertung Bundesjugendspiele'!AI22</f>
        <v>0</v>
      </c>
      <c r="L22" s="151">
        <f>'Auswertung Bundesjugendspiele'!AJ22</f>
        <v>0</v>
      </c>
      <c r="M22" s="141" t="str">
        <f>'Auswertung Bundesjugendspiele'!AK22</f>
        <v>-</v>
      </c>
      <c r="N22" s="29" t="e">
        <f>#REF!</f>
        <v>#REF!</v>
      </c>
      <c r="O22" s="21" t="e">
        <f>#REF!</f>
        <v>#REF!</v>
      </c>
      <c r="P22" s="21" t="e">
        <f>#REF!</f>
        <v>#REF!</v>
      </c>
      <c r="Q22" s="21" t="e">
        <f>#REF!</f>
        <v>#REF!</v>
      </c>
      <c r="R22" s="21" t="e">
        <f>#REF!</f>
        <v>#REF!</v>
      </c>
      <c r="S22" s="21" t="e">
        <f>#REF!</f>
        <v>#REF!</v>
      </c>
      <c r="T22" s="21" t="e">
        <f>#REF!</f>
        <v>#REF!</v>
      </c>
      <c r="U22" s="21" t="e">
        <f>#REF!</f>
        <v>#REF!</v>
      </c>
      <c r="V22" s="21" t="e">
        <f>#REF!</f>
        <v>#REF!</v>
      </c>
      <c r="W22" s="21" t="e">
        <f>#REF!</f>
        <v>#REF!</v>
      </c>
      <c r="X22" s="21" t="e">
        <f t="shared" si="0"/>
        <v>#REF!</v>
      </c>
      <c r="Y22" s="151">
        <f>'Deutsches Sportabzeichen'!AP22</f>
        <v>0</v>
      </c>
      <c r="Z22" s="151">
        <f>'Deutsches Sportabzeichen'!AQ22</f>
        <v>0</v>
      </c>
      <c r="AA22" s="151">
        <f>'Deutsches Sportabzeichen'!AR22</f>
        <v>0</v>
      </c>
      <c r="AB22" s="151">
        <f>'Deutsches Sportabzeichen'!AS22</f>
        <v>0</v>
      </c>
      <c r="AC22" s="151">
        <f>'Deutsches Sportabzeichen'!AT22</f>
        <v>0</v>
      </c>
      <c r="AD22" s="151">
        <f>'Deutsches Sportabzeichen'!AU22</f>
        <v>0</v>
      </c>
      <c r="AE22" s="152" t="str">
        <f>'Deutsches Sportabzeichen'!AV22</f>
        <v>-</v>
      </c>
    </row>
    <row r="23" spans="2:31" ht="15.6" x14ac:dyDescent="0.3">
      <c r="B23" s="140">
        <f>'Auswertung Bundesjugendspiele'!B23</f>
        <v>0</v>
      </c>
      <c r="C23" s="140">
        <f>'Auswertung Bundesjugendspiele'!C23</f>
        <v>0</v>
      </c>
      <c r="D23" s="140">
        <f>'Auswertung Bundesjugendspiele'!D23</f>
        <v>0</v>
      </c>
      <c r="E23" s="140">
        <f>'Auswertung Bundesjugendspiele'!E23</f>
        <v>0</v>
      </c>
      <c r="F23" s="150">
        <f>'Auswertung Bundesjugendspiele'!F23</f>
        <v>0</v>
      </c>
      <c r="G23" s="142">
        <f>'Auswertung Bundesjugendspiele'!G23</f>
        <v>0</v>
      </c>
      <c r="H23" s="113"/>
      <c r="I23" s="141">
        <f>IF(H23=0,0,TRUNC((SQRT(H23)- IF($G23="w",Parameter!$B$12,Parameter!$D$12))/IF($G23="w",Parameter!$C$12,Parameter!$E$12)))</f>
        <v>0</v>
      </c>
      <c r="J23" s="151">
        <f>'Auswertung Bundesjugendspiele'!AH23</f>
        <v>0</v>
      </c>
      <c r="K23" s="151">
        <f>'Auswertung Bundesjugendspiele'!AI23</f>
        <v>0</v>
      </c>
      <c r="L23" s="151">
        <f>'Auswertung Bundesjugendspiele'!AJ23</f>
        <v>0</v>
      </c>
      <c r="M23" s="141" t="str">
        <f>'Auswertung Bundesjugendspiele'!AK23</f>
        <v>-</v>
      </c>
      <c r="N23" s="29" t="e">
        <f>#REF!</f>
        <v>#REF!</v>
      </c>
      <c r="O23" s="21" t="e">
        <f>#REF!</f>
        <v>#REF!</v>
      </c>
      <c r="P23" s="21" t="e">
        <f>#REF!</f>
        <v>#REF!</v>
      </c>
      <c r="Q23" s="21" t="e">
        <f>#REF!</f>
        <v>#REF!</v>
      </c>
      <c r="R23" s="21" t="e">
        <f>#REF!</f>
        <v>#REF!</v>
      </c>
      <c r="S23" s="21" t="e">
        <f>#REF!</f>
        <v>#REF!</v>
      </c>
      <c r="T23" s="21" t="e">
        <f>#REF!</f>
        <v>#REF!</v>
      </c>
      <c r="U23" s="21" t="e">
        <f>#REF!</f>
        <v>#REF!</v>
      </c>
      <c r="V23" s="21" t="e">
        <f>#REF!</f>
        <v>#REF!</v>
      </c>
      <c r="W23" s="21" t="e">
        <f>#REF!</f>
        <v>#REF!</v>
      </c>
      <c r="X23" s="21" t="e">
        <f t="shared" si="0"/>
        <v>#REF!</v>
      </c>
      <c r="Y23" s="151">
        <f>'Deutsches Sportabzeichen'!AP23</f>
        <v>0</v>
      </c>
      <c r="Z23" s="151">
        <f>'Deutsches Sportabzeichen'!AQ23</f>
        <v>0</v>
      </c>
      <c r="AA23" s="151">
        <f>'Deutsches Sportabzeichen'!AR23</f>
        <v>0</v>
      </c>
      <c r="AB23" s="151">
        <f>'Deutsches Sportabzeichen'!AS23</f>
        <v>0</v>
      </c>
      <c r="AC23" s="151">
        <f>'Deutsches Sportabzeichen'!AT23</f>
        <v>0</v>
      </c>
      <c r="AD23" s="151">
        <f>'Deutsches Sportabzeichen'!AU23</f>
        <v>0</v>
      </c>
      <c r="AE23" s="152" t="str">
        <f>'Deutsches Sportabzeichen'!AV23</f>
        <v>-</v>
      </c>
    </row>
    <row r="24" spans="2:31" ht="15.6" x14ac:dyDescent="0.3">
      <c r="B24" s="140">
        <f>'Auswertung Bundesjugendspiele'!B24</f>
        <v>0</v>
      </c>
      <c r="C24" s="140">
        <f>'Auswertung Bundesjugendspiele'!C24</f>
        <v>0</v>
      </c>
      <c r="D24" s="140">
        <f>'Auswertung Bundesjugendspiele'!D24</f>
        <v>0</v>
      </c>
      <c r="E24" s="140">
        <f>'Auswertung Bundesjugendspiele'!E24</f>
        <v>0</v>
      </c>
      <c r="F24" s="150">
        <f>'Auswertung Bundesjugendspiele'!F24</f>
        <v>0</v>
      </c>
      <c r="G24" s="142">
        <f>'Auswertung Bundesjugendspiele'!G24</f>
        <v>0</v>
      </c>
      <c r="H24" s="113"/>
      <c r="I24" s="141">
        <f>IF(H24=0,0,TRUNC((SQRT(H24)- IF($G24="w",Parameter!$B$12,Parameter!$D$12))/IF($G24="w",Parameter!$C$12,Parameter!$E$12)))</f>
        <v>0</v>
      </c>
      <c r="J24" s="151">
        <f>'Auswertung Bundesjugendspiele'!AH24</f>
        <v>0</v>
      </c>
      <c r="K24" s="151">
        <f>'Auswertung Bundesjugendspiele'!AI24</f>
        <v>0</v>
      </c>
      <c r="L24" s="151">
        <f>'Auswertung Bundesjugendspiele'!AJ24</f>
        <v>0</v>
      </c>
      <c r="M24" s="141" t="str">
        <f>'Auswertung Bundesjugendspiele'!AK24</f>
        <v>-</v>
      </c>
      <c r="N24" s="29" t="e">
        <f>#REF!</f>
        <v>#REF!</v>
      </c>
      <c r="O24" s="21" t="e">
        <f>#REF!</f>
        <v>#REF!</v>
      </c>
      <c r="P24" s="21" t="e">
        <f>#REF!</f>
        <v>#REF!</v>
      </c>
      <c r="Q24" s="21" t="e">
        <f>#REF!</f>
        <v>#REF!</v>
      </c>
      <c r="R24" s="21" t="e">
        <f>#REF!</f>
        <v>#REF!</v>
      </c>
      <c r="S24" s="21" t="e">
        <f>#REF!</f>
        <v>#REF!</v>
      </c>
      <c r="T24" s="21" t="e">
        <f>#REF!</f>
        <v>#REF!</v>
      </c>
      <c r="U24" s="21" t="e">
        <f>#REF!</f>
        <v>#REF!</v>
      </c>
      <c r="V24" s="21" t="e">
        <f>#REF!</f>
        <v>#REF!</v>
      </c>
      <c r="W24" s="21" t="e">
        <f>#REF!</f>
        <v>#REF!</v>
      </c>
      <c r="X24" s="21" t="e">
        <f t="shared" si="0"/>
        <v>#REF!</v>
      </c>
      <c r="Y24" s="151">
        <f>'Deutsches Sportabzeichen'!AP24</f>
        <v>0</v>
      </c>
      <c r="Z24" s="151">
        <f>'Deutsches Sportabzeichen'!AQ24</f>
        <v>0</v>
      </c>
      <c r="AA24" s="151">
        <f>'Deutsches Sportabzeichen'!AR24</f>
        <v>0</v>
      </c>
      <c r="AB24" s="151">
        <f>'Deutsches Sportabzeichen'!AS24</f>
        <v>0</v>
      </c>
      <c r="AC24" s="151">
        <f>'Deutsches Sportabzeichen'!AT24</f>
        <v>0</v>
      </c>
      <c r="AD24" s="151">
        <f>'Deutsches Sportabzeichen'!AU24</f>
        <v>0</v>
      </c>
      <c r="AE24" s="152" t="str">
        <f>'Deutsches Sportabzeichen'!AV24</f>
        <v>-</v>
      </c>
    </row>
    <row r="25" spans="2:31" ht="15.6" x14ac:dyDescent="0.3">
      <c r="B25" s="140">
        <f>'Auswertung Bundesjugendspiele'!B25</f>
        <v>0</v>
      </c>
      <c r="C25" s="140">
        <f>'Auswertung Bundesjugendspiele'!C25</f>
        <v>0</v>
      </c>
      <c r="D25" s="140">
        <f>'Auswertung Bundesjugendspiele'!D25</f>
        <v>0</v>
      </c>
      <c r="E25" s="140">
        <f>'Auswertung Bundesjugendspiele'!E25</f>
        <v>0</v>
      </c>
      <c r="F25" s="150">
        <f>'Auswertung Bundesjugendspiele'!F25</f>
        <v>0</v>
      </c>
      <c r="G25" s="142">
        <f>'Auswertung Bundesjugendspiele'!G25</f>
        <v>0</v>
      </c>
      <c r="H25" s="113"/>
      <c r="I25" s="141">
        <f>IF(H25=0,0,TRUNC((SQRT(H25)- IF($G25="w",Parameter!$B$12,Parameter!$D$12))/IF($G25="w",Parameter!$C$12,Parameter!$E$12)))</f>
        <v>0</v>
      </c>
      <c r="J25" s="151">
        <f>'Auswertung Bundesjugendspiele'!AH25</f>
        <v>0</v>
      </c>
      <c r="K25" s="151">
        <f>'Auswertung Bundesjugendspiele'!AI25</f>
        <v>0</v>
      </c>
      <c r="L25" s="151">
        <f>'Auswertung Bundesjugendspiele'!AJ25</f>
        <v>0</v>
      </c>
      <c r="M25" s="141" t="str">
        <f>'Auswertung Bundesjugendspiele'!AK25</f>
        <v>-</v>
      </c>
      <c r="N25" s="29" t="e">
        <f>#REF!</f>
        <v>#REF!</v>
      </c>
      <c r="O25" s="21" t="e">
        <f>#REF!</f>
        <v>#REF!</v>
      </c>
      <c r="P25" s="21" t="e">
        <f>#REF!</f>
        <v>#REF!</v>
      </c>
      <c r="Q25" s="21" t="e">
        <f>#REF!</f>
        <v>#REF!</v>
      </c>
      <c r="R25" s="21" t="e">
        <f>#REF!</f>
        <v>#REF!</v>
      </c>
      <c r="S25" s="21" t="e">
        <f>#REF!</f>
        <v>#REF!</v>
      </c>
      <c r="T25" s="21" t="e">
        <f>#REF!</f>
        <v>#REF!</v>
      </c>
      <c r="U25" s="21" t="e">
        <f>#REF!</f>
        <v>#REF!</v>
      </c>
      <c r="V25" s="21" t="e">
        <f>#REF!</f>
        <v>#REF!</v>
      </c>
      <c r="W25" s="21" t="e">
        <f>#REF!</f>
        <v>#REF!</v>
      </c>
      <c r="X25" s="21" t="e">
        <f t="shared" si="0"/>
        <v>#REF!</v>
      </c>
      <c r="Y25" s="151">
        <f>'Deutsches Sportabzeichen'!AP25</f>
        <v>0</v>
      </c>
      <c r="Z25" s="151">
        <f>'Deutsches Sportabzeichen'!AQ25</f>
        <v>0</v>
      </c>
      <c r="AA25" s="151">
        <f>'Deutsches Sportabzeichen'!AR25</f>
        <v>0</v>
      </c>
      <c r="AB25" s="151">
        <f>'Deutsches Sportabzeichen'!AS25</f>
        <v>0</v>
      </c>
      <c r="AC25" s="151">
        <f>'Deutsches Sportabzeichen'!AT25</f>
        <v>0</v>
      </c>
      <c r="AD25" s="151">
        <f>'Deutsches Sportabzeichen'!AU25</f>
        <v>0</v>
      </c>
      <c r="AE25" s="152" t="str">
        <f>'Deutsches Sportabzeichen'!AV25</f>
        <v>-</v>
      </c>
    </row>
    <row r="26" spans="2:31" ht="15.6" x14ac:dyDescent="0.3">
      <c r="B26" s="140">
        <f>'Auswertung Bundesjugendspiele'!B26</f>
        <v>0</v>
      </c>
      <c r="C26" s="140">
        <f>'Auswertung Bundesjugendspiele'!C26</f>
        <v>0</v>
      </c>
      <c r="D26" s="140">
        <f>'Auswertung Bundesjugendspiele'!D26</f>
        <v>0</v>
      </c>
      <c r="E26" s="140">
        <f>'Auswertung Bundesjugendspiele'!E26</f>
        <v>0</v>
      </c>
      <c r="F26" s="150">
        <f>'Auswertung Bundesjugendspiele'!F26</f>
        <v>0</v>
      </c>
      <c r="G26" s="142">
        <f>'Auswertung Bundesjugendspiele'!G26</f>
        <v>0</v>
      </c>
      <c r="H26" s="113"/>
      <c r="I26" s="141">
        <f>IF(H26=0,0,TRUNC((SQRT(H26)- IF($G26="w",Parameter!$B$12,Parameter!$D$12))/IF($G26="w",Parameter!$C$12,Parameter!$E$12)))</f>
        <v>0</v>
      </c>
      <c r="J26" s="151">
        <f>'Auswertung Bundesjugendspiele'!AH26</f>
        <v>0</v>
      </c>
      <c r="K26" s="151">
        <f>'Auswertung Bundesjugendspiele'!AI26</f>
        <v>0</v>
      </c>
      <c r="L26" s="151">
        <f>'Auswertung Bundesjugendspiele'!AJ26</f>
        <v>0</v>
      </c>
      <c r="M26" s="141" t="str">
        <f>'Auswertung Bundesjugendspiele'!AK26</f>
        <v>-</v>
      </c>
      <c r="N26" s="29" t="e">
        <f>#REF!</f>
        <v>#REF!</v>
      </c>
      <c r="O26" s="21" t="e">
        <f>#REF!</f>
        <v>#REF!</v>
      </c>
      <c r="P26" s="21" t="e">
        <f>#REF!</f>
        <v>#REF!</v>
      </c>
      <c r="Q26" s="21" t="e">
        <f>#REF!</f>
        <v>#REF!</v>
      </c>
      <c r="R26" s="21" t="e">
        <f>#REF!</f>
        <v>#REF!</v>
      </c>
      <c r="S26" s="21" t="e">
        <f>#REF!</f>
        <v>#REF!</v>
      </c>
      <c r="T26" s="21" t="e">
        <f>#REF!</f>
        <v>#REF!</v>
      </c>
      <c r="U26" s="21" t="e">
        <f>#REF!</f>
        <v>#REF!</v>
      </c>
      <c r="V26" s="21" t="e">
        <f>#REF!</f>
        <v>#REF!</v>
      </c>
      <c r="W26" s="21" t="e">
        <f>#REF!</f>
        <v>#REF!</v>
      </c>
      <c r="X26" s="21" t="e">
        <f t="shared" si="0"/>
        <v>#REF!</v>
      </c>
      <c r="Y26" s="151">
        <f>'Deutsches Sportabzeichen'!AP26</f>
        <v>0</v>
      </c>
      <c r="Z26" s="151">
        <f>'Deutsches Sportabzeichen'!AQ26</f>
        <v>0</v>
      </c>
      <c r="AA26" s="151">
        <f>'Deutsches Sportabzeichen'!AR26</f>
        <v>0</v>
      </c>
      <c r="AB26" s="151">
        <f>'Deutsches Sportabzeichen'!AS26</f>
        <v>0</v>
      </c>
      <c r="AC26" s="151">
        <f>'Deutsches Sportabzeichen'!AT26</f>
        <v>0</v>
      </c>
      <c r="AD26" s="151">
        <f>'Deutsches Sportabzeichen'!AU26</f>
        <v>0</v>
      </c>
      <c r="AE26" s="152" t="str">
        <f>'Deutsches Sportabzeichen'!AV26</f>
        <v>-</v>
      </c>
    </row>
    <row r="27" spans="2:31" ht="15.6" x14ac:dyDescent="0.3">
      <c r="B27" s="140">
        <f>'Auswertung Bundesjugendspiele'!B27</f>
        <v>0</v>
      </c>
      <c r="C27" s="140">
        <f>'Auswertung Bundesjugendspiele'!C27</f>
        <v>0</v>
      </c>
      <c r="D27" s="140">
        <f>'Auswertung Bundesjugendspiele'!D27</f>
        <v>0</v>
      </c>
      <c r="E27" s="140">
        <f>'Auswertung Bundesjugendspiele'!E27</f>
        <v>0</v>
      </c>
      <c r="F27" s="150">
        <f>'Auswertung Bundesjugendspiele'!F27</f>
        <v>0</v>
      </c>
      <c r="G27" s="142">
        <f>'Auswertung Bundesjugendspiele'!G27</f>
        <v>0</v>
      </c>
      <c r="H27" s="113"/>
      <c r="I27" s="141">
        <f>IF(H27=0,0,TRUNC((SQRT(H27)- IF($G27="w",Parameter!$B$12,Parameter!$D$12))/IF($G27="w",Parameter!$C$12,Parameter!$E$12)))</f>
        <v>0</v>
      </c>
      <c r="J27" s="151">
        <f>'Auswertung Bundesjugendspiele'!AH27</f>
        <v>0</v>
      </c>
      <c r="K27" s="151">
        <f>'Auswertung Bundesjugendspiele'!AI27</f>
        <v>0</v>
      </c>
      <c r="L27" s="151">
        <f>'Auswertung Bundesjugendspiele'!AJ27</f>
        <v>0</v>
      </c>
      <c r="M27" s="141" t="str">
        <f>'Auswertung Bundesjugendspiele'!AK27</f>
        <v>-</v>
      </c>
      <c r="N27" s="29" t="e">
        <f>#REF!</f>
        <v>#REF!</v>
      </c>
      <c r="O27" s="21" t="e">
        <f>#REF!</f>
        <v>#REF!</v>
      </c>
      <c r="P27" s="21" t="e">
        <f>#REF!</f>
        <v>#REF!</v>
      </c>
      <c r="Q27" s="21" t="e">
        <f>#REF!</f>
        <v>#REF!</v>
      </c>
      <c r="R27" s="21" t="e">
        <f>#REF!</f>
        <v>#REF!</v>
      </c>
      <c r="S27" s="21" t="e">
        <f>#REF!</f>
        <v>#REF!</v>
      </c>
      <c r="T27" s="21" t="e">
        <f>#REF!</f>
        <v>#REF!</v>
      </c>
      <c r="U27" s="21" t="e">
        <f>#REF!</f>
        <v>#REF!</v>
      </c>
      <c r="V27" s="21" t="e">
        <f>#REF!</f>
        <v>#REF!</v>
      </c>
      <c r="W27" s="21" t="e">
        <f>#REF!</f>
        <v>#REF!</v>
      </c>
      <c r="X27" s="21" t="e">
        <f t="shared" si="0"/>
        <v>#REF!</v>
      </c>
      <c r="Y27" s="151">
        <f>'Deutsches Sportabzeichen'!AP27</f>
        <v>0</v>
      </c>
      <c r="Z27" s="151">
        <f>'Deutsches Sportabzeichen'!AQ27</f>
        <v>0</v>
      </c>
      <c r="AA27" s="151">
        <f>'Deutsches Sportabzeichen'!AR27</f>
        <v>0</v>
      </c>
      <c r="AB27" s="151">
        <f>'Deutsches Sportabzeichen'!AS27</f>
        <v>0</v>
      </c>
      <c r="AC27" s="151">
        <f>'Deutsches Sportabzeichen'!AT27</f>
        <v>0</v>
      </c>
      <c r="AD27" s="151">
        <f>'Deutsches Sportabzeichen'!AU27</f>
        <v>0</v>
      </c>
      <c r="AE27" s="152" t="str">
        <f>'Deutsches Sportabzeichen'!AV27</f>
        <v>-</v>
      </c>
    </row>
    <row r="28" spans="2:31" ht="15.6" x14ac:dyDescent="0.3">
      <c r="B28" s="140">
        <f>'Auswertung Bundesjugendspiele'!B28</f>
        <v>0</v>
      </c>
      <c r="C28" s="140">
        <f>'Auswertung Bundesjugendspiele'!C28</f>
        <v>0</v>
      </c>
      <c r="D28" s="140">
        <f>'Auswertung Bundesjugendspiele'!D28</f>
        <v>0</v>
      </c>
      <c r="E28" s="140">
        <f>'Auswertung Bundesjugendspiele'!E28</f>
        <v>0</v>
      </c>
      <c r="F28" s="150">
        <f>'Auswertung Bundesjugendspiele'!F28</f>
        <v>0</v>
      </c>
      <c r="G28" s="142">
        <f>'Auswertung Bundesjugendspiele'!G28</f>
        <v>0</v>
      </c>
      <c r="H28" s="113"/>
      <c r="I28" s="141">
        <f>IF(H28=0,0,TRUNC((SQRT(H28)- IF($G28="w",Parameter!$B$12,Parameter!$D$12))/IF($G28="w",Parameter!$C$12,Parameter!$E$12)))</f>
        <v>0</v>
      </c>
      <c r="J28" s="151">
        <f>'Auswertung Bundesjugendspiele'!AH28</f>
        <v>0</v>
      </c>
      <c r="K28" s="151">
        <f>'Auswertung Bundesjugendspiele'!AI28</f>
        <v>0</v>
      </c>
      <c r="L28" s="151">
        <f>'Auswertung Bundesjugendspiele'!AJ28</f>
        <v>0</v>
      </c>
      <c r="M28" s="141" t="str">
        <f>'Auswertung Bundesjugendspiele'!AK28</f>
        <v>-</v>
      </c>
      <c r="N28" s="29" t="e">
        <f>#REF!</f>
        <v>#REF!</v>
      </c>
      <c r="O28" s="21" t="e">
        <f>#REF!</f>
        <v>#REF!</v>
      </c>
      <c r="P28" s="21" t="e">
        <f>#REF!</f>
        <v>#REF!</v>
      </c>
      <c r="Q28" s="21" t="e">
        <f>#REF!</f>
        <v>#REF!</v>
      </c>
      <c r="R28" s="21" t="e">
        <f>#REF!</f>
        <v>#REF!</v>
      </c>
      <c r="S28" s="21" t="e">
        <f>#REF!</f>
        <v>#REF!</v>
      </c>
      <c r="T28" s="21" t="e">
        <f>#REF!</f>
        <v>#REF!</v>
      </c>
      <c r="U28" s="21" t="e">
        <f>#REF!</f>
        <v>#REF!</v>
      </c>
      <c r="V28" s="21" t="e">
        <f>#REF!</f>
        <v>#REF!</v>
      </c>
      <c r="W28" s="21" t="e">
        <f>#REF!</f>
        <v>#REF!</v>
      </c>
      <c r="X28" s="21" t="e">
        <f t="shared" si="0"/>
        <v>#REF!</v>
      </c>
      <c r="Y28" s="151">
        <f>'Deutsches Sportabzeichen'!AP28</f>
        <v>0</v>
      </c>
      <c r="Z28" s="151">
        <f>'Deutsches Sportabzeichen'!AQ28</f>
        <v>0</v>
      </c>
      <c r="AA28" s="151">
        <f>'Deutsches Sportabzeichen'!AR28</f>
        <v>0</v>
      </c>
      <c r="AB28" s="151">
        <f>'Deutsches Sportabzeichen'!AS28</f>
        <v>0</v>
      </c>
      <c r="AC28" s="151">
        <f>'Deutsches Sportabzeichen'!AT28</f>
        <v>0</v>
      </c>
      <c r="AD28" s="151">
        <f>'Deutsches Sportabzeichen'!AU28</f>
        <v>0</v>
      </c>
      <c r="AE28" s="152" t="str">
        <f>'Deutsches Sportabzeichen'!AV28</f>
        <v>-</v>
      </c>
    </row>
    <row r="29" spans="2:31" ht="15.6" x14ac:dyDescent="0.3">
      <c r="B29" s="140">
        <f>'Auswertung Bundesjugendspiele'!B29</f>
        <v>0</v>
      </c>
      <c r="C29" s="140">
        <f>'Auswertung Bundesjugendspiele'!C29</f>
        <v>0</v>
      </c>
      <c r="D29" s="140">
        <f>'Auswertung Bundesjugendspiele'!D29</f>
        <v>0</v>
      </c>
      <c r="E29" s="140">
        <f>'Auswertung Bundesjugendspiele'!E29</f>
        <v>0</v>
      </c>
      <c r="F29" s="150">
        <f>'Auswertung Bundesjugendspiele'!F29</f>
        <v>0</v>
      </c>
      <c r="G29" s="142">
        <f>'Auswertung Bundesjugendspiele'!G29</f>
        <v>0</v>
      </c>
      <c r="H29" s="113"/>
      <c r="I29" s="141">
        <f>IF(H29=0,0,TRUNC((SQRT(H29)- IF($G29="w",Parameter!$B$12,Parameter!$D$12))/IF($G29="w",Parameter!$C$12,Parameter!$E$12)))</f>
        <v>0</v>
      </c>
      <c r="J29" s="151">
        <f>'Auswertung Bundesjugendspiele'!AH29</f>
        <v>0</v>
      </c>
      <c r="K29" s="151">
        <f>'Auswertung Bundesjugendspiele'!AI29</f>
        <v>0</v>
      </c>
      <c r="L29" s="151">
        <f>'Auswertung Bundesjugendspiele'!AJ29</f>
        <v>0</v>
      </c>
      <c r="M29" s="141" t="str">
        <f>'Auswertung Bundesjugendspiele'!AK29</f>
        <v>-</v>
      </c>
      <c r="N29" s="29" t="e">
        <f>#REF!</f>
        <v>#REF!</v>
      </c>
      <c r="O29" s="21" t="e">
        <f>#REF!</f>
        <v>#REF!</v>
      </c>
      <c r="P29" s="21" t="e">
        <f>#REF!</f>
        <v>#REF!</v>
      </c>
      <c r="Q29" s="21" t="e">
        <f>#REF!</f>
        <v>#REF!</v>
      </c>
      <c r="R29" s="21" t="e">
        <f>#REF!</f>
        <v>#REF!</v>
      </c>
      <c r="S29" s="21" t="e">
        <f>#REF!</f>
        <v>#REF!</v>
      </c>
      <c r="T29" s="21" t="e">
        <f>#REF!</f>
        <v>#REF!</v>
      </c>
      <c r="U29" s="21" t="e">
        <f>#REF!</f>
        <v>#REF!</v>
      </c>
      <c r="V29" s="21" t="e">
        <f>#REF!</f>
        <v>#REF!</v>
      </c>
      <c r="W29" s="21" t="e">
        <f>#REF!</f>
        <v>#REF!</v>
      </c>
      <c r="X29" s="21" t="e">
        <f t="shared" si="0"/>
        <v>#REF!</v>
      </c>
      <c r="Y29" s="151">
        <f>'Deutsches Sportabzeichen'!AP29</f>
        <v>0</v>
      </c>
      <c r="Z29" s="151">
        <f>'Deutsches Sportabzeichen'!AQ29</f>
        <v>0</v>
      </c>
      <c r="AA29" s="151">
        <f>'Deutsches Sportabzeichen'!AR29</f>
        <v>0</v>
      </c>
      <c r="AB29" s="151">
        <f>'Deutsches Sportabzeichen'!AS29</f>
        <v>0</v>
      </c>
      <c r="AC29" s="151">
        <f>'Deutsches Sportabzeichen'!AT29</f>
        <v>0</v>
      </c>
      <c r="AD29" s="151">
        <f>'Deutsches Sportabzeichen'!AU29</f>
        <v>0</v>
      </c>
      <c r="AE29" s="152" t="str">
        <f>'Deutsches Sportabzeichen'!AV29</f>
        <v>-</v>
      </c>
    </row>
    <row r="30" spans="2:31" ht="15.6" x14ac:dyDescent="0.3">
      <c r="B30" s="140">
        <f>'Auswertung Bundesjugendspiele'!B30</f>
        <v>0</v>
      </c>
      <c r="C30" s="140">
        <f>'Auswertung Bundesjugendspiele'!C30</f>
        <v>0</v>
      </c>
      <c r="D30" s="140">
        <f>'Auswertung Bundesjugendspiele'!D30</f>
        <v>0</v>
      </c>
      <c r="E30" s="140">
        <f>'Auswertung Bundesjugendspiele'!E30</f>
        <v>0</v>
      </c>
      <c r="F30" s="150">
        <f>'Auswertung Bundesjugendspiele'!F30</f>
        <v>0</v>
      </c>
      <c r="G30" s="142">
        <f>'Auswertung Bundesjugendspiele'!G30</f>
        <v>0</v>
      </c>
      <c r="H30" s="113"/>
      <c r="I30" s="141">
        <f>IF(H30=0,0,TRUNC((SQRT(H30)- IF($G30="w",Parameter!$B$12,Parameter!$D$12))/IF($G30="w",Parameter!$C$12,Parameter!$E$12)))</f>
        <v>0</v>
      </c>
      <c r="J30" s="151">
        <f>'Auswertung Bundesjugendspiele'!AH30</f>
        <v>0</v>
      </c>
      <c r="K30" s="151">
        <f>'Auswertung Bundesjugendspiele'!AI30</f>
        <v>0</v>
      </c>
      <c r="L30" s="151">
        <f>'Auswertung Bundesjugendspiele'!AJ30</f>
        <v>0</v>
      </c>
      <c r="M30" s="141" t="str">
        <f>'Auswertung Bundesjugendspiele'!AK30</f>
        <v>-</v>
      </c>
      <c r="N30" s="29" t="e">
        <f>#REF!</f>
        <v>#REF!</v>
      </c>
      <c r="O30" s="21" t="e">
        <f>#REF!</f>
        <v>#REF!</v>
      </c>
      <c r="P30" s="21" t="e">
        <f>#REF!</f>
        <v>#REF!</v>
      </c>
      <c r="Q30" s="21" t="e">
        <f>#REF!</f>
        <v>#REF!</v>
      </c>
      <c r="R30" s="21" t="e">
        <f>#REF!</f>
        <v>#REF!</v>
      </c>
      <c r="S30" s="21" t="e">
        <f>#REF!</f>
        <v>#REF!</v>
      </c>
      <c r="T30" s="21" t="e">
        <f>#REF!</f>
        <v>#REF!</v>
      </c>
      <c r="U30" s="21" t="e">
        <f>#REF!</f>
        <v>#REF!</v>
      </c>
      <c r="V30" s="21" t="e">
        <f>#REF!</f>
        <v>#REF!</v>
      </c>
      <c r="W30" s="21" t="e">
        <f>#REF!</f>
        <v>#REF!</v>
      </c>
      <c r="X30" s="21" t="e">
        <f t="shared" si="0"/>
        <v>#REF!</v>
      </c>
      <c r="Y30" s="151">
        <f>'Deutsches Sportabzeichen'!AP30</f>
        <v>0</v>
      </c>
      <c r="Z30" s="151">
        <f>'Deutsches Sportabzeichen'!AQ30</f>
        <v>0</v>
      </c>
      <c r="AA30" s="151">
        <f>'Deutsches Sportabzeichen'!AR30</f>
        <v>0</v>
      </c>
      <c r="AB30" s="151">
        <f>'Deutsches Sportabzeichen'!AS30</f>
        <v>0</v>
      </c>
      <c r="AC30" s="151">
        <f>'Deutsches Sportabzeichen'!AT30</f>
        <v>0</v>
      </c>
      <c r="AD30" s="151">
        <f>'Deutsches Sportabzeichen'!AU30</f>
        <v>0</v>
      </c>
      <c r="AE30" s="152" t="str">
        <f>'Deutsches Sportabzeichen'!AV30</f>
        <v>-</v>
      </c>
    </row>
    <row r="31" spans="2:31" ht="15.6" x14ac:dyDescent="0.3">
      <c r="B31" s="140">
        <f>'Auswertung Bundesjugendspiele'!B31</f>
        <v>0</v>
      </c>
      <c r="C31" s="140">
        <f>'Auswertung Bundesjugendspiele'!C31</f>
        <v>0</v>
      </c>
      <c r="D31" s="140">
        <f>'Auswertung Bundesjugendspiele'!D31</f>
        <v>0</v>
      </c>
      <c r="E31" s="140">
        <f>'Auswertung Bundesjugendspiele'!E31</f>
        <v>0</v>
      </c>
      <c r="F31" s="150">
        <f>'Auswertung Bundesjugendspiele'!F31</f>
        <v>0</v>
      </c>
      <c r="G31" s="142">
        <f>'Auswertung Bundesjugendspiele'!G31</f>
        <v>0</v>
      </c>
      <c r="H31" s="113"/>
      <c r="I31" s="141">
        <f>IF(H31=0,0,TRUNC((SQRT(H31)- IF($G31="w",Parameter!$B$12,Parameter!$D$12))/IF($G31="w",Parameter!$C$12,Parameter!$E$12)))</f>
        <v>0</v>
      </c>
      <c r="J31" s="151">
        <f>'Auswertung Bundesjugendspiele'!AH31</f>
        <v>0</v>
      </c>
      <c r="K31" s="151">
        <f>'Auswertung Bundesjugendspiele'!AI31</f>
        <v>0</v>
      </c>
      <c r="L31" s="151">
        <f>'Auswertung Bundesjugendspiele'!AJ31</f>
        <v>0</v>
      </c>
      <c r="M31" s="141" t="str">
        <f>'Auswertung Bundesjugendspiele'!AK31</f>
        <v>-</v>
      </c>
      <c r="N31" s="29" t="e">
        <f>#REF!</f>
        <v>#REF!</v>
      </c>
      <c r="O31" s="21" t="e">
        <f>#REF!</f>
        <v>#REF!</v>
      </c>
      <c r="P31" s="21" t="e">
        <f>#REF!</f>
        <v>#REF!</v>
      </c>
      <c r="Q31" s="21" t="e">
        <f>#REF!</f>
        <v>#REF!</v>
      </c>
      <c r="R31" s="21" t="e">
        <f>#REF!</f>
        <v>#REF!</v>
      </c>
      <c r="S31" s="21" t="e">
        <f>#REF!</f>
        <v>#REF!</v>
      </c>
      <c r="T31" s="21" t="e">
        <f>#REF!</f>
        <v>#REF!</v>
      </c>
      <c r="U31" s="21" t="e">
        <f>#REF!</f>
        <v>#REF!</v>
      </c>
      <c r="V31" s="21" t="e">
        <f>#REF!</f>
        <v>#REF!</v>
      </c>
      <c r="W31" s="21" t="e">
        <f>#REF!</f>
        <v>#REF!</v>
      </c>
      <c r="X31" s="21" t="e">
        <f t="shared" si="0"/>
        <v>#REF!</v>
      </c>
      <c r="Y31" s="151">
        <f>'Deutsches Sportabzeichen'!AP31</f>
        <v>0</v>
      </c>
      <c r="Z31" s="151">
        <f>'Deutsches Sportabzeichen'!AQ31</f>
        <v>0</v>
      </c>
      <c r="AA31" s="151">
        <f>'Deutsches Sportabzeichen'!AR31</f>
        <v>0</v>
      </c>
      <c r="AB31" s="151">
        <f>'Deutsches Sportabzeichen'!AS31</f>
        <v>0</v>
      </c>
      <c r="AC31" s="151">
        <f>'Deutsches Sportabzeichen'!AT31</f>
        <v>0</v>
      </c>
      <c r="AD31" s="151">
        <f>'Deutsches Sportabzeichen'!AU31</f>
        <v>0</v>
      </c>
      <c r="AE31" s="152" t="str">
        <f>'Deutsches Sportabzeichen'!AV31</f>
        <v>-</v>
      </c>
    </row>
    <row r="32" spans="2:31" ht="15.6" x14ac:dyDescent="0.3">
      <c r="B32" s="140">
        <f>'Auswertung Bundesjugendspiele'!B32</f>
        <v>0</v>
      </c>
      <c r="C32" s="140">
        <f>'Auswertung Bundesjugendspiele'!C32</f>
        <v>0</v>
      </c>
      <c r="D32" s="140">
        <f>'Auswertung Bundesjugendspiele'!D32</f>
        <v>0</v>
      </c>
      <c r="E32" s="140">
        <f>'Auswertung Bundesjugendspiele'!E32</f>
        <v>0</v>
      </c>
      <c r="F32" s="150">
        <f>'Auswertung Bundesjugendspiele'!F32</f>
        <v>0</v>
      </c>
      <c r="G32" s="142">
        <f>'Auswertung Bundesjugendspiele'!G32</f>
        <v>0</v>
      </c>
      <c r="H32" s="113"/>
      <c r="I32" s="141">
        <f>IF(H32=0,0,TRUNC((SQRT(H32)- IF($G32="w",Parameter!$B$12,Parameter!$D$12))/IF($G32="w",Parameter!$C$12,Parameter!$E$12)))</f>
        <v>0</v>
      </c>
      <c r="J32" s="151">
        <f>'Auswertung Bundesjugendspiele'!AH32</f>
        <v>0</v>
      </c>
      <c r="K32" s="151">
        <f>'Auswertung Bundesjugendspiele'!AI32</f>
        <v>0</v>
      </c>
      <c r="L32" s="151">
        <f>'Auswertung Bundesjugendspiele'!AJ32</f>
        <v>0</v>
      </c>
      <c r="M32" s="141" t="str">
        <f>'Auswertung Bundesjugendspiele'!AK32</f>
        <v>-</v>
      </c>
      <c r="N32" s="29" t="e">
        <f>#REF!</f>
        <v>#REF!</v>
      </c>
      <c r="O32" s="21" t="e">
        <f>#REF!</f>
        <v>#REF!</v>
      </c>
      <c r="P32" s="21" t="e">
        <f>#REF!</f>
        <v>#REF!</v>
      </c>
      <c r="Q32" s="21" t="e">
        <f>#REF!</f>
        <v>#REF!</v>
      </c>
      <c r="R32" s="21" t="e">
        <f>#REF!</f>
        <v>#REF!</v>
      </c>
      <c r="S32" s="21" t="e">
        <f>#REF!</f>
        <v>#REF!</v>
      </c>
      <c r="T32" s="21" t="e">
        <f>#REF!</f>
        <v>#REF!</v>
      </c>
      <c r="U32" s="21" t="e">
        <f>#REF!</f>
        <v>#REF!</v>
      </c>
      <c r="V32" s="21" t="e">
        <f>#REF!</f>
        <v>#REF!</v>
      </c>
      <c r="W32" s="21" t="e">
        <f>#REF!</f>
        <v>#REF!</v>
      </c>
      <c r="X32" s="21" t="e">
        <f t="shared" si="0"/>
        <v>#REF!</v>
      </c>
      <c r="Y32" s="151">
        <f>'Deutsches Sportabzeichen'!AP32</f>
        <v>0</v>
      </c>
      <c r="Z32" s="151">
        <f>'Deutsches Sportabzeichen'!AQ32</f>
        <v>0</v>
      </c>
      <c r="AA32" s="151">
        <f>'Deutsches Sportabzeichen'!AR32</f>
        <v>0</v>
      </c>
      <c r="AB32" s="151">
        <f>'Deutsches Sportabzeichen'!AS32</f>
        <v>0</v>
      </c>
      <c r="AC32" s="151">
        <f>'Deutsches Sportabzeichen'!AT32</f>
        <v>0</v>
      </c>
      <c r="AD32" s="151">
        <f>'Deutsches Sportabzeichen'!AU32</f>
        <v>0</v>
      </c>
      <c r="AE32" s="152" t="str">
        <f>'Deutsches Sportabzeichen'!AV32</f>
        <v>-</v>
      </c>
    </row>
    <row r="33" spans="2:31" ht="15.6" x14ac:dyDescent="0.3">
      <c r="B33" s="140">
        <f>'Auswertung Bundesjugendspiele'!B33</f>
        <v>0</v>
      </c>
      <c r="C33" s="140">
        <f>'Auswertung Bundesjugendspiele'!C33</f>
        <v>0</v>
      </c>
      <c r="D33" s="140">
        <f>'Auswertung Bundesjugendspiele'!D33</f>
        <v>0</v>
      </c>
      <c r="E33" s="140">
        <f>'Auswertung Bundesjugendspiele'!E33</f>
        <v>0</v>
      </c>
      <c r="F33" s="150">
        <f>'Auswertung Bundesjugendspiele'!F33</f>
        <v>0</v>
      </c>
      <c r="G33" s="142">
        <f>'Auswertung Bundesjugendspiele'!G33</f>
        <v>0</v>
      </c>
      <c r="H33" s="113"/>
      <c r="I33" s="141">
        <f>IF(H33=0,0,TRUNC((SQRT(H33)- IF($G33="w",Parameter!$B$12,Parameter!$D$12))/IF($G33="w",Parameter!$C$12,Parameter!$E$12)))</f>
        <v>0</v>
      </c>
      <c r="J33" s="151">
        <f>'Auswertung Bundesjugendspiele'!AH33</f>
        <v>0</v>
      </c>
      <c r="K33" s="151">
        <f>'Auswertung Bundesjugendspiele'!AI33</f>
        <v>0</v>
      </c>
      <c r="L33" s="151">
        <f>'Auswertung Bundesjugendspiele'!AJ33</f>
        <v>0</v>
      </c>
      <c r="M33" s="141" t="str">
        <f>'Auswertung Bundesjugendspiele'!AK33</f>
        <v>-</v>
      </c>
      <c r="N33" s="29" t="e">
        <f>#REF!</f>
        <v>#REF!</v>
      </c>
      <c r="O33" s="21" t="e">
        <f>#REF!</f>
        <v>#REF!</v>
      </c>
      <c r="P33" s="21" t="e">
        <f>#REF!</f>
        <v>#REF!</v>
      </c>
      <c r="Q33" s="21" t="e">
        <f>#REF!</f>
        <v>#REF!</v>
      </c>
      <c r="R33" s="21" t="e">
        <f>#REF!</f>
        <v>#REF!</v>
      </c>
      <c r="S33" s="21" t="e">
        <f>#REF!</f>
        <v>#REF!</v>
      </c>
      <c r="T33" s="21" t="e">
        <f>#REF!</f>
        <v>#REF!</v>
      </c>
      <c r="U33" s="21" t="e">
        <f>#REF!</f>
        <v>#REF!</v>
      </c>
      <c r="V33" s="21" t="e">
        <f>#REF!</f>
        <v>#REF!</v>
      </c>
      <c r="W33" s="21" t="e">
        <f>#REF!</f>
        <v>#REF!</v>
      </c>
      <c r="X33" s="21" t="e">
        <f t="shared" si="0"/>
        <v>#REF!</v>
      </c>
      <c r="Y33" s="151">
        <f>'Deutsches Sportabzeichen'!AP33</f>
        <v>0</v>
      </c>
      <c r="Z33" s="151">
        <f>'Deutsches Sportabzeichen'!AQ33</f>
        <v>0</v>
      </c>
      <c r="AA33" s="151">
        <f>'Deutsches Sportabzeichen'!AR33</f>
        <v>0</v>
      </c>
      <c r="AB33" s="151">
        <f>'Deutsches Sportabzeichen'!AS33</f>
        <v>0</v>
      </c>
      <c r="AC33" s="151">
        <f>'Deutsches Sportabzeichen'!AT33</f>
        <v>0</v>
      </c>
      <c r="AD33" s="151">
        <f>'Deutsches Sportabzeichen'!AU33</f>
        <v>0</v>
      </c>
      <c r="AE33" s="152" t="str">
        <f>'Deutsches Sportabzeichen'!AV33</f>
        <v>-</v>
      </c>
    </row>
    <row r="34" spans="2:31" ht="15.6" x14ac:dyDescent="0.3">
      <c r="B34" s="140">
        <f>'Auswertung Bundesjugendspiele'!B34</f>
        <v>0</v>
      </c>
      <c r="C34" s="140">
        <f>'Auswertung Bundesjugendspiele'!C34</f>
        <v>0</v>
      </c>
      <c r="D34" s="140">
        <f>'Auswertung Bundesjugendspiele'!D34</f>
        <v>0</v>
      </c>
      <c r="E34" s="140">
        <f>'Auswertung Bundesjugendspiele'!E34</f>
        <v>0</v>
      </c>
      <c r="F34" s="150">
        <f>'Auswertung Bundesjugendspiele'!F34</f>
        <v>0</v>
      </c>
      <c r="G34" s="142">
        <f>'Auswertung Bundesjugendspiele'!G34</f>
        <v>0</v>
      </c>
      <c r="H34" s="113"/>
      <c r="I34" s="141">
        <f>IF(H34=0,0,TRUNC((SQRT(H34)- IF($G34="w",Parameter!$B$12,Parameter!$D$12))/IF($G34="w",Parameter!$C$12,Parameter!$E$12)))</f>
        <v>0</v>
      </c>
      <c r="J34" s="151">
        <f>'Auswertung Bundesjugendspiele'!AH34</f>
        <v>0</v>
      </c>
      <c r="K34" s="151">
        <f>'Auswertung Bundesjugendspiele'!AI34</f>
        <v>0</v>
      </c>
      <c r="L34" s="151">
        <f>'Auswertung Bundesjugendspiele'!AJ34</f>
        <v>0</v>
      </c>
      <c r="M34" s="141" t="str">
        <f>'Auswertung Bundesjugendspiele'!AK34</f>
        <v>-</v>
      </c>
      <c r="N34" s="29" t="e">
        <f>#REF!</f>
        <v>#REF!</v>
      </c>
      <c r="O34" s="21" t="e">
        <f>#REF!</f>
        <v>#REF!</v>
      </c>
      <c r="P34" s="21" t="e">
        <f>#REF!</f>
        <v>#REF!</v>
      </c>
      <c r="Q34" s="21" t="e">
        <f>#REF!</f>
        <v>#REF!</v>
      </c>
      <c r="R34" s="21" t="e">
        <f>#REF!</f>
        <v>#REF!</v>
      </c>
      <c r="S34" s="21" t="e">
        <f>#REF!</f>
        <v>#REF!</v>
      </c>
      <c r="T34" s="21" t="e">
        <f>#REF!</f>
        <v>#REF!</v>
      </c>
      <c r="U34" s="21" t="e">
        <f>#REF!</f>
        <v>#REF!</v>
      </c>
      <c r="V34" s="21" t="e">
        <f>#REF!</f>
        <v>#REF!</v>
      </c>
      <c r="W34" s="21" t="e">
        <f>#REF!</f>
        <v>#REF!</v>
      </c>
      <c r="X34" s="21" t="e">
        <f t="shared" si="0"/>
        <v>#REF!</v>
      </c>
      <c r="Y34" s="151">
        <f>'Deutsches Sportabzeichen'!AP34</f>
        <v>0</v>
      </c>
      <c r="Z34" s="151">
        <f>'Deutsches Sportabzeichen'!AQ34</f>
        <v>0</v>
      </c>
      <c r="AA34" s="151">
        <f>'Deutsches Sportabzeichen'!AR34</f>
        <v>0</v>
      </c>
      <c r="AB34" s="151">
        <f>'Deutsches Sportabzeichen'!AS34</f>
        <v>0</v>
      </c>
      <c r="AC34" s="151">
        <f>'Deutsches Sportabzeichen'!AT34</f>
        <v>0</v>
      </c>
      <c r="AD34" s="151">
        <f>'Deutsches Sportabzeichen'!AU34</f>
        <v>0</v>
      </c>
      <c r="AE34" s="152" t="str">
        <f>'Deutsches Sportabzeichen'!AV34</f>
        <v>-</v>
      </c>
    </row>
    <row r="35" spans="2:31" ht="15.6" x14ac:dyDescent="0.3">
      <c r="B35" s="140">
        <f>'Auswertung Bundesjugendspiele'!B35</f>
        <v>0</v>
      </c>
      <c r="C35" s="140">
        <f>'Auswertung Bundesjugendspiele'!C35</f>
        <v>0</v>
      </c>
      <c r="D35" s="140">
        <f>'Auswertung Bundesjugendspiele'!D35</f>
        <v>0</v>
      </c>
      <c r="E35" s="140">
        <f>'Auswertung Bundesjugendspiele'!E35</f>
        <v>0</v>
      </c>
      <c r="F35" s="150">
        <f>'Auswertung Bundesjugendspiele'!F35</f>
        <v>0</v>
      </c>
      <c r="G35" s="142">
        <f>'Auswertung Bundesjugendspiele'!G35</f>
        <v>0</v>
      </c>
      <c r="H35" s="113"/>
      <c r="I35" s="141">
        <f>IF(H35=0,0,TRUNC((SQRT(H35)- IF($G35="w",Parameter!$B$12,Parameter!$D$12))/IF($G35="w",Parameter!$C$12,Parameter!$E$12)))</f>
        <v>0</v>
      </c>
      <c r="J35" s="151">
        <f>'Auswertung Bundesjugendspiele'!AH35</f>
        <v>0</v>
      </c>
      <c r="K35" s="151">
        <f>'Auswertung Bundesjugendspiele'!AI35</f>
        <v>0</v>
      </c>
      <c r="L35" s="151">
        <f>'Auswertung Bundesjugendspiele'!AJ35</f>
        <v>0</v>
      </c>
      <c r="M35" s="141" t="str">
        <f>'Auswertung Bundesjugendspiele'!AK35</f>
        <v>-</v>
      </c>
      <c r="N35" s="29" t="e">
        <f>#REF!</f>
        <v>#REF!</v>
      </c>
      <c r="O35" s="21" t="e">
        <f>#REF!</f>
        <v>#REF!</v>
      </c>
      <c r="P35" s="21" t="e">
        <f>#REF!</f>
        <v>#REF!</v>
      </c>
      <c r="Q35" s="21" t="e">
        <f>#REF!</f>
        <v>#REF!</v>
      </c>
      <c r="R35" s="21" t="e">
        <f>#REF!</f>
        <v>#REF!</v>
      </c>
      <c r="S35" s="21" t="e">
        <f>#REF!</f>
        <v>#REF!</v>
      </c>
      <c r="T35" s="21" t="e">
        <f>#REF!</f>
        <v>#REF!</v>
      </c>
      <c r="U35" s="21" t="e">
        <f>#REF!</f>
        <v>#REF!</v>
      </c>
      <c r="V35" s="21" t="e">
        <f>#REF!</f>
        <v>#REF!</v>
      </c>
      <c r="W35" s="21" t="e">
        <f>#REF!</f>
        <v>#REF!</v>
      </c>
      <c r="X35" s="21" t="e">
        <f t="shared" si="0"/>
        <v>#REF!</v>
      </c>
      <c r="Y35" s="151">
        <f>'Deutsches Sportabzeichen'!AP35</f>
        <v>0</v>
      </c>
      <c r="Z35" s="151">
        <f>'Deutsches Sportabzeichen'!AQ35</f>
        <v>0</v>
      </c>
      <c r="AA35" s="151">
        <f>'Deutsches Sportabzeichen'!AR35</f>
        <v>0</v>
      </c>
      <c r="AB35" s="151">
        <f>'Deutsches Sportabzeichen'!AS35</f>
        <v>0</v>
      </c>
      <c r="AC35" s="151">
        <f>'Deutsches Sportabzeichen'!AT35</f>
        <v>0</v>
      </c>
      <c r="AD35" s="151">
        <f>'Deutsches Sportabzeichen'!AU35</f>
        <v>0</v>
      </c>
      <c r="AE35" s="152" t="str">
        <f>'Deutsches Sportabzeichen'!AV35</f>
        <v>-</v>
      </c>
    </row>
    <row r="36" spans="2:31" ht="15.6" x14ac:dyDescent="0.3">
      <c r="B36" s="140">
        <f>'Auswertung Bundesjugendspiele'!B36</f>
        <v>0</v>
      </c>
      <c r="C36" s="140">
        <f>'Auswertung Bundesjugendspiele'!C36</f>
        <v>0</v>
      </c>
      <c r="D36" s="140">
        <f>'Auswertung Bundesjugendspiele'!D36</f>
        <v>0</v>
      </c>
      <c r="E36" s="140">
        <f>'Auswertung Bundesjugendspiele'!E36</f>
        <v>0</v>
      </c>
      <c r="F36" s="150">
        <f>'Auswertung Bundesjugendspiele'!F36</f>
        <v>0</v>
      </c>
      <c r="G36" s="142">
        <f>'Auswertung Bundesjugendspiele'!G36</f>
        <v>0</v>
      </c>
      <c r="H36" s="113"/>
      <c r="I36" s="141">
        <f>IF(H36=0,0,TRUNC((SQRT(H36)- IF($G36="w",Parameter!$B$12,Parameter!$D$12))/IF($G36="w",Parameter!$C$12,Parameter!$E$12)))</f>
        <v>0</v>
      </c>
      <c r="J36" s="151">
        <f>'Auswertung Bundesjugendspiele'!AH36</f>
        <v>0</v>
      </c>
      <c r="K36" s="151">
        <f>'Auswertung Bundesjugendspiele'!AI36</f>
        <v>0</v>
      </c>
      <c r="L36" s="151">
        <f>'Auswertung Bundesjugendspiele'!AJ36</f>
        <v>0</v>
      </c>
      <c r="M36" s="141" t="str">
        <f>'Auswertung Bundesjugendspiele'!AK36</f>
        <v>-</v>
      </c>
      <c r="N36" s="29" t="e">
        <f>#REF!</f>
        <v>#REF!</v>
      </c>
      <c r="O36" s="21" t="e">
        <f>#REF!</f>
        <v>#REF!</v>
      </c>
      <c r="P36" s="21" t="e">
        <f>#REF!</f>
        <v>#REF!</v>
      </c>
      <c r="Q36" s="21" t="e">
        <f>#REF!</f>
        <v>#REF!</v>
      </c>
      <c r="R36" s="21" t="e">
        <f>#REF!</f>
        <v>#REF!</v>
      </c>
      <c r="S36" s="21" t="e">
        <f>#REF!</f>
        <v>#REF!</v>
      </c>
      <c r="T36" s="21" t="e">
        <f>#REF!</f>
        <v>#REF!</v>
      </c>
      <c r="U36" s="21" t="e">
        <f>#REF!</f>
        <v>#REF!</v>
      </c>
      <c r="V36" s="21" t="e">
        <f>#REF!</f>
        <v>#REF!</v>
      </c>
      <c r="W36" s="21" t="e">
        <f>#REF!</f>
        <v>#REF!</v>
      </c>
      <c r="X36" s="21" t="e">
        <f t="shared" si="0"/>
        <v>#REF!</v>
      </c>
      <c r="Y36" s="151">
        <f>'Deutsches Sportabzeichen'!AP36</f>
        <v>0</v>
      </c>
      <c r="Z36" s="151">
        <f>'Deutsches Sportabzeichen'!AQ36</f>
        <v>0</v>
      </c>
      <c r="AA36" s="151">
        <f>'Deutsches Sportabzeichen'!AR36</f>
        <v>0</v>
      </c>
      <c r="AB36" s="151">
        <f>'Deutsches Sportabzeichen'!AS36</f>
        <v>0</v>
      </c>
      <c r="AC36" s="151">
        <f>'Deutsches Sportabzeichen'!AT36</f>
        <v>0</v>
      </c>
      <c r="AD36" s="151">
        <f>'Deutsches Sportabzeichen'!AU36</f>
        <v>0</v>
      </c>
      <c r="AE36" s="152" t="str">
        <f>'Deutsches Sportabzeichen'!AV36</f>
        <v>-</v>
      </c>
    </row>
    <row r="37" spans="2:31" ht="15.6" x14ac:dyDescent="0.3">
      <c r="B37" s="140">
        <f>'Auswertung Bundesjugendspiele'!B37</f>
        <v>0</v>
      </c>
      <c r="C37" s="140">
        <f>'Auswertung Bundesjugendspiele'!C37</f>
        <v>0</v>
      </c>
      <c r="D37" s="140">
        <f>'Auswertung Bundesjugendspiele'!D37</f>
        <v>0</v>
      </c>
      <c r="E37" s="140">
        <f>'Auswertung Bundesjugendspiele'!E37</f>
        <v>0</v>
      </c>
      <c r="F37" s="150">
        <f>'Auswertung Bundesjugendspiele'!F37</f>
        <v>0</v>
      </c>
      <c r="G37" s="142">
        <f>'Auswertung Bundesjugendspiele'!G37</f>
        <v>0</v>
      </c>
      <c r="H37" s="113"/>
      <c r="I37" s="141">
        <f>IF(H37=0,0,TRUNC((SQRT(H37)- IF($G37="w",Parameter!$B$12,Parameter!$D$12))/IF($G37="w",Parameter!$C$12,Parameter!$E$12)))</f>
        <v>0</v>
      </c>
      <c r="J37" s="151">
        <f>'Auswertung Bundesjugendspiele'!AH37</f>
        <v>0</v>
      </c>
      <c r="K37" s="151">
        <f>'Auswertung Bundesjugendspiele'!AI37</f>
        <v>0</v>
      </c>
      <c r="L37" s="151">
        <f>'Auswertung Bundesjugendspiele'!AJ37</f>
        <v>0</v>
      </c>
      <c r="M37" s="141" t="str">
        <f>'Auswertung Bundesjugendspiele'!AK37</f>
        <v>-</v>
      </c>
      <c r="N37" s="29" t="e">
        <f>#REF!</f>
        <v>#REF!</v>
      </c>
      <c r="O37" s="21" t="e">
        <f>#REF!</f>
        <v>#REF!</v>
      </c>
      <c r="P37" s="21" t="e">
        <f>#REF!</f>
        <v>#REF!</v>
      </c>
      <c r="Q37" s="21" t="e">
        <f>#REF!</f>
        <v>#REF!</v>
      </c>
      <c r="R37" s="21" t="e">
        <f>#REF!</f>
        <v>#REF!</v>
      </c>
      <c r="S37" s="21" t="e">
        <f>#REF!</f>
        <v>#REF!</v>
      </c>
      <c r="T37" s="21" t="e">
        <f>#REF!</f>
        <v>#REF!</v>
      </c>
      <c r="U37" s="21" t="e">
        <f>#REF!</f>
        <v>#REF!</v>
      </c>
      <c r="V37" s="21" t="e">
        <f>#REF!</f>
        <v>#REF!</v>
      </c>
      <c r="W37" s="21" t="e">
        <f>#REF!</f>
        <v>#REF!</v>
      </c>
      <c r="X37" s="21" t="e">
        <f t="shared" si="0"/>
        <v>#REF!</v>
      </c>
      <c r="Y37" s="151">
        <f>'Deutsches Sportabzeichen'!AP37</f>
        <v>0</v>
      </c>
      <c r="Z37" s="151">
        <f>'Deutsches Sportabzeichen'!AQ37</f>
        <v>0</v>
      </c>
      <c r="AA37" s="151">
        <f>'Deutsches Sportabzeichen'!AR37</f>
        <v>0</v>
      </c>
      <c r="AB37" s="151">
        <f>'Deutsches Sportabzeichen'!AS37</f>
        <v>0</v>
      </c>
      <c r="AC37" s="151">
        <f>'Deutsches Sportabzeichen'!AT37</f>
        <v>0</v>
      </c>
      <c r="AD37" s="151">
        <f>'Deutsches Sportabzeichen'!AU37</f>
        <v>0</v>
      </c>
      <c r="AE37" s="152" t="str">
        <f>'Deutsches Sportabzeichen'!AV37</f>
        <v>-</v>
      </c>
    </row>
    <row r="38" spans="2:31" ht="15.6" x14ac:dyDescent="0.3">
      <c r="B38" s="140">
        <f>'Auswertung Bundesjugendspiele'!B38</f>
        <v>0</v>
      </c>
      <c r="C38" s="140">
        <f>'Auswertung Bundesjugendspiele'!C38</f>
        <v>0</v>
      </c>
      <c r="D38" s="140">
        <f>'Auswertung Bundesjugendspiele'!D38</f>
        <v>0</v>
      </c>
      <c r="E38" s="140">
        <f>'Auswertung Bundesjugendspiele'!E38</f>
        <v>0</v>
      </c>
      <c r="F38" s="150">
        <f>'Auswertung Bundesjugendspiele'!F38</f>
        <v>0</v>
      </c>
      <c r="G38" s="142">
        <f>'Auswertung Bundesjugendspiele'!G38</f>
        <v>0</v>
      </c>
      <c r="H38" s="113"/>
      <c r="I38" s="141">
        <f>IF(H38=0,0,TRUNC((SQRT(H38)- IF($G38="w",Parameter!$B$12,Parameter!$D$12))/IF($G38="w",Parameter!$C$12,Parameter!$E$12)))</f>
        <v>0</v>
      </c>
      <c r="J38" s="151">
        <f>'Auswertung Bundesjugendspiele'!AH38</f>
        <v>0</v>
      </c>
      <c r="K38" s="151">
        <f>'Auswertung Bundesjugendspiele'!AI38</f>
        <v>0</v>
      </c>
      <c r="L38" s="151">
        <f>'Auswertung Bundesjugendspiele'!AJ38</f>
        <v>0</v>
      </c>
      <c r="M38" s="141" t="str">
        <f>'Auswertung Bundesjugendspiele'!AK38</f>
        <v>-</v>
      </c>
      <c r="N38" s="29" t="e">
        <f>#REF!</f>
        <v>#REF!</v>
      </c>
      <c r="O38" s="21" t="e">
        <f>#REF!</f>
        <v>#REF!</v>
      </c>
      <c r="P38" s="21" t="e">
        <f>#REF!</f>
        <v>#REF!</v>
      </c>
      <c r="Q38" s="21" t="e">
        <f>#REF!</f>
        <v>#REF!</v>
      </c>
      <c r="R38" s="21" t="e">
        <f>#REF!</f>
        <v>#REF!</v>
      </c>
      <c r="S38" s="21" t="e">
        <f>#REF!</f>
        <v>#REF!</v>
      </c>
      <c r="T38" s="21" t="e">
        <f>#REF!</f>
        <v>#REF!</v>
      </c>
      <c r="U38" s="21" t="e">
        <f>#REF!</f>
        <v>#REF!</v>
      </c>
      <c r="V38" s="21" t="e">
        <f>#REF!</f>
        <v>#REF!</v>
      </c>
      <c r="W38" s="21" t="e">
        <f>#REF!</f>
        <v>#REF!</v>
      </c>
      <c r="X38" s="21" t="e">
        <f t="shared" si="0"/>
        <v>#REF!</v>
      </c>
      <c r="Y38" s="151">
        <f>'Deutsches Sportabzeichen'!AP38</f>
        <v>0</v>
      </c>
      <c r="Z38" s="151">
        <f>'Deutsches Sportabzeichen'!AQ38</f>
        <v>0</v>
      </c>
      <c r="AA38" s="151">
        <f>'Deutsches Sportabzeichen'!AR38</f>
        <v>0</v>
      </c>
      <c r="AB38" s="151">
        <f>'Deutsches Sportabzeichen'!AS38</f>
        <v>0</v>
      </c>
      <c r="AC38" s="151">
        <f>'Deutsches Sportabzeichen'!AT38</f>
        <v>0</v>
      </c>
      <c r="AD38" s="151">
        <f>'Deutsches Sportabzeichen'!AU38</f>
        <v>0</v>
      </c>
      <c r="AE38" s="152" t="str">
        <f>'Deutsches Sportabzeichen'!AV38</f>
        <v>-</v>
      </c>
    </row>
    <row r="39" spans="2:31" ht="15.6" x14ac:dyDescent="0.3">
      <c r="B39" s="140">
        <f>'Auswertung Bundesjugendspiele'!B39</f>
        <v>0</v>
      </c>
      <c r="C39" s="140">
        <f>'Auswertung Bundesjugendspiele'!C39</f>
        <v>0</v>
      </c>
      <c r="D39" s="140">
        <f>'Auswertung Bundesjugendspiele'!D39</f>
        <v>0</v>
      </c>
      <c r="E39" s="140">
        <f>'Auswertung Bundesjugendspiele'!E39</f>
        <v>0</v>
      </c>
      <c r="F39" s="150">
        <f>'Auswertung Bundesjugendspiele'!F39</f>
        <v>0</v>
      </c>
      <c r="G39" s="142">
        <f>'Auswertung Bundesjugendspiele'!G39</f>
        <v>0</v>
      </c>
      <c r="H39" s="113"/>
      <c r="I39" s="141">
        <f>IF(H39=0,0,TRUNC((SQRT(H39)- IF($G39="w",Parameter!$B$12,Parameter!$D$12))/IF($G39="w",Parameter!$C$12,Parameter!$E$12)))</f>
        <v>0</v>
      </c>
      <c r="J39" s="151">
        <f>'Auswertung Bundesjugendspiele'!AH39</f>
        <v>0</v>
      </c>
      <c r="K39" s="151">
        <f>'Auswertung Bundesjugendspiele'!AI39</f>
        <v>0</v>
      </c>
      <c r="L39" s="151">
        <f>'Auswertung Bundesjugendspiele'!AJ39</f>
        <v>0</v>
      </c>
      <c r="M39" s="141" t="str">
        <f>'Auswertung Bundesjugendspiele'!AK39</f>
        <v>-</v>
      </c>
      <c r="N39" s="29" t="e">
        <f>#REF!</f>
        <v>#REF!</v>
      </c>
      <c r="O39" s="21" t="e">
        <f>#REF!</f>
        <v>#REF!</v>
      </c>
      <c r="P39" s="21" t="e">
        <f>#REF!</f>
        <v>#REF!</v>
      </c>
      <c r="Q39" s="21" t="e">
        <f>#REF!</f>
        <v>#REF!</v>
      </c>
      <c r="R39" s="21" t="e">
        <f>#REF!</f>
        <v>#REF!</v>
      </c>
      <c r="S39" s="21" t="e">
        <f>#REF!</f>
        <v>#REF!</v>
      </c>
      <c r="T39" s="21" t="e">
        <f>#REF!</f>
        <v>#REF!</v>
      </c>
      <c r="U39" s="21" t="e">
        <f>#REF!</f>
        <v>#REF!</v>
      </c>
      <c r="V39" s="21" t="e">
        <f>#REF!</f>
        <v>#REF!</v>
      </c>
      <c r="W39" s="21" t="e">
        <f>#REF!</f>
        <v>#REF!</v>
      </c>
      <c r="X39" s="21" t="e">
        <f t="shared" si="0"/>
        <v>#REF!</v>
      </c>
      <c r="Y39" s="151">
        <f>'Deutsches Sportabzeichen'!AP39</f>
        <v>0</v>
      </c>
      <c r="Z39" s="151">
        <f>'Deutsches Sportabzeichen'!AQ39</f>
        <v>0</v>
      </c>
      <c r="AA39" s="151">
        <f>'Deutsches Sportabzeichen'!AR39</f>
        <v>0</v>
      </c>
      <c r="AB39" s="151">
        <f>'Deutsches Sportabzeichen'!AS39</f>
        <v>0</v>
      </c>
      <c r="AC39" s="151">
        <f>'Deutsches Sportabzeichen'!AT39</f>
        <v>0</v>
      </c>
      <c r="AD39" s="151">
        <f>'Deutsches Sportabzeichen'!AU39</f>
        <v>0</v>
      </c>
      <c r="AE39" s="152" t="str">
        <f>'Deutsches Sportabzeichen'!AV39</f>
        <v>-</v>
      </c>
    </row>
    <row r="40" spans="2:31" ht="15.6" x14ac:dyDescent="0.3">
      <c r="B40" s="140">
        <f>'Auswertung Bundesjugendspiele'!B40</f>
        <v>0</v>
      </c>
      <c r="C40" s="140">
        <f>'Auswertung Bundesjugendspiele'!C40</f>
        <v>0</v>
      </c>
      <c r="D40" s="140">
        <f>'Auswertung Bundesjugendspiele'!D40</f>
        <v>0</v>
      </c>
      <c r="E40" s="140">
        <f>'Auswertung Bundesjugendspiele'!E40</f>
        <v>0</v>
      </c>
      <c r="F40" s="150">
        <f>'Auswertung Bundesjugendspiele'!F40</f>
        <v>0</v>
      </c>
      <c r="G40" s="142">
        <f>'Auswertung Bundesjugendspiele'!G40</f>
        <v>0</v>
      </c>
      <c r="H40" s="113"/>
      <c r="I40" s="141">
        <f>IF(H40=0,0,TRUNC((SQRT(H40)- IF($G40="w",Parameter!$B$12,Parameter!$D$12))/IF($G40="w",Parameter!$C$12,Parameter!$E$12)))</f>
        <v>0</v>
      </c>
      <c r="J40" s="151">
        <f>'Auswertung Bundesjugendspiele'!AH40</f>
        <v>0</v>
      </c>
      <c r="K40" s="151">
        <f>'Auswertung Bundesjugendspiele'!AI40</f>
        <v>0</v>
      </c>
      <c r="L40" s="151">
        <f>'Auswertung Bundesjugendspiele'!AJ40</f>
        <v>0</v>
      </c>
      <c r="M40" s="141" t="str">
        <f>'Auswertung Bundesjugendspiele'!AK40</f>
        <v>-</v>
      </c>
      <c r="N40" s="29" t="e">
        <f>#REF!</f>
        <v>#REF!</v>
      </c>
      <c r="O40" s="21" t="e">
        <f>#REF!</f>
        <v>#REF!</v>
      </c>
      <c r="P40" s="21" t="e">
        <f>#REF!</f>
        <v>#REF!</v>
      </c>
      <c r="Q40" s="21" t="e">
        <f>#REF!</f>
        <v>#REF!</v>
      </c>
      <c r="R40" s="21" t="e">
        <f>#REF!</f>
        <v>#REF!</v>
      </c>
      <c r="S40" s="21" t="e">
        <f>#REF!</f>
        <v>#REF!</v>
      </c>
      <c r="T40" s="21" t="e">
        <f>#REF!</f>
        <v>#REF!</v>
      </c>
      <c r="U40" s="21" t="e">
        <f>#REF!</f>
        <v>#REF!</v>
      </c>
      <c r="V40" s="21" t="e">
        <f>#REF!</f>
        <v>#REF!</v>
      </c>
      <c r="W40" s="21" t="e">
        <f>#REF!</f>
        <v>#REF!</v>
      </c>
      <c r="X40" s="21" t="e">
        <f t="shared" si="0"/>
        <v>#REF!</v>
      </c>
      <c r="Y40" s="151">
        <f>'Deutsches Sportabzeichen'!AP40</f>
        <v>0</v>
      </c>
      <c r="Z40" s="151">
        <f>'Deutsches Sportabzeichen'!AQ40</f>
        <v>0</v>
      </c>
      <c r="AA40" s="151">
        <f>'Deutsches Sportabzeichen'!AR40</f>
        <v>0</v>
      </c>
      <c r="AB40" s="151">
        <f>'Deutsches Sportabzeichen'!AS40</f>
        <v>0</v>
      </c>
      <c r="AC40" s="151">
        <f>'Deutsches Sportabzeichen'!AT40</f>
        <v>0</v>
      </c>
      <c r="AD40" s="151">
        <f>'Deutsches Sportabzeichen'!AU40</f>
        <v>0</v>
      </c>
      <c r="AE40" s="152" t="str">
        <f>'Deutsches Sportabzeichen'!AV40</f>
        <v>-</v>
      </c>
    </row>
    <row r="41" spans="2:31" ht="15.6" x14ac:dyDescent="0.3">
      <c r="B41" s="140">
        <f>'Auswertung Bundesjugendspiele'!B41</f>
        <v>0</v>
      </c>
      <c r="C41" s="140">
        <f>'Auswertung Bundesjugendspiele'!C41</f>
        <v>0</v>
      </c>
      <c r="D41" s="140">
        <f>'Auswertung Bundesjugendspiele'!D41</f>
        <v>0</v>
      </c>
      <c r="E41" s="140">
        <f>'Auswertung Bundesjugendspiele'!E41</f>
        <v>0</v>
      </c>
      <c r="F41" s="150">
        <f>'Auswertung Bundesjugendspiele'!F41</f>
        <v>0</v>
      </c>
      <c r="G41" s="142">
        <f>'Auswertung Bundesjugendspiele'!G41</f>
        <v>0</v>
      </c>
      <c r="H41" s="113"/>
      <c r="I41" s="141">
        <f>IF(H41=0,0,TRUNC((SQRT(H41)- IF($G41="w",Parameter!$B$12,Parameter!$D$12))/IF($G41="w",Parameter!$C$12,Parameter!$E$12)))</f>
        <v>0</v>
      </c>
      <c r="J41" s="151">
        <f>'Auswertung Bundesjugendspiele'!AH41</f>
        <v>0</v>
      </c>
      <c r="K41" s="151">
        <f>'Auswertung Bundesjugendspiele'!AI41</f>
        <v>0</v>
      </c>
      <c r="L41" s="151">
        <f>'Auswertung Bundesjugendspiele'!AJ41</f>
        <v>0</v>
      </c>
      <c r="M41" s="141" t="str">
        <f>'Auswertung Bundesjugendspiele'!AK41</f>
        <v>-</v>
      </c>
      <c r="N41" s="29" t="e">
        <f>#REF!</f>
        <v>#REF!</v>
      </c>
      <c r="O41" s="21" t="e">
        <f>#REF!</f>
        <v>#REF!</v>
      </c>
      <c r="P41" s="21" t="e">
        <f>#REF!</f>
        <v>#REF!</v>
      </c>
      <c r="Q41" s="21" t="e">
        <f>#REF!</f>
        <v>#REF!</v>
      </c>
      <c r="R41" s="21" t="e">
        <f>#REF!</f>
        <v>#REF!</v>
      </c>
      <c r="S41" s="21" t="e">
        <f>#REF!</f>
        <v>#REF!</v>
      </c>
      <c r="T41" s="21" t="e">
        <f>#REF!</f>
        <v>#REF!</v>
      </c>
      <c r="U41" s="21" t="e">
        <f>#REF!</f>
        <v>#REF!</v>
      </c>
      <c r="V41" s="21" t="e">
        <f>#REF!</f>
        <v>#REF!</v>
      </c>
      <c r="W41" s="21" t="e">
        <f>#REF!</f>
        <v>#REF!</v>
      </c>
      <c r="X41" s="21" t="e">
        <f t="shared" si="0"/>
        <v>#REF!</v>
      </c>
      <c r="Y41" s="151">
        <f>'Deutsches Sportabzeichen'!AP41</f>
        <v>0</v>
      </c>
      <c r="Z41" s="151">
        <f>'Deutsches Sportabzeichen'!AQ41</f>
        <v>0</v>
      </c>
      <c r="AA41" s="151">
        <f>'Deutsches Sportabzeichen'!AR41</f>
        <v>0</v>
      </c>
      <c r="AB41" s="151">
        <f>'Deutsches Sportabzeichen'!AS41</f>
        <v>0</v>
      </c>
      <c r="AC41" s="151">
        <f>'Deutsches Sportabzeichen'!AT41</f>
        <v>0</v>
      </c>
      <c r="AD41" s="151">
        <f>'Deutsches Sportabzeichen'!AU41</f>
        <v>0</v>
      </c>
      <c r="AE41" s="152" t="str">
        <f>'Deutsches Sportabzeichen'!AV41</f>
        <v>-</v>
      </c>
    </row>
    <row r="42" spans="2:31" ht="15.6" x14ac:dyDescent="0.3">
      <c r="B42" s="140">
        <f>'Auswertung Bundesjugendspiele'!B42</f>
        <v>0</v>
      </c>
      <c r="C42" s="140">
        <f>'Auswertung Bundesjugendspiele'!C42</f>
        <v>0</v>
      </c>
      <c r="D42" s="140">
        <f>'Auswertung Bundesjugendspiele'!D42</f>
        <v>0</v>
      </c>
      <c r="E42" s="140">
        <f>'Auswertung Bundesjugendspiele'!E42</f>
        <v>0</v>
      </c>
      <c r="F42" s="150">
        <f>'Auswertung Bundesjugendspiele'!F42</f>
        <v>0</v>
      </c>
      <c r="G42" s="142">
        <f>'Auswertung Bundesjugendspiele'!G42</f>
        <v>0</v>
      </c>
      <c r="H42" s="113"/>
      <c r="I42" s="141">
        <f>IF(H42=0,0,TRUNC((SQRT(H42)- IF($G42="w",Parameter!$B$12,Parameter!$D$12))/IF($G42="w",Parameter!$C$12,Parameter!$E$12)))</f>
        <v>0</v>
      </c>
      <c r="J42" s="151">
        <f>'Auswertung Bundesjugendspiele'!AH42</f>
        <v>0</v>
      </c>
      <c r="K42" s="151">
        <f>'Auswertung Bundesjugendspiele'!AI42</f>
        <v>0</v>
      </c>
      <c r="L42" s="151">
        <f>'Auswertung Bundesjugendspiele'!AJ42</f>
        <v>0</v>
      </c>
      <c r="M42" s="141" t="str">
        <f>'Auswertung Bundesjugendspiele'!AK42</f>
        <v>-</v>
      </c>
      <c r="N42" s="29" t="e">
        <f>#REF!</f>
        <v>#REF!</v>
      </c>
      <c r="O42" s="21" t="e">
        <f>#REF!</f>
        <v>#REF!</v>
      </c>
      <c r="P42" s="21" t="e">
        <f>#REF!</f>
        <v>#REF!</v>
      </c>
      <c r="Q42" s="21" t="e">
        <f>#REF!</f>
        <v>#REF!</v>
      </c>
      <c r="R42" s="21" t="e">
        <f>#REF!</f>
        <v>#REF!</v>
      </c>
      <c r="S42" s="21" t="e">
        <f>#REF!</f>
        <v>#REF!</v>
      </c>
      <c r="T42" s="21" t="e">
        <f>#REF!</f>
        <v>#REF!</v>
      </c>
      <c r="U42" s="21" t="e">
        <f>#REF!</f>
        <v>#REF!</v>
      </c>
      <c r="V42" s="21" t="e">
        <f>#REF!</f>
        <v>#REF!</v>
      </c>
      <c r="W42" s="21" t="e">
        <f>#REF!</f>
        <v>#REF!</v>
      </c>
      <c r="X42" s="21" t="e">
        <f t="shared" si="0"/>
        <v>#REF!</v>
      </c>
      <c r="Y42" s="151">
        <f>'Deutsches Sportabzeichen'!AP42</f>
        <v>0</v>
      </c>
      <c r="Z42" s="151">
        <f>'Deutsches Sportabzeichen'!AQ42</f>
        <v>0</v>
      </c>
      <c r="AA42" s="151">
        <f>'Deutsches Sportabzeichen'!AR42</f>
        <v>0</v>
      </c>
      <c r="AB42" s="151">
        <f>'Deutsches Sportabzeichen'!AS42</f>
        <v>0</v>
      </c>
      <c r="AC42" s="151">
        <f>'Deutsches Sportabzeichen'!AT42</f>
        <v>0</v>
      </c>
      <c r="AD42" s="151">
        <f>'Deutsches Sportabzeichen'!AU42</f>
        <v>0</v>
      </c>
      <c r="AE42" s="152" t="str">
        <f>'Deutsches Sportabzeichen'!AV42</f>
        <v>-</v>
      </c>
    </row>
    <row r="43" spans="2:31" ht="15.6" x14ac:dyDescent="0.3">
      <c r="B43" s="140">
        <f>'Auswertung Bundesjugendspiele'!B43</f>
        <v>0</v>
      </c>
      <c r="C43" s="140">
        <f>'Auswertung Bundesjugendspiele'!C43</f>
        <v>0</v>
      </c>
      <c r="D43" s="140">
        <f>'Auswertung Bundesjugendspiele'!D43</f>
        <v>0</v>
      </c>
      <c r="E43" s="140">
        <f>'Auswertung Bundesjugendspiele'!E43</f>
        <v>0</v>
      </c>
      <c r="F43" s="150">
        <f>'Auswertung Bundesjugendspiele'!F43</f>
        <v>0</v>
      </c>
      <c r="G43" s="142">
        <f>'Auswertung Bundesjugendspiele'!G43</f>
        <v>0</v>
      </c>
      <c r="H43" s="113"/>
      <c r="I43" s="141">
        <f>IF(H43=0,0,TRUNC((SQRT(H43)- IF($G43="w",Parameter!$B$12,Parameter!$D$12))/IF($G43="w",Parameter!$C$12,Parameter!$E$12)))</f>
        <v>0</v>
      </c>
      <c r="J43" s="151">
        <f>'Auswertung Bundesjugendspiele'!AH43</f>
        <v>0</v>
      </c>
      <c r="K43" s="151">
        <f>'Auswertung Bundesjugendspiele'!AI43</f>
        <v>0</v>
      </c>
      <c r="L43" s="151">
        <f>'Auswertung Bundesjugendspiele'!AJ43</f>
        <v>0</v>
      </c>
      <c r="M43" s="141" t="str">
        <f>'Auswertung Bundesjugendspiele'!AK43</f>
        <v>-</v>
      </c>
      <c r="N43" s="29" t="e">
        <f>#REF!</f>
        <v>#REF!</v>
      </c>
      <c r="O43" s="21" t="e">
        <f>#REF!</f>
        <v>#REF!</v>
      </c>
      <c r="P43" s="21" t="e">
        <f>#REF!</f>
        <v>#REF!</v>
      </c>
      <c r="Q43" s="21" t="e">
        <f>#REF!</f>
        <v>#REF!</v>
      </c>
      <c r="R43" s="21" t="e">
        <f>#REF!</f>
        <v>#REF!</v>
      </c>
      <c r="S43" s="21" t="e">
        <f>#REF!</f>
        <v>#REF!</v>
      </c>
      <c r="T43" s="21" t="e">
        <f>#REF!</f>
        <v>#REF!</v>
      </c>
      <c r="U43" s="21" t="e">
        <f>#REF!</f>
        <v>#REF!</v>
      </c>
      <c r="V43" s="21" t="e">
        <f>#REF!</f>
        <v>#REF!</v>
      </c>
      <c r="W43" s="21" t="e">
        <f>#REF!</f>
        <v>#REF!</v>
      </c>
      <c r="X43" s="21" t="e">
        <f t="shared" si="0"/>
        <v>#REF!</v>
      </c>
      <c r="Y43" s="151">
        <f>'Deutsches Sportabzeichen'!AP43</f>
        <v>0</v>
      </c>
      <c r="Z43" s="151">
        <f>'Deutsches Sportabzeichen'!AQ43</f>
        <v>0</v>
      </c>
      <c r="AA43" s="151">
        <f>'Deutsches Sportabzeichen'!AR43</f>
        <v>0</v>
      </c>
      <c r="AB43" s="151">
        <f>'Deutsches Sportabzeichen'!AS43</f>
        <v>0</v>
      </c>
      <c r="AC43" s="151">
        <f>'Deutsches Sportabzeichen'!AT43</f>
        <v>0</v>
      </c>
      <c r="AD43" s="151">
        <f>'Deutsches Sportabzeichen'!AU43</f>
        <v>0</v>
      </c>
      <c r="AE43" s="152" t="str">
        <f>'Deutsches Sportabzeichen'!AV43</f>
        <v>-</v>
      </c>
    </row>
    <row r="44" spans="2:31" ht="15.6" x14ac:dyDescent="0.3">
      <c r="B44" s="140">
        <f>'Auswertung Bundesjugendspiele'!B44</f>
        <v>0</v>
      </c>
      <c r="C44" s="140">
        <f>'Auswertung Bundesjugendspiele'!C44</f>
        <v>0</v>
      </c>
      <c r="D44" s="140">
        <f>'Auswertung Bundesjugendspiele'!D44</f>
        <v>0</v>
      </c>
      <c r="E44" s="140">
        <f>'Auswertung Bundesjugendspiele'!E44</f>
        <v>0</v>
      </c>
      <c r="F44" s="150">
        <f>'Auswertung Bundesjugendspiele'!F44</f>
        <v>0</v>
      </c>
      <c r="G44" s="142">
        <f>'Auswertung Bundesjugendspiele'!G44</f>
        <v>0</v>
      </c>
      <c r="H44" s="113"/>
      <c r="I44" s="141">
        <f>IF(H44=0,0,TRUNC((SQRT(H44)- IF($G44="w",Parameter!$B$12,Parameter!$D$12))/IF($G44="w",Parameter!$C$12,Parameter!$E$12)))</f>
        <v>0</v>
      </c>
      <c r="J44" s="151">
        <f>'Auswertung Bundesjugendspiele'!AH44</f>
        <v>0</v>
      </c>
      <c r="K44" s="151">
        <f>'Auswertung Bundesjugendspiele'!AI44</f>
        <v>0</v>
      </c>
      <c r="L44" s="151">
        <f>'Auswertung Bundesjugendspiele'!AJ44</f>
        <v>0</v>
      </c>
      <c r="M44" s="141" t="str">
        <f>'Auswertung Bundesjugendspiele'!AK44</f>
        <v>-</v>
      </c>
      <c r="N44" s="29" t="e">
        <f>#REF!</f>
        <v>#REF!</v>
      </c>
      <c r="O44" s="21" t="e">
        <f>#REF!</f>
        <v>#REF!</v>
      </c>
      <c r="P44" s="21" t="e">
        <f>#REF!</f>
        <v>#REF!</v>
      </c>
      <c r="Q44" s="21" t="e">
        <f>#REF!</f>
        <v>#REF!</v>
      </c>
      <c r="R44" s="21" t="e">
        <f>#REF!</f>
        <v>#REF!</v>
      </c>
      <c r="S44" s="21" t="e">
        <f>#REF!</f>
        <v>#REF!</v>
      </c>
      <c r="T44" s="21" t="e">
        <f>#REF!</f>
        <v>#REF!</v>
      </c>
      <c r="U44" s="21" t="e">
        <f>#REF!</f>
        <v>#REF!</v>
      </c>
      <c r="V44" s="21" t="e">
        <f>#REF!</f>
        <v>#REF!</v>
      </c>
      <c r="W44" s="21" t="e">
        <f>#REF!</f>
        <v>#REF!</v>
      </c>
      <c r="X44" s="21" t="e">
        <f t="shared" si="0"/>
        <v>#REF!</v>
      </c>
      <c r="Y44" s="151">
        <f>'Deutsches Sportabzeichen'!AP44</f>
        <v>0</v>
      </c>
      <c r="Z44" s="151">
        <f>'Deutsches Sportabzeichen'!AQ44</f>
        <v>0</v>
      </c>
      <c r="AA44" s="151">
        <f>'Deutsches Sportabzeichen'!AR44</f>
        <v>0</v>
      </c>
      <c r="AB44" s="151">
        <f>'Deutsches Sportabzeichen'!AS44</f>
        <v>0</v>
      </c>
      <c r="AC44" s="151">
        <f>'Deutsches Sportabzeichen'!AT44</f>
        <v>0</v>
      </c>
      <c r="AD44" s="151">
        <f>'Deutsches Sportabzeichen'!AU44</f>
        <v>0</v>
      </c>
      <c r="AE44" s="152" t="str">
        <f>'Deutsches Sportabzeichen'!AV44</f>
        <v>-</v>
      </c>
    </row>
    <row r="45" spans="2:31" ht="15.6" x14ac:dyDescent="0.3">
      <c r="B45" s="140">
        <f>'Auswertung Bundesjugendspiele'!B45</f>
        <v>0</v>
      </c>
      <c r="C45" s="140">
        <f>'Auswertung Bundesjugendspiele'!C45</f>
        <v>0</v>
      </c>
      <c r="D45" s="140">
        <f>'Auswertung Bundesjugendspiele'!D45</f>
        <v>0</v>
      </c>
      <c r="E45" s="140">
        <f>'Auswertung Bundesjugendspiele'!E45</f>
        <v>0</v>
      </c>
      <c r="F45" s="150">
        <f>'Auswertung Bundesjugendspiele'!F45</f>
        <v>0</v>
      </c>
      <c r="G45" s="142">
        <f>'Auswertung Bundesjugendspiele'!G45</f>
        <v>0</v>
      </c>
      <c r="H45" s="113"/>
      <c r="I45" s="141">
        <f>IF(H45=0,0,TRUNC((SQRT(H45)- IF($G45="w",Parameter!$B$12,Parameter!$D$12))/IF($G45="w",Parameter!$C$12,Parameter!$E$12)))</f>
        <v>0</v>
      </c>
      <c r="J45" s="151">
        <f>'Auswertung Bundesjugendspiele'!AH45</f>
        <v>0</v>
      </c>
      <c r="K45" s="151">
        <f>'Auswertung Bundesjugendspiele'!AI45</f>
        <v>0</v>
      </c>
      <c r="L45" s="151">
        <f>'Auswertung Bundesjugendspiele'!AJ45</f>
        <v>0</v>
      </c>
      <c r="M45" s="141" t="str">
        <f>'Auswertung Bundesjugendspiele'!AK45</f>
        <v>-</v>
      </c>
      <c r="N45" s="29" t="e">
        <f>#REF!</f>
        <v>#REF!</v>
      </c>
      <c r="O45" s="21" t="e">
        <f>#REF!</f>
        <v>#REF!</v>
      </c>
      <c r="P45" s="21" t="e">
        <f>#REF!</f>
        <v>#REF!</v>
      </c>
      <c r="Q45" s="21" t="e">
        <f>#REF!</f>
        <v>#REF!</v>
      </c>
      <c r="R45" s="21" t="e">
        <f>#REF!</f>
        <v>#REF!</v>
      </c>
      <c r="S45" s="21" t="e">
        <f>#REF!</f>
        <v>#REF!</v>
      </c>
      <c r="T45" s="21" t="e">
        <f>#REF!</f>
        <v>#REF!</v>
      </c>
      <c r="U45" s="21" t="e">
        <f>#REF!</f>
        <v>#REF!</v>
      </c>
      <c r="V45" s="21" t="e">
        <f>#REF!</f>
        <v>#REF!</v>
      </c>
      <c r="W45" s="21" t="e">
        <f>#REF!</f>
        <v>#REF!</v>
      </c>
      <c r="X45" s="21" t="e">
        <f t="shared" si="0"/>
        <v>#REF!</v>
      </c>
      <c r="Y45" s="151">
        <f>'Deutsches Sportabzeichen'!AP45</f>
        <v>0</v>
      </c>
      <c r="Z45" s="151">
        <f>'Deutsches Sportabzeichen'!AQ45</f>
        <v>0</v>
      </c>
      <c r="AA45" s="151">
        <f>'Deutsches Sportabzeichen'!AR45</f>
        <v>0</v>
      </c>
      <c r="AB45" s="151">
        <f>'Deutsches Sportabzeichen'!AS45</f>
        <v>0</v>
      </c>
      <c r="AC45" s="151">
        <f>'Deutsches Sportabzeichen'!AT45</f>
        <v>0</v>
      </c>
      <c r="AD45" s="151">
        <f>'Deutsches Sportabzeichen'!AU45</f>
        <v>0</v>
      </c>
      <c r="AE45" s="152" t="str">
        <f>'Deutsches Sportabzeichen'!AV45</f>
        <v>-</v>
      </c>
    </row>
    <row r="46" spans="2:31" ht="15.6" x14ac:dyDescent="0.3">
      <c r="B46" s="140">
        <f>'Auswertung Bundesjugendspiele'!B46</f>
        <v>0</v>
      </c>
      <c r="C46" s="140">
        <f>'Auswertung Bundesjugendspiele'!C46</f>
        <v>0</v>
      </c>
      <c r="D46" s="140">
        <f>'Auswertung Bundesjugendspiele'!D46</f>
        <v>0</v>
      </c>
      <c r="E46" s="140">
        <f>'Auswertung Bundesjugendspiele'!E46</f>
        <v>0</v>
      </c>
      <c r="F46" s="150">
        <f>'Auswertung Bundesjugendspiele'!F46</f>
        <v>0</v>
      </c>
      <c r="G46" s="142">
        <f>'Auswertung Bundesjugendspiele'!G46</f>
        <v>0</v>
      </c>
      <c r="H46" s="113"/>
      <c r="I46" s="141">
        <f>IF(H46=0,0,TRUNC((SQRT(H46)- IF($G46="w",Parameter!$B$12,Parameter!$D$12))/IF($G46="w",Parameter!$C$12,Parameter!$E$12)))</f>
        <v>0</v>
      </c>
      <c r="J46" s="151">
        <f>'Auswertung Bundesjugendspiele'!AH46</f>
        <v>0</v>
      </c>
      <c r="K46" s="151">
        <f>'Auswertung Bundesjugendspiele'!AI46</f>
        <v>0</v>
      </c>
      <c r="L46" s="151">
        <f>'Auswertung Bundesjugendspiele'!AJ46</f>
        <v>0</v>
      </c>
      <c r="M46" s="141" t="str">
        <f>'Auswertung Bundesjugendspiele'!AK46</f>
        <v>-</v>
      </c>
      <c r="N46" s="29" t="e">
        <f>#REF!</f>
        <v>#REF!</v>
      </c>
      <c r="O46" s="21" t="e">
        <f>#REF!</f>
        <v>#REF!</v>
      </c>
      <c r="P46" s="21" t="e">
        <f>#REF!</f>
        <v>#REF!</v>
      </c>
      <c r="Q46" s="21" t="e">
        <f>#REF!</f>
        <v>#REF!</v>
      </c>
      <c r="R46" s="21" t="e">
        <f>#REF!</f>
        <v>#REF!</v>
      </c>
      <c r="S46" s="21" t="e">
        <f>#REF!</f>
        <v>#REF!</v>
      </c>
      <c r="T46" s="21" t="e">
        <f>#REF!</f>
        <v>#REF!</v>
      </c>
      <c r="U46" s="21" t="e">
        <f>#REF!</f>
        <v>#REF!</v>
      </c>
      <c r="V46" s="21" t="e">
        <f>#REF!</f>
        <v>#REF!</v>
      </c>
      <c r="W46" s="21" t="e">
        <f>#REF!</f>
        <v>#REF!</v>
      </c>
      <c r="X46" s="21" t="e">
        <f t="shared" si="0"/>
        <v>#REF!</v>
      </c>
      <c r="Y46" s="151">
        <f>'Deutsches Sportabzeichen'!AP46</f>
        <v>0</v>
      </c>
      <c r="Z46" s="151">
        <f>'Deutsches Sportabzeichen'!AQ46</f>
        <v>0</v>
      </c>
      <c r="AA46" s="151">
        <f>'Deutsches Sportabzeichen'!AR46</f>
        <v>0</v>
      </c>
      <c r="AB46" s="151">
        <f>'Deutsches Sportabzeichen'!AS46</f>
        <v>0</v>
      </c>
      <c r="AC46" s="151">
        <f>'Deutsches Sportabzeichen'!AT46</f>
        <v>0</v>
      </c>
      <c r="AD46" s="151">
        <f>'Deutsches Sportabzeichen'!AU46</f>
        <v>0</v>
      </c>
      <c r="AE46" s="152" t="str">
        <f>'Deutsches Sportabzeichen'!AV46</f>
        <v>-</v>
      </c>
    </row>
    <row r="47" spans="2:31" ht="15.6" x14ac:dyDescent="0.3">
      <c r="B47" s="140">
        <f>'Auswertung Bundesjugendspiele'!B47</f>
        <v>0</v>
      </c>
      <c r="C47" s="140">
        <f>'Auswertung Bundesjugendspiele'!C47</f>
        <v>0</v>
      </c>
      <c r="D47" s="140">
        <f>'Auswertung Bundesjugendspiele'!D47</f>
        <v>0</v>
      </c>
      <c r="E47" s="140">
        <f>'Auswertung Bundesjugendspiele'!E47</f>
        <v>0</v>
      </c>
      <c r="F47" s="150">
        <f>'Auswertung Bundesjugendspiele'!F47</f>
        <v>0</v>
      </c>
      <c r="G47" s="142">
        <f>'Auswertung Bundesjugendspiele'!G47</f>
        <v>0</v>
      </c>
      <c r="H47" s="113"/>
      <c r="I47" s="141">
        <f>IF(H47=0,0,TRUNC((SQRT(H47)- IF($G47="w",Parameter!$B$12,Parameter!$D$12))/IF($G47="w",Parameter!$C$12,Parameter!$E$12)))</f>
        <v>0</v>
      </c>
      <c r="J47" s="151">
        <f>'Auswertung Bundesjugendspiele'!AH47</f>
        <v>0</v>
      </c>
      <c r="K47" s="151">
        <f>'Auswertung Bundesjugendspiele'!AI47</f>
        <v>0</v>
      </c>
      <c r="L47" s="151">
        <f>'Auswertung Bundesjugendspiele'!AJ47</f>
        <v>0</v>
      </c>
      <c r="M47" s="141" t="str">
        <f>'Auswertung Bundesjugendspiele'!AK47</f>
        <v>-</v>
      </c>
      <c r="N47" s="29" t="e">
        <f>#REF!</f>
        <v>#REF!</v>
      </c>
      <c r="O47" s="21" t="e">
        <f>#REF!</f>
        <v>#REF!</v>
      </c>
      <c r="P47" s="21" t="e">
        <f>#REF!</f>
        <v>#REF!</v>
      </c>
      <c r="Q47" s="21" t="e">
        <f>#REF!</f>
        <v>#REF!</v>
      </c>
      <c r="R47" s="21" t="e">
        <f>#REF!</f>
        <v>#REF!</v>
      </c>
      <c r="S47" s="21" t="e">
        <f>#REF!</f>
        <v>#REF!</v>
      </c>
      <c r="T47" s="21" t="e">
        <f>#REF!</f>
        <v>#REF!</v>
      </c>
      <c r="U47" s="21" t="e">
        <f>#REF!</f>
        <v>#REF!</v>
      </c>
      <c r="V47" s="21" t="e">
        <f>#REF!</f>
        <v>#REF!</v>
      </c>
      <c r="W47" s="21" t="e">
        <f>#REF!</f>
        <v>#REF!</v>
      </c>
      <c r="X47" s="21" t="e">
        <f t="shared" si="0"/>
        <v>#REF!</v>
      </c>
      <c r="Y47" s="151">
        <f>'Deutsches Sportabzeichen'!AP47</f>
        <v>0</v>
      </c>
      <c r="Z47" s="151">
        <f>'Deutsches Sportabzeichen'!AQ47</f>
        <v>0</v>
      </c>
      <c r="AA47" s="151">
        <f>'Deutsches Sportabzeichen'!AR47</f>
        <v>0</v>
      </c>
      <c r="AB47" s="151">
        <f>'Deutsches Sportabzeichen'!AS47</f>
        <v>0</v>
      </c>
      <c r="AC47" s="151">
        <f>'Deutsches Sportabzeichen'!AT47</f>
        <v>0</v>
      </c>
      <c r="AD47" s="151">
        <f>'Deutsches Sportabzeichen'!AU47</f>
        <v>0</v>
      </c>
      <c r="AE47" s="152" t="str">
        <f>'Deutsches Sportabzeichen'!AV47</f>
        <v>-</v>
      </c>
    </row>
    <row r="48" spans="2:31" ht="15.6" x14ac:dyDescent="0.3">
      <c r="B48" s="140">
        <f>'Auswertung Bundesjugendspiele'!B48</f>
        <v>0</v>
      </c>
      <c r="C48" s="140">
        <f>'Auswertung Bundesjugendspiele'!C48</f>
        <v>0</v>
      </c>
      <c r="D48" s="140">
        <f>'Auswertung Bundesjugendspiele'!D48</f>
        <v>0</v>
      </c>
      <c r="E48" s="140">
        <f>'Auswertung Bundesjugendspiele'!E48</f>
        <v>0</v>
      </c>
      <c r="F48" s="150">
        <f>'Auswertung Bundesjugendspiele'!F48</f>
        <v>0</v>
      </c>
      <c r="G48" s="142">
        <f>'Auswertung Bundesjugendspiele'!G48</f>
        <v>0</v>
      </c>
      <c r="H48" s="113"/>
      <c r="I48" s="141">
        <f>IF(H48=0,0,TRUNC((SQRT(H48)- IF($G48="w",Parameter!$B$12,Parameter!$D$12))/IF($G48="w",Parameter!$C$12,Parameter!$E$12)))</f>
        <v>0</v>
      </c>
      <c r="J48" s="151">
        <f>'Auswertung Bundesjugendspiele'!AH48</f>
        <v>0</v>
      </c>
      <c r="K48" s="151">
        <f>'Auswertung Bundesjugendspiele'!AI48</f>
        <v>0</v>
      </c>
      <c r="L48" s="151">
        <f>'Auswertung Bundesjugendspiele'!AJ48</f>
        <v>0</v>
      </c>
      <c r="M48" s="141" t="str">
        <f>'Auswertung Bundesjugendspiele'!AK48</f>
        <v>-</v>
      </c>
      <c r="N48" s="29" t="e">
        <f>#REF!</f>
        <v>#REF!</v>
      </c>
      <c r="O48" s="21" t="e">
        <f>#REF!</f>
        <v>#REF!</v>
      </c>
      <c r="P48" s="21" t="e">
        <f>#REF!</f>
        <v>#REF!</v>
      </c>
      <c r="Q48" s="21" t="e">
        <f>#REF!</f>
        <v>#REF!</v>
      </c>
      <c r="R48" s="21" t="e">
        <f>#REF!</f>
        <v>#REF!</v>
      </c>
      <c r="S48" s="21" t="e">
        <f>#REF!</f>
        <v>#REF!</v>
      </c>
      <c r="T48" s="21" t="e">
        <f>#REF!</f>
        <v>#REF!</v>
      </c>
      <c r="U48" s="21" t="e">
        <f>#REF!</f>
        <v>#REF!</v>
      </c>
      <c r="V48" s="21" t="e">
        <f>#REF!</f>
        <v>#REF!</v>
      </c>
      <c r="W48" s="21" t="e">
        <f>#REF!</f>
        <v>#REF!</v>
      </c>
      <c r="X48" s="21" t="e">
        <f t="shared" si="0"/>
        <v>#REF!</v>
      </c>
      <c r="Y48" s="151">
        <f>'Deutsches Sportabzeichen'!AP48</f>
        <v>0</v>
      </c>
      <c r="Z48" s="151">
        <f>'Deutsches Sportabzeichen'!AQ48</f>
        <v>0</v>
      </c>
      <c r="AA48" s="151">
        <f>'Deutsches Sportabzeichen'!AR48</f>
        <v>0</v>
      </c>
      <c r="AB48" s="151">
        <f>'Deutsches Sportabzeichen'!AS48</f>
        <v>0</v>
      </c>
      <c r="AC48" s="151">
        <f>'Deutsches Sportabzeichen'!AT48</f>
        <v>0</v>
      </c>
      <c r="AD48" s="151">
        <f>'Deutsches Sportabzeichen'!AU48</f>
        <v>0</v>
      </c>
      <c r="AE48" s="152" t="str">
        <f>'Deutsches Sportabzeichen'!AV48</f>
        <v>-</v>
      </c>
    </row>
    <row r="49" spans="2:31" ht="15.6" x14ac:dyDescent="0.3">
      <c r="B49" s="140">
        <f>'Auswertung Bundesjugendspiele'!B49</f>
        <v>0</v>
      </c>
      <c r="C49" s="140">
        <f>'Auswertung Bundesjugendspiele'!C49</f>
        <v>0</v>
      </c>
      <c r="D49" s="140">
        <f>'Auswertung Bundesjugendspiele'!D49</f>
        <v>0</v>
      </c>
      <c r="E49" s="140">
        <f>'Auswertung Bundesjugendspiele'!E49</f>
        <v>0</v>
      </c>
      <c r="F49" s="150">
        <f>'Auswertung Bundesjugendspiele'!F49</f>
        <v>0</v>
      </c>
      <c r="G49" s="142">
        <f>'Auswertung Bundesjugendspiele'!G49</f>
        <v>0</v>
      </c>
      <c r="H49" s="113"/>
      <c r="I49" s="141">
        <f>IF(H49=0,0,TRUNC((SQRT(H49)- IF($G49="w",Parameter!$B$12,Parameter!$D$12))/IF($G49="w",Parameter!$C$12,Parameter!$E$12)))</f>
        <v>0</v>
      </c>
      <c r="J49" s="151">
        <f>'Auswertung Bundesjugendspiele'!AH49</f>
        <v>0</v>
      </c>
      <c r="K49" s="151">
        <f>'Auswertung Bundesjugendspiele'!AI49</f>
        <v>0</v>
      </c>
      <c r="L49" s="151">
        <f>'Auswertung Bundesjugendspiele'!AJ49</f>
        <v>0</v>
      </c>
      <c r="M49" s="141" t="str">
        <f>'Auswertung Bundesjugendspiele'!AK49</f>
        <v>-</v>
      </c>
      <c r="N49" s="29" t="e">
        <f>#REF!</f>
        <v>#REF!</v>
      </c>
      <c r="O49" s="21" t="e">
        <f>#REF!</f>
        <v>#REF!</v>
      </c>
      <c r="P49" s="21" t="e">
        <f>#REF!</f>
        <v>#REF!</v>
      </c>
      <c r="Q49" s="21" t="e">
        <f>#REF!</f>
        <v>#REF!</v>
      </c>
      <c r="R49" s="21" t="e">
        <f>#REF!</f>
        <v>#REF!</v>
      </c>
      <c r="S49" s="21" t="e">
        <f>#REF!</f>
        <v>#REF!</v>
      </c>
      <c r="T49" s="21" t="e">
        <f>#REF!</f>
        <v>#REF!</v>
      </c>
      <c r="U49" s="21" t="e">
        <f>#REF!</f>
        <v>#REF!</v>
      </c>
      <c r="V49" s="21" t="e">
        <f>#REF!</f>
        <v>#REF!</v>
      </c>
      <c r="W49" s="21" t="e">
        <f>#REF!</f>
        <v>#REF!</v>
      </c>
      <c r="X49" s="21" t="e">
        <f t="shared" si="0"/>
        <v>#REF!</v>
      </c>
      <c r="Y49" s="151">
        <f>'Deutsches Sportabzeichen'!AP49</f>
        <v>0</v>
      </c>
      <c r="Z49" s="151">
        <f>'Deutsches Sportabzeichen'!AQ49</f>
        <v>0</v>
      </c>
      <c r="AA49" s="151">
        <f>'Deutsches Sportabzeichen'!AR49</f>
        <v>0</v>
      </c>
      <c r="AB49" s="151">
        <f>'Deutsches Sportabzeichen'!AS49</f>
        <v>0</v>
      </c>
      <c r="AC49" s="151">
        <f>'Deutsches Sportabzeichen'!AT49</f>
        <v>0</v>
      </c>
      <c r="AD49" s="151">
        <f>'Deutsches Sportabzeichen'!AU49</f>
        <v>0</v>
      </c>
      <c r="AE49" s="152" t="str">
        <f>'Deutsches Sportabzeichen'!AV49</f>
        <v>-</v>
      </c>
    </row>
    <row r="50" spans="2:31" ht="15.6" x14ac:dyDescent="0.3">
      <c r="B50" s="140">
        <f>'Auswertung Bundesjugendspiele'!B50</f>
        <v>0</v>
      </c>
      <c r="C50" s="140">
        <f>'Auswertung Bundesjugendspiele'!C50</f>
        <v>0</v>
      </c>
      <c r="D50" s="140">
        <f>'Auswertung Bundesjugendspiele'!D50</f>
        <v>0</v>
      </c>
      <c r="E50" s="140">
        <f>'Auswertung Bundesjugendspiele'!E50</f>
        <v>0</v>
      </c>
      <c r="F50" s="150">
        <f>'Auswertung Bundesjugendspiele'!F50</f>
        <v>0</v>
      </c>
      <c r="G50" s="142">
        <f>'Auswertung Bundesjugendspiele'!G50</f>
        <v>0</v>
      </c>
      <c r="H50" s="113"/>
      <c r="I50" s="141">
        <f>IF(H50=0,0,TRUNC((SQRT(H50)- IF($G50="w",Parameter!$B$12,Parameter!$D$12))/IF($G50="w",Parameter!$C$12,Parameter!$E$12)))</f>
        <v>0</v>
      </c>
      <c r="J50" s="151">
        <f>'Auswertung Bundesjugendspiele'!AH50</f>
        <v>0</v>
      </c>
      <c r="K50" s="151">
        <f>'Auswertung Bundesjugendspiele'!AI50</f>
        <v>0</v>
      </c>
      <c r="L50" s="151">
        <f>'Auswertung Bundesjugendspiele'!AJ50</f>
        <v>0</v>
      </c>
      <c r="M50" s="141" t="str">
        <f>'Auswertung Bundesjugendspiele'!AK50</f>
        <v>-</v>
      </c>
      <c r="N50" s="29" t="e">
        <f>#REF!</f>
        <v>#REF!</v>
      </c>
      <c r="O50" s="21" t="e">
        <f>#REF!</f>
        <v>#REF!</v>
      </c>
      <c r="P50" s="21" t="e">
        <f>#REF!</f>
        <v>#REF!</v>
      </c>
      <c r="Q50" s="21" t="e">
        <f>#REF!</f>
        <v>#REF!</v>
      </c>
      <c r="R50" s="21" t="e">
        <f>#REF!</f>
        <v>#REF!</v>
      </c>
      <c r="S50" s="21" t="e">
        <f>#REF!</f>
        <v>#REF!</v>
      </c>
      <c r="T50" s="21" t="e">
        <f>#REF!</f>
        <v>#REF!</v>
      </c>
      <c r="U50" s="21" t="e">
        <f>#REF!</f>
        <v>#REF!</v>
      </c>
      <c r="V50" s="21" t="e">
        <f>#REF!</f>
        <v>#REF!</v>
      </c>
      <c r="W50" s="21" t="e">
        <f>#REF!</f>
        <v>#REF!</v>
      </c>
      <c r="X50" s="21" t="e">
        <f t="shared" si="0"/>
        <v>#REF!</v>
      </c>
      <c r="Y50" s="151">
        <f>'Deutsches Sportabzeichen'!AP50</f>
        <v>0</v>
      </c>
      <c r="Z50" s="151">
        <f>'Deutsches Sportabzeichen'!AQ50</f>
        <v>0</v>
      </c>
      <c r="AA50" s="151">
        <f>'Deutsches Sportabzeichen'!AR50</f>
        <v>0</v>
      </c>
      <c r="AB50" s="151">
        <f>'Deutsches Sportabzeichen'!AS50</f>
        <v>0</v>
      </c>
      <c r="AC50" s="151">
        <f>'Deutsches Sportabzeichen'!AT50</f>
        <v>0</v>
      </c>
      <c r="AD50" s="151">
        <f>'Deutsches Sportabzeichen'!AU50</f>
        <v>0</v>
      </c>
      <c r="AE50" s="152" t="str">
        <f>'Deutsches Sportabzeichen'!AV50</f>
        <v>-</v>
      </c>
    </row>
  </sheetData>
  <sheetProtection password="81B9" sheet="1" objects="1" scenarios="1" selectLockedCells="1" autoFilter="0"/>
  <autoFilter ref="A3:Y3"/>
  <mergeCells count="1">
    <mergeCell ref="B1:AE1"/>
  </mergeCells>
  <conditionalFormatting sqref="G4">
    <cfRule type="cellIs" dxfId="15" priority="15" stopIfTrue="1" operator="equal">
      <formula>"w"</formula>
    </cfRule>
    <cfRule type="cellIs" dxfId="14" priority="16" stopIfTrue="1" operator="equal">
      <formula>"m"</formula>
    </cfRule>
  </conditionalFormatting>
  <conditionalFormatting sqref="G5:G50">
    <cfRule type="cellIs" dxfId="13" priority="1" stopIfTrue="1" operator="equal">
      <formula>"w"</formula>
    </cfRule>
    <cfRule type="cellIs" dxfId="12" priority="2" stopIfTrue="1" operator="equal">
      <formula>"m"</formula>
    </cfRule>
  </conditionalFormatting>
  <dataValidations count="1">
    <dataValidation type="list" allowBlank="1" showInputMessage="1" showErrorMessage="1" sqref="G4:G50">
      <formula1>"m,w"</formula1>
    </dataValidation>
  </dataValidations>
  <pageMargins left="0.74803149606299213" right="0.74803149606299213" top="0.98425196850393704" bottom="0.98425196850393704" header="0.51181102362204722" footer="0.51181102362204722"/>
  <pageSetup paperSize="9" scale="50" fitToHeight="10" orientation="landscape" horizontalDpi="0" verticalDpi="0" r:id="rId1"/>
  <headerFooter alignWithMargins="0">
    <oddFooter>&amp;CSeite &amp;P von &amp;N&amp;R© Christoph Zaika IT-Systeme</oddFooter>
  </headerFooter>
  <ignoredErrors>
    <ignoredError sqref="E4 C4"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opLeftCell="A8" workbookViewId="0">
      <selection activeCell="A14" sqref="A14"/>
    </sheetView>
  </sheetViews>
  <sheetFormatPr defaultColWidth="9.109375" defaultRowHeight="13.2" x14ac:dyDescent="0.25"/>
  <cols>
    <col min="1" max="1" width="160" customWidth="1"/>
  </cols>
  <sheetData>
    <row r="1" spans="1:1" x14ac:dyDescent="0.25">
      <c r="A1" t="s">
        <v>52</v>
      </c>
    </row>
    <row r="2" spans="1:1" x14ac:dyDescent="0.25">
      <c r="A2" t="s">
        <v>53</v>
      </c>
    </row>
    <row r="3" spans="1:1" x14ac:dyDescent="0.25">
      <c r="A3" t="s">
        <v>58</v>
      </c>
    </row>
    <row r="4" spans="1:1" x14ac:dyDescent="0.25">
      <c r="A4" t="s">
        <v>0</v>
      </c>
    </row>
    <row r="5" spans="1:1" x14ac:dyDescent="0.25">
      <c r="A5" t="s">
        <v>54</v>
      </c>
    </row>
    <row r="6" spans="1:1" x14ac:dyDescent="0.25">
      <c r="A6" t="s">
        <v>1</v>
      </c>
    </row>
    <row r="7" spans="1:1" ht="79.2" x14ac:dyDescent="0.25">
      <c r="A7" s="97" t="s">
        <v>2</v>
      </c>
    </row>
    <row r="8" spans="1:1" x14ac:dyDescent="0.25">
      <c r="A8" t="s">
        <v>55</v>
      </c>
    </row>
    <row r="9" spans="1:1" x14ac:dyDescent="0.25">
      <c r="A9" t="s">
        <v>4</v>
      </c>
    </row>
    <row r="10" spans="1:1" ht="26.4" x14ac:dyDescent="0.25">
      <c r="A10" s="97" t="s">
        <v>3</v>
      </c>
    </row>
    <row r="11" spans="1:1" x14ac:dyDescent="0.25">
      <c r="A11" t="s">
        <v>56</v>
      </c>
    </row>
    <row r="12" spans="1:1" x14ac:dyDescent="0.25">
      <c r="A12" t="s">
        <v>57</v>
      </c>
    </row>
    <row r="13" spans="1:1" ht="105.6" x14ac:dyDescent="0.25">
      <c r="A13" s="97" t="s">
        <v>144</v>
      </c>
    </row>
    <row r="14" spans="1:1" ht="198" x14ac:dyDescent="0.25">
      <c r="A14" s="97" t="s">
        <v>145</v>
      </c>
    </row>
  </sheetData>
  <sheetProtection password="81B9" sheet="1" objects="1" scenarios="1"/>
  <phoneticPr fontId="2"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workbookViewId="0">
      <selection sqref="A1:IV65536"/>
    </sheetView>
  </sheetViews>
  <sheetFormatPr defaultColWidth="9.109375" defaultRowHeight="13.2" x14ac:dyDescent="0.25"/>
  <sheetData>
    <row r="1" spans="1:5" x14ac:dyDescent="0.25">
      <c r="A1" s="20" t="s">
        <v>7</v>
      </c>
      <c r="B1" s="20" t="s">
        <v>30</v>
      </c>
      <c r="C1" s="20" t="s">
        <v>31</v>
      </c>
      <c r="D1" s="9" t="s">
        <v>32</v>
      </c>
      <c r="E1" s="9" t="s">
        <v>33</v>
      </c>
    </row>
    <row r="2" spans="1:5" x14ac:dyDescent="0.25">
      <c r="A2" s="10">
        <v>0</v>
      </c>
      <c r="B2" s="10">
        <v>0</v>
      </c>
      <c r="C2" s="10">
        <v>0</v>
      </c>
      <c r="D2" s="3">
        <v>0</v>
      </c>
      <c r="E2" s="3">
        <v>0</v>
      </c>
    </row>
    <row r="3" spans="1:5" x14ac:dyDescent="0.25">
      <c r="A3" s="3">
        <v>6</v>
      </c>
      <c r="B3" s="3">
        <v>400</v>
      </c>
      <c r="C3" s="3">
        <v>625</v>
      </c>
      <c r="D3" s="4">
        <v>450</v>
      </c>
      <c r="E3" s="4">
        <v>575</v>
      </c>
    </row>
    <row r="4" spans="1:5" x14ac:dyDescent="0.25">
      <c r="A4" s="3">
        <v>7</v>
      </c>
      <c r="B4" s="3">
        <v>400</v>
      </c>
      <c r="C4" s="3">
        <v>625</v>
      </c>
      <c r="D4" s="4">
        <v>450</v>
      </c>
      <c r="E4" s="4">
        <v>575</v>
      </c>
    </row>
    <row r="5" spans="1:5" x14ac:dyDescent="0.25">
      <c r="A5" s="3">
        <v>8</v>
      </c>
      <c r="B5" s="3">
        <v>400</v>
      </c>
      <c r="C5" s="3">
        <v>625</v>
      </c>
      <c r="D5" s="4">
        <v>450</v>
      </c>
      <c r="E5" s="4">
        <v>575</v>
      </c>
    </row>
    <row r="6" spans="1:5" x14ac:dyDescent="0.25">
      <c r="A6" s="3">
        <v>9</v>
      </c>
      <c r="B6" s="3">
        <v>550</v>
      </c>
      <c r="C6" s="3">
        <v>725</v>
      </c>
      <c r="D6" s="4">
        <v>525</v>
      </c>
      <c r="E6" s="4">
        <v>675</v>
      </c>
    </row>
    <row r="7" spans="1:5" x14ac:dyDescent="0.25">
      <c r="A7" s="3">
        <v>10</v>
      </c>
      <c r="B7" s="3">
        <v>625</v>
      </c>
      <c r="C7" s="3">
        <v>825</v>
      </c>
      <c r="D7" s="4">
        <v>600</v>
      </c>
      <c r="E7" s="4">
        <v>775</v>
      </c>
    </row>
    <row r="8" spans="1:5" x14ac:dyDescent="0.25">
      <c r="A8" s="3">
        <v>11</v>
      </c>
      <c r="B8" s="3">
        <v>700</v>
      </c>
      <c r="C8" s="3">
        <v>900</v>
      </c>
      <c r="D8" s="4">
        <v>675</v>
      </c>
      <c r="E8" s="4">
        <v>875</v>
      </c>
    </row>
    <row r="9" spans="1:5" x14ac:dyDescent="0.25">
      <c r="A9" s="3">
        <v>12</v>
      </c>
      <c r="B9" s="3">
        <v>775</v>
      </c>
      <c r="C9" s="3">
        <v>975</v>
      </c>
      <c r="D9" s="4">
        <v>750</v>
      </c>
      <c r="E9" s="4">
        <v>975</v>
      </c>
    </row>
    <row r="10" spans="1:5" x14ac:dyDescent="0.25">
      <c r="A10" s="3">
        <v>13</v>
      </c>
      <c r="B10" s="3">
        <v>825</v>
      </c>
      <c r="C10" s="3">
        <v>1025</v>
      </c>
      <c r="D10" s="4">
        <v>825</v>
      </c>
      <c r="E10" s="4">
        <v>1050</v>
      </c>
    </row>
    <row r="11" spans="1:5" x14ac:dyDescent="0.25">
      <c r="A11" s="10">
        <v>14</v>
      </c>
      <c r="B11" s="3">
        <v>850</v>
      </c>
      <c r="C11" s="3">
        <v>1050</v>
      </c>
      <c r="D11" s="4">
        <v>900</v>
      </c>
      <c r="E11" s="4">
        <v>1125</v>
      </c>
    </row>
    <row r="12" spans="1:5" x14ac:dyDescent="0.25">
      <c r="A12" s="10">
        <v>15</v>
      </c>
      <c r="B12" s="3">
        <v>875</v>
      </c>
      <c r="C12" s="3">
        <v>1075</v>
      </c>
      <c r="D12" s="4">
        <v>975</v>
      </c>
      <c r="E12" s="4">
        <v>1225</v>
      </c>
    </row>
    <row r="13" spans="1:5" x14ac:dyDescent="0.25">
      <c r="A13" s="10">
        <v>16</v>
      </c>
      <c r="B13" s="3">
        <v>900</v>
      </c>
      <c r="C13" s="3">
        <v>1100</v>
      </c>
      <c r="D13" s="4">
        <v>1050</v>
      </c>
      <c r="E13" s="4">
        <v>1325</v>
      </c>
    </row>
    <row r="14" spans="1:5" x14ac:dyDescent="0.25">
      <c r="A14" s="10">
        <v>17</v>
      </c>
      <c r="B14" s="3">
        <v>925</v>
      </c>
      <c r="C14" s="3">
        <v>1125</v>
      </c>
      <c r="D14" s="4">
        <v>1125</v>
      </c>
      <c r="E14" s="4">
        <v>1400</v>
      </c>
    </row>
    <row r="15" spans="1:5" x14ac:dyDescent="0.25">
      <c r="A15" s="10">
        <v>18</v>
      </c>
      <c r="B15" s="3">
        <v>950</v>
      </c>
      <c r="C15" s="3">
        <v>1150</v>
      </c>
      <c r="D15" s="4">
        <v>1200</v>
      </c>
      <c r="E15" s="4">
        <v>1475</v>
      </c>
    </row>
    <row r="16" spans="1:5" x14ac:dyDescent="0.25">
      <c r="A16" s="10">
        <v>19</v>
      </c>
      <c r="B16" s="3">
        <v>950</v>
      </c>
      <c r="C16" s="3">
        <v>1150</v>
      </c>
      <c r="D16" s="4">
        <v>1275</v>
      </c>
      <c r="E16" s="4">
        <v>1550</v>
      </c>
    </row>
    <row r="21" spans="1:9" x14ac:dyDescent="0.25">
      <c r="A21" s="5"/>
      <c r="B21" s="5"/>
      <c r="C21" s="5"/>
      <c r="D21" s="5"/>
      <c r="E21" s="5"/>
      <c r="F21" s="5"/>
      <c r="G21" s="5"/>
      <c r="H21" s="5"/>
      <c r="I21" s="5"/>
    </row>
    <row r="22" spans="1:9" ht="12.75" customHeight="1" x14ac:dyDescent="0.25">
      <c r="A22" s="194"/>
      <c r="B22" s="194"/>
      <c r="C22" s="194"/>
      <c r="D22" s="194"/>
      <c r="E22" s="194"/>
      <c r="F22" s="194"/>
      <c r="G22" s="194"/>
      <c r="H22" s="194"/>
      <c r="I22" s="5"/>
    </row>
    <row r="23" spans="1:9" x14ac:dyDescent="0.25">
      <c r="A23" s="6"/>
      <c r="B23" s="6"/>
      <c r="C23" s="6"/>
      <c r="D23" s="6"/>
      <c r="E23" s="6"/>
      <c r="F23" s="7"/>
      <c r="G23" s="7"/>
      <c r="H23" s="7"/>
      <c r="I23" s="5"/>
    </row>
    <row r="24" spans="1:9" x14ac:dyDescent="0.25">
      <c r="A24" s="6"/>
      <c r="B24" s="6"/>
      <c r="C24" s="6"/>
      <c r="D24" s="6"/>
      <c r="E24" s="6"/>
      <c r="F24" s="7"/>
      <c r="G24" s="7"/>
      <c r="H24" s="7"/>
      <c r="I24" s="5"/>
    </row>
    <row r="25" spans="1:9" x14ac:dyDescent="0.25">
      <c r="A25" s="6"/>
      <c r="B25" s="6"/>
      <c r="C25" s="6"/>
      <c r="D25" s="6"/>
      <c r="E25" s="6"/>
      <c r="F25" s="7"/>
      <c r="G25" s="7"/>
      <c r="H25" s="7"/>
      <c r="I25" s="5"/>
    </row>
    <row r="26" spans="1:9" x14ac:dyDescent="0.25">
      <c r="A26" s="6"/>
      <c r="B26" s="6"/>
      <c r="C26" s="6"/>
      <c r="D26" s="6"/>
      <c r="E26" s="6"/>
      <c r="F26" s="7"/>
      <c r="G26" s="7"/>
      <c r="H26" s="7"/>
      <c r="I26" s="5"/>
    </row>
    <row r="27" spans="1:9" x14ac:dyDescent="0.25">
      <c r="A27" s="6"/>
      <c r="B27" s="6"/>
      <c r="C27" s="6"/>
      <c r="D27" s="6"/>
      <c r="E27" s="6"/>
      <c r="F27" s="7"/>
      <c r="G27" s="7"/>
      <c r="H27" s="7"/>
      <c r="I27" s="5"/>
    </row>
    <row r="28" spans="1:9" x14ac:dyDescent="0.25">
      <c r="A28" s="6"/>
      <c r="B28" s="6"/>
      <c r="C28" s="6"/>
      <c r="D28" s="6"/>
      <c r="E28" s="6"/>
      <c r="F28" s="7"/>
      <c r="G28" s="7"/>
      <c r="H28" s="7"/>
      <c r="I28" s="5"/>
    </row>
    <row r="29" spans="1:9" x14ac:dyDescent="0.25">
      <c r="A29" s="6"/>
      <c r="B29" s="6"/>
      <c r="C29" s="6"/>
      <c r="D29" s="6"/>
      <c r="E29" s="6"/>
      <c r="F29" s="7"/>
      <c r="G29" s="7"/>
      <c r="H29" s="7"/>
      <c r="I29" s="5"/>
    </row>
    <row r="30" spans="1:9" x14ac:dyDescent="0.25">
      <c r="A30" s="6"/>
      <c r="B30" s="6"/>
      <c r="C30" s="6"/>
      <c r="D30" s="6"/>
      <c r="E30" s="6"/>
      <c r="F30" s="7"/>
      <c r="G30" s="7"/>
      <c r="H30" s="7"/>
      <c r="I30" s="5"/>
    </row>
    <row r="31" spans="1:9" x14ac:dyDescent="0.25">
      <c r="A31" s="6"/>
      <c r="B31" s="6"/>
      <c r="C31" s="6"/>
      <c r="D31" s="6"/>
      <c r="E31" s="6"/>
      <c r="F31" s="7"/>
      <c r="G31" s="7"/>
      <c r="H31" s="7"/>
      <c r="I31" s="5"/>
    </row>
    <row r="32" spans="1:9" x14ac:dyDescent="0.25">
      <c r="A32" s="6"/>
      <c r="B32" s="6"/>
      <c r="C32" s="6"/>
      <c r="D32" s="6"/>
      <c r="E32" s="6"/>
      <c r="F32" s="7"/>
      <c r="G32" s="7"/>
      <c r="H32" s="7"/>
      <c r="I32" s="5"/>
    </row>
    <row r="33" spans="1:9" x14ac:dyDescent="0.25">
      <c r="A33" s="6"/>
      <c r="B33" s="6"/>
      <c r="C33" s="6"/>
      <c r="D33" s="6"/>
      <c r="E33" s="6"/>
      <c r="F33" s="7"/>
      <c r="G33" s="7"/>
      <c r="H33" s="7"/>
      <c r="I33" s="5"/>
    </row>
    <row r="34" spans="1:9" x14ac:dyDescent="0.25">
      <c r="A34" s="6"/>
      <c r="B34" s="6"/>
      <c r="C34" s="6"/>
      <c r="D34" s="6"/>
      <c r="E34" s="6"/>
      <c r="F34" s="7"/>
      <c r="G34" s="7"/>
      <c r="H34" s="7"/>
      <c r="I34" s="5"/>
    </row>
    <row r="35" spans="1:9" ht="12.75" customHeight="1" x14ac:dyDescent="0.25">
      <c r="A35" s="195"/>
      <c r="B35" s="195"/>
      <c r="C35" s="195"/>
      <c r="D35" s="195"/>
      <c r="E35" s="195"/>
      <c r="F35" s="195"/>
      <c r="G35" s="195"/>
      <c r="H35" s="195"/>
      <c r="I35" s="5"/>
    </row>
    <row r="36" spans="1:9" x14ac:dyDescent="0.25">
      <c r="A36" s="5"/>
      <c r="B36" s="5"/>
      <c r="C36" s="5"/>
      <c r="D36" s="5"/>
      <c r="E36" s="5"/>
      <c r="F36" s="5"/>
      <c r="G36" s="5"/>
      <c r="H36" s="5"/>
      <c r="I36" s="5"/>
    </row>
    <row r="37" spans="1:9" x14ac:dyDescent="0.25">
      <c r="A37" s="5"/>
      <c r="B37" s="5"/>
      <c r="C37" s="5"/>
      <c r="D37" s="5"/>
      <c r="E37" s="5"/>
      <c r="F37" s="5"/>
      <c r="G37" s="5"/>
      <c r="H37" s="5"/>
      <c r="I37" s="5"/>
    </row>
    <row r="38" spans="1:9" x14ac:dyDescent="0.25">
      <c r="A38" s="5"/>
      <c r="B38" s="5"/>
      <c r="C38" s="5"/>
      <c r="D38" s="5"/>
      <c r="E38" s="5"/>
      <c r="F38" s="5"/>
      <c r="G38" s="5"/>
      <c r="H38" s="5"/>
      <c r="I38" s="5"/>
    </row>
    <row r="39" spans="1:9" x14ac:dyDescent="0.25">
      <c r="A39" s="5"/>
      <c r="B39" s="5"/>
      <c r="C39" s="5"/>
      <c r="D39" s="5"/>
      <c r="E39" s="5"/>
      <c r="F39" s="5"/>
      <c r="G39" s="5"/>
      <c r="H39" s="5"/>
      <c r="I39" s="5"/>
    </row>
    <row r="40" spans="1:9" x14ac:dyDescent="0.25">
      <c r="A40" s="5"/>
      <c r="B40" s="5"/>
      <c r="C40" s="5"/>
      <c r="D40" s="5"/>
      <c r="E40" s="5"/>
      <c r="F40" s="5"/>
      <c r="G40" s="5"/>
      <c r="H40" s="5"/>
      <c r="I40" s="5"/>
    </row>
    <row r="41" spans="1:9" x14ac:dyDescent="0.25">
      <c r="A41" s="5"/>
      <c r="B41" s="5"/>
      <c r="C41" s="5"/>
      <c r="D41" s="5"/>
      <c r="E41" s="5"/>
      <c r="F41" s="5"/>
      <c r="G41" s="5"/>
      <c r="H41" s="5"/>
      <c r="I41" s="5"/>
    </row>
    <row r="42" spans="1:9" x14ac:dyDescent="0.25">
      <c r="A42" s="5"/>
      <c r="B42" s="5"/>
      <c r="C42" s="5"/>
      <c r="D42" s="5"/>
      <c r="E42" s="5"/>
      <c r="F42" s="5"/>
      <c r="G42" s="5"/>
      <c r="H42" s="5"/>
      <c r="I42" s="5"/>
    </row>
  </sheetData>
  <sheetProtection password="81B9" sheet="1" objects="1" scenarios="1"/>
  <mergeCells count="2">
    <mergeCell ref="A22:H22"/>
    <mergeCell ref="A35:H35"/>
  </mergeCells>
  <phoneticPr fontId="2" type="noConversion"/>
  <pageMargins left="0.75" right="0.75" top="1" bottom="1" header="0.4921259845" footer="0.492125984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workbookViewId="0">
      <selection activeCell="A6" sqref="A6"/>
    </sheetView>
  </sheetViews>
  <sheetFormatPr defaultColWidth="9.109375" defaultRowHeight="13.2" x14ac:dyDescent="0.25"/>
  <cols>
    <col min="1" max="1" width="21" customWidth="1"/>
    <col min="2" max="2" width="8.6640625" style="13" bestFit="1" customWidth="1"/>
    <col min="3" max="3" width="9.33203125" style="13" bestFit="1" customWidth="1"/>
    <col min="4" max="4" width="8.5546875" style="13" bestFit="1" customWidth="1"/>
    <col min="5" max="5" width="9.33203125" style="13" bestFit="1" customWidth="1"/>
  </cols>
  <sheetData>
    <row r="1" spans="1:11" x14ac:dyDescent="0.25">
      <c r="A1" s="2" t="s">
        <v>23</v>
      </c>
      <c r="B1" s="11" t="s">
        <v>10</v>
      </c>
      <c r="C1" s="11"/>
      <c r="D1" s="11" t="s">
        <v>11</v>
      </c>
      <c r="E1" s="11"/>
    </row>
    <row r="2" spans="1:11" x14ac:dyDescent="0.25">
      <c r="A2" s="2"/>
      <c r="B2" s="11" t="s">
        <v>12</v>
      </c>
      <c r="C2" s="11" t="s">
        <v>13</v>
      </c>
      <c r="D2" s="11" t="s">
        <v>12</v>
      </c>
      <c r="E2" s="11" t="s">
        <v>13</v>
      </c>
    </row>
    <row r="3" spans="1:11" x14ac:dyDescent="0.25">
      <c r="A3" s="2" t="s">
        <v>24</v>
      </c>
      <c r="B3" s="12">
        <v>3.6480000000000001</v>
      </c>
      <c r="C3" s="12">
        <v>6.6E-3</v>
      </c>
      <c r="D3" s="12">
        <v>3.79</v>
      </c>
      <c r="E3" s="12">
        <v>6.8999999999999999E-3</v>
      </c>
    </row>
    <row r="4" spans="1:11" x14ac:dyDescent="0.25">
      <c r="A4" s="2" t="s">
        <v>25</v>
      </c>
      <c r="B4" s="12">
        <v>3.9980000000000002</v>
      </c>
      <c r="C4" s="12">
        <v>6.6E-3</v>
      </c>
      <c r="D4" s="12">
        <v>4.0999999999999996</v>
      </c>
      <c r="E4" s="12">
        <v>6.6400000000000001E-3</v>
      </c>
    </row>
    <row r="5" spans="1:11" x14ac:dyDescent="0.25">
      <c r="A5" s="2" t="s">
        <v>26</v>
      </c>
      <c r="B5" s="12">
        <v>4.0061999999999998</v>
      </c>
      <c r="C5" s="12">
        <v>6.5599999999999999E-3</v>
      </c>
      <c r="D5" s="12">
        <v>4.3410000000000002</v>
      </c>
      <c r="E5" s="12">
        <v>6.7600000000000004E-3</v>
      </c>
    </row>
    <row r="6" spans="1:11" x14ac:dyDescent="0.25">
      <c r="A6" s="2" t="s">
        <v>27</v>
      </c>
      <c r="B6" s="12">
        <v>2.0232000000000001</v>
      </c>
      <c r="C6" s="12">
        <v>6.4700000000000001E-3</v>
      </c>
      <c r="D6" s="12">
        <v>2.1579999999999999</v>
      </c>
      <c r="E6" s="12">
        <v>6.0000000000000001E-3</v>
      </c>
    </row>
    <row r="7" spans="1:11" x14ac:dyDescent="0.25">
      <c r="A7" s="2" t="s">
        <v>28</v>
      </c>
      <c r="B7" s="12">
        <v>1.8</v>
      </c>
      <c r="C7" s="12">
        <v>5.4000000000000003E-3</v>
      </c>
      <c r="D7" s="12">
        <v>1.784</v>
      </c>
      <c r="E7" s="12">
        <v>6.0000000000000001E-3</v>
      </c>
    </row>
    <row r="8" spans="1:11" x14ac:dyDescent="0.25">
      <c r="A8" s="2" t="s">
        <v>29</v>
      </c>
      <c r="B8" s="12">
        <v>1.75</v>
      </c>
      <c r="C8" s="12">
        <v>5.0000000000000001E-3</v>
      </c>
      <c r="D8" s="12">
        <v>1.7</v>
      </c>
      <c r="E8" s="12">
        <v>5.7999999999999996E-3</v>
      </c>
    </row>
    <row r="9" spans="1:11" x14ac:dyDescent="0.25">
      <c r="A9" s="1"/>
      <c r="F9" s="5"/>
    </row>
    <row r="10" spans="1:11" x14ac:dyDescent="0.25">
      <c r="A10" s="19" t="s">
        <v>18</v>
      </c>
      <c r="B10" s="14">
        <v>0.88070000000000004</v>
      </c>
      <c r="C10" s="14">
        <v>6.8000000000000005E-4</v>
      </c>
      <c r="D10" s="14">
        <v>0.84099999999999997</v>
      </c>
      <c r="E10" s="15">
        <v>8.0000000000000004E-4</v>
      </c>
      <c r="F10" s="6"/>
    </row>
    <row r="11" spans="1:11" x14ac:dyDescent="0.25">
      <c r="A11" s="19" t="s">
        <v>17</v>
      </c>
      <c r="B11" s="14">
        <v>1.0934999999999999</v>
      </c>
      <c r="C11" s="14">
        <v>2.0799999999999998E-3</v>
      </c>
      <c r="D11" s="14">
        <v>1.15028</v>
      </c>
      <c r="E11" s="15">
        <v>2.1900000000000001E-3</v>
      </c>
      <c r="F11" s="6"/>
      <c r="J11" s="5"/>
      <c r="K11" s="5"/>
    </row>
    <row r="12" spans="1:11" x14ac:dyDescent="0.25">
      <c r="A12" s="19" t="s">
        <v>19</v>
      </c>
      <c r="B12" s="14">
        <v>1.2789999999999999</v>
      </c>
      <c r="C12" s="14">
        <v>3.98E-3</v>
      </c>
      <c r="D12" s="14">
        <v>1.425</v>
      </c>
      <c r="E12" s="15">
        <v>3.7000000000000002E-3</v>
      </c>
      <c r="F12" s="6"/>
      <c r="J12" s="5"/>
      <c r="K12" s="5"/>
    </row>
    <row r="13" spans="1:11" x14ac:dyDescent="0.25">
      <c r="A13" s="19" t="s">
        <v>20</v>
      </c>
      <c r="B13" s="14">
        <v>1.085</v>
      </c>
      <c r="C13" s="14">
        <v>9.2099999999999994E-3</v>
      </c>
      <c r="D13" s="14">
        <v>1.595</v>
      </c>
      <c r="E13" s="15">
        <v>9.1249999999999994E-3</v>
      </c>
      <c r="F13" s="6"/>
      <c r="J13" s="5"/>
      <c r="K13" s="5"/>
    </row>
    <row r="14" spans="1:11" x14ac:dyDescent="0.25">
      <c r="A14" s="19" t="s">
        <v>21</v>
      </c>
      <c r="B14" s="14">
        <v>1.4149</v>
      </c>
      <c r="C14" s="14">
        <v>1.039E-2</v>
      </c>
      <c r="D14" s="14">
        <v>1.9359999999999999</v>
      </c>
      <c r="E14" s="15">
        <v>1.24E-2</v>
      </c>
      <c r="F14" s="6"/>
      <c r="J14" s="5"/>
      <c r="K14" s="5"/>
    </row>
    <row r="15" spans="1:11" x14ac:dyDescent="0.25">
      <c r="A15" s="19" t="s">
        <v>22</v>
      </c>
      <c r="B15" s="14">
        <v>2.0232000000000001</v>
      </c>
      <c r="C15" s="14">
        <v>8.7399999999999995E-3</v>
      </c>
      <c r="D15" s="14">
        <v>2.8</v>
      </c>
      <c r="E15" s="15">
        <v>1.0999999999999999E-2</v>
      </c>
      <c r="F15" s="6"/>
      <c r="J15" s="5"/>
      <c r="K15" s="5"/>
    </row>
    <row r="16" spans="1:11" x14ac:dyDescent="0.25">
      <c r="A16" s="6"/>
      <c r="B16" s="16"/>
      <c r="C16" s="16"/>
      <c r="D16" s="16"/>
      <c r="E16" s="17"/>
      <c r="F16" s="6"/>
      <c r="G16" s="6"/>
      <c r="H16" s="8"/>
      <c r="I16" s="7"/>
      <c r="J16" s="5"/>
      <c r="K16" s="5"/>
    </row>
    <row r="17" spans="1:11" x14ac:dyDescent="0.25">
      <c r="A17" s="6"/>
      <c r="B17" s="17"/>
      <c r="C17" s="16"/>
      <c r="D17" s="16"/>
      <c r="E17" s="17"/>
      <c r="F17" s="6"/>
      <c r="G17" s="6"/>
      <c r="H17" s="8"/>
      <c r="I17" s="7"/>
      <c r="J17" s="5"/>
      <c r="K17" s="5"/>
    </row>
    <row r="18" spans="1:11" x14ac:dyDescent="0.25">
      <c r="A18" s="6"/>
      <c r="B18" s="17"/>
      <c r="C18" s="16"/>
      <c r="D18" s="16"/>
      <c r="E18" s="17"/>
      <c r="F18" s="6"/>
      <c r="G18" s="6"/>
      <c r="H18" s="8"/>
      <c r="I18" s="7"/>
      <c r="J18" s="5"/>
      <c r="K18" s="5"/>
    </row>
    <row r="19" spans="1:11" x14ac:dyDescent="0.25">
      <c r="A19" s="64"/>
      <c r="B19" s="18"/>
      <c r="C19" s="18"/>
      <c r="D19" s="18"/>
      <c r="E19" s="18"/>
      <c r="F19" s="5"/>
      <c r="G19" s="5"/>
      <c r="H19" s="5"/>
      <c r="I19" s="5"/>
      <c r="J19" s="5"/>
      <c r="K19" s="5"/>
    </row>
    <row r="20" spans="1:11" x14ac:dyDescent="0.25">
      <c r="A20" s="5"/>
      <c r="B20" s="18"/>
      <c r="C20" s="18"/>
      <c r="D20" s="18"/>
      <c r="E20" s="18"/>
      <c r="F20" s="5"/>
      <c r="G20" s="5"/>
      <c r="H20" s="5"/>
      <c r="I20" s="5"/>
      <c r="J20" s="5"/>
      <c r="K20" s="5"/>
    </row>
    <row r="21" spans="1:11" x14ac:dyDescent="0.25">
      <c r="A21" s="5"/>
      <c r="B21" s="18"/>
      <c r="C21" s="18"/>
      <c r="D21" s="18"/>
      <c r="E21" s="18"/>
      <c r="F21" s="5"/>
      <c r="G21" s="5"/>
      <c r="H21" s="5"/>
      <c r="I21" s="5"/>
      <c r="J21" s="5"/>
      <c r="K21" s="5"/>
    </row>
  </sheetData>
  <sheetProtection password="81B9" sheet="1" objects="1" scenarios="1"/>
  <phoneticPr fontId="2"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3"/>
  <sheetViews>
    <sheetView workbookViewId="0">
      <selection activeCell="P3" sqref="P3"/>
    </sheetView>
  </sheetViews>
  <sheetFormatPr defaultColWidth="9.109375" defaultRowHeight="13.2" x14ac:dyDescent="0.25"/>
  <cols>
    <col min="1" max="1" width="4.6640625" bestFit="1" customWidth="1"/>
    <col min="2" max="2" width="6.77734375" bestFit="1" customWidth="1"/>
    <col min="3" max="3" width="5.6640625" bestFit="1" customWidth="1"/>
    <col min="4" max="4" width="4.6640625" bestFit="1" customWidth="1"/>
    <col min="5" max="5" width="6.77734375" bestFit="1" customWidth="1"/>
    <col min="6" max="6" width="5.6640625" style="84" bestFit="1" customWidth="1"/>
    <col min="7" max="7" width="4.6640625" bestFit="1" customWidth="1"/>
    <col min="8" max="8" width="6.77734375" bestFit="1" customWidth="1"/>
    <col min="9" max="9" width="5.6640625" bestFit="1" customWidth="1"/>
    <col min="10" max="10" width="5.44140625" bestFit="1" customWidth="1"/>
    <col min="11" max="11" width="9.21875" bestFit="1" customWidth="1"/>
    <col min="12" max="12" width="9.21875" style="84" bestFit="1" customWidth="1"/>
    <col min="13" max="13" width="9.21875" bestFit="1" customWidth="1"/>
    <col min="14" max="16" width="14.77734375" bestFit="1" customWidth="1"/>
    <col min="17" max="19" width="10.33203125" bestFit="1" customWidth="1"/>
    <col min="20" max="22" width="8" bestFit="1" customWidth="1"/>
    <col min="43" max="43" width="11.33203125" customWidth="1"/>
    <col min="44" max="44" width="11.88671875" customWidth="1"/>
    <col min="45" max="45" width="12.5546875" customWidth="1"/>
  </cols>
  <sheetData>
    <row r="1" spans="1:48" x14ac:dyDescent="0.25">
      <c r="A1" s="2"/>
      <c r="B1" s="196" t="s">
        <v>10</v>
      </c>
      <c r="C1" s="197"/>
      <c r="D1" s="197"/>
      <c r="E1" s="197"/>
      <c r="F1" s="197"/>
      <c r="G1" s="197"/>
      <c r="H1" s="197"/>
      <c r="I1" s="197"/>
      <c r="J1" s="197"/>
      <c r="K1" s="197"/>
      <c r="L1" s="197"/>
      <c r="M1" s="197"/>
      <c r="N1" s="197"/>
      <c r="O1" s="197"/>
      <c r="P1" s="197"/>
      <c r="Q1" s="197"/>
      <c r="R1" s="197"/>
      <c r="S1" s="197"/>
      <c r="T1" s="197"/>
      <c r="U1" s="197"/>
      <c r="V1" s="197"/>
      <c r="AA1" s="2"/>
      <c r="AB1" s="198" t="s">
        <v>11</v>
      </c>
      <c r="AC1" s="197"/>
      <c r="AD1" s="197"/>
      <c r="AE1" s="197"/>
      <c r="AF1" s="197"/>
      <c r="AG1" s="197"/>
      <c r="AH1" s="197"/>
      <c r="AI1" s="197"/>
      <c r="AJ1" s="197"/>
      <c r="AK1" s="197"/>
      <c r="AL1" s="197"/>
      <c r="AM1" s="197"/>
      <c r="AN1" s="197"/>
      <c r="AO1" s="197"/>
      <c r="AP1" s="197"/>
      <c r="AQ1" s="197"/>
      <c r="AR1" s="197"/>
      <c r="AS1" s="197"/>
      <c r="AT1" s="197"/>
      <c r="AU1" s="197"/>
      <c r="AV1" s="197"/>
    </row>
    <row r="2" spans="1:48" ht="45" customHeight="1" x14ac:dyDescent="0.25">
      <c r="A2" s="85" t="s">
        <v>7</v>
      </c>
      <c r="B2" s="121" t="s">
        <v>62</v>
      </c>
      <c r="C2" s="121" t="s">
        <v>63</v>
      </c>
      <c r="D2" s="121" t="s">
        <v>64</v>
      </c>
      <c r="E2" s="121" t="s">
        <v>66</v>
      </c>
      <c r="F2" s="121" t="s">
        <v>67</v>
      </c>
      <c r="G2" s="121" t="s">
        <v>68</v>
      </c>
      <c r="H2" s="121" t="s">
        <v>91</v>
      </c>
      <c r="I2" s="121" t="s">
        <v>92</v>
      </c>
      <c r="J2" s="121" t="s">
        <v>93</v>
      </c>
      <c r="K2" s="121" t="s">
        <v>86</v>
      </c>
      <c r="L2" s="121" t="s">
        <v>87</v>
      </c>
      <c r="M2" s="121" t="s">
        <v>88</v>
      </c>
      <c r="N2" s="121" t="s">
        <v>89</v>
      </c>
      <c r="O2" s="121" t="s">
        <v>90</v>
      </c>
      <c r="P2" s="121" t="s">
        <v>108</v>
      </c>
      <c r="Q2" s="121" t="s">
        <v>109</v>
      </c>
      <c r="R2" s="121" t="s">
        <v>110</v>
      </c>
      <c r="S2" s="121" t="s">
        <v>111</v>
      </c>
      <c r="T2" s="121" t="s">
        <v>123</v>
      </c>
      <c r="U2" s="121" t="s">
        <v>124</v>
      </c>
      <c r="V2" s="121" t="s">
        <v>125</v>
      </c>
      <c r="AA2" s="85" t="s">
        <v>7</v>
      </c>
      <c r="AB2" s="121" t="s">
        <v>62</v>
      </c>
      <c r="AC2" s="121" t="s">
        <v>63</v>
      </c>
      <c r="AD2" s="121" t="s">
        <v>64</v>
      </c>
      <c r="AE2" s="121" t="s">
        <v>66</v>
      </c>
      <c r="AF2" s="121" t="s">
        <v>67</v>
      </c>
      <c r="AG2" s="121" t="s">
        <v>68</v>
      </c>
      <c r="AH2" s="121" t="s">
        <v>95</v>
      </c>
      <c r="AI2" s="121" t="s">
        <v>94</v>
      </c>
      <c r="AJ2" s="121" t="s">
        <v>96</v>
      </c>
      <c r="AK2" s="121" t="s">
        <v>105</v>
      </c>
      <c r="AL2" s="121" t="s">
        <v>106</v>
      </c>
      <c r="AM2" s="121" t="s">
        <v>107</v>
      </c>
      <c r="AN2" s="121" t="s">
        <v>89</v>
      </c>
      <c r="AO2" s="121" t="s">
        <v>90</v>
      </c>
      <c r="AP2" s="121" t="s">
        <v>108</v>
      </c>
      <c r="AQ2" s="121" t="s">
        <v>109</v>
      </c>
      <c r="AR2" s="121" t="s">
        <v>110</v>
      </c>
      <c r="AS2" s="121" t="s">
        <v>111</v>
      </c>
      <c r="AT2" s="121" t="s">
        <v>123</v>
      </c>
      <c r="AU2" s="121" t="s">
        <v>124</v>
      </c>
      <c r="AV2" s="121" t="s">
        <v>125</v>
      </c>
    </row>
    <row r="3" spans="1:48" x14ac:dyDescent="0.25">
      <c r="A3" s="2">
        <v>0</v>
      </c>
      <c r="B3" s="83">
        <v>0</v>
      </c>
      <c r="C3" s="83">
        <v>0</v>
      </c>
      <c r="D3" s="83">
        <v>0</v>
      </c>
      <c r="E3" s="83">
        <v>0</v>
      </c>
      <c r="F3" s="83">
        <v>0</v>
      </c>
      <c r="G3" s="83">
        <v>0</v>
      </c>
      <c r="H3" s="114">
        <v>0</v>
      </c>
      <c r="I3" s="114">
        <v>0</v>
      </c>
      <c r="J3" s="117">
        <v>0</v>
      </c>
      <c r="K3" s="122">
        <v>0</v>
      </c>
      <c r="L3" s="122">
        <v>0</v>
      </c>
      <c r="M3" s="123">
        <v>0</v>
      </c>
      <c r="N3" s="122">
        <v>0</v>
      </c>
      <c r="O3" s="122">
        <v>0</v>
      </c>
      <c r="P3" s="122">
        <v>0</v>
      </c>
      <c r="Q3" s="128">
        <v>0</v>
      </c>
      <c r="R3" s="128">
        <v>0</v>
      </c>
      <c r="S3" s="128">
        <v>0</v>
      </c>
      <c r="T3" s="130">
        <v>0</v>
      </c>
      <c r="U3" s="130">
        <v>0</v>
      </c>
      <c r="V3" s="132">
        <v>0</v>
      </c>
      <c r="AA3" s="2">
        <v>0</v>
      </c>
      <c r="AB3" s="83">
        <v>0</v>
      </c>
      <c r="AC3" s="83">
        <v>0</v>
      </c>
      <c r="AD3" s="83">
        <v>0</v>
      </c>
      <c r="AE3" s="83">
        <v>0</v>
      </c>
      <c r="AF3" s="83">
        <v>0</v>
      </c>
      <c r="AG3" s="83">
        <v>0</v>
      </c>
      <c r="AH3" s="114">
        <v>0</v>
      </c>
      <c r="AI3" s="114">
        <v>0</v>
      </c>
      <c r="AJ3" s="117">
        <v>0</v>
      </c>
      <c r="AK3" s="122">
        <v>0</v>
      </c>
      <c r="AL3" s="122">
        <v>0</v>
      </c>
      <c r="AM3" s="123">
        <v>0</v>
      </c>
      <c r="AN3" s="122">
        <v>0</v>
      </c>
      <c r="AO3" s="122">
        <v>0</v>
      </c>
      <c r="AP3" s="122">
        <v>0</v>
      </c>
      <c r="AQ3" s="128">
        <v>0</v>
      </c>
      <c r="AR3" s="128">
        <v>0</v>
      </c>
      <c r="AS3" s="128">
        <v>0</v>
      </c>
      <c r="AT3" s="130">
        <v>0</v>
      </c>
      <c r="AU3" s="130">
        <v>0</v>
      </c>
      <c r="AV3" s="132">
        <v>0</v>
      </c>
    </row>
    <row r="4" spans="1:48" x14ac:dyDescent="0.25">
      <c r="A4" s="2">
        <v>6</v>
      </c>
      <c r="B4" s="83">
        <v>8.1</v>
      </c>
      <c r="C4" s="83">
        <v>7.2</v>
      </c>
      <c r="D4" s="83">
        <v>6.4</v>
      </c>
      <c r="E4" s="83">
        <v>0</v>
      </c>
      <c r="F4" s="83">
        <v>0</v>
      </c>
      <c r="G4" s="83">
        <v>0</v>
      </c>
      <c r="H4" s="115" t="s">
        <v>73</v>
      </c>
      <c r="I4" s="115" t="s">
        <v>74</v>
      </c>
      <c r="J4" s="118" t="s">
        <v>75</v>
      </c>
      <c r="K4" s="124">
        <v>6</v>
      </c>
      <c r="L4" s="124">
        <v>9</v>
      </c>
      <c r="M4" s="125">
        <v>13</v>
      </c>
      <c r="N4" s="124">
        <v>4</v>
      </c>
      <c r="O4" s="124">
        <v>5</v>
      </c>
      <c r="P4" s="124">
        <v>6</v>
      </c>
      <c r="Q4" s="128">
        <v>0</v>
      </c>
      <c r="R4" s="128">
        <v>0</v>
      </c>
      <c r="S4" s="128">
        <v>0</v>
      </c>
      <c r="T4" s="130">
        <v>10</v>
      </c>
      <c r="U4" s="130">
        <v>15</v>
      </c>
      <c r="V4" s="132">
        <v>25</v>
      </c>
      <c r="AA4" s="2">
        <v>6</v>
      </c>
      <c r="AB4" s="83">
        <v>7.7</v>
      </c>
      <c r="AC4" s="83">
        <v>6.8</v>
      </c>
      <c r="AD4" s="83">
        <v>6</v>
      </c>
      <c r="AE4" s="83">
        <v>0</v>
      </c>
      <c r="AF4" s="83">
        <v>0</v>
      </c>
      <c r="AG4" s="83">
        <v>0</v>
      </c>
      <c r="AH4" s="115" t="s">
        <v>97</v>
      </c>
      <c r="AI4" s="115" t="s">
        <v>98</v>
      </c>
      <c r="AJ4" s="118" t="s">
        <v>74</v>
      </c>
      <c r="AK4" s="124">
        <v>12</v>
      </c>
      <c r="AL4" s="124">
        <v>15</v>
      </c>
      <c r="AM4" s="125">
        <v>17</v>
      </c>
      <c r="AN4" s="124">
        <v>5</v>
      </c>
      <c r="AO4" s="124">
        <v>6</v>
      </c>
      <c r="AP4" s="124">
        <v>7</v>
      </c>
      <c r="AQ4" s="128">
        <v>0</v>
      </c>
      <c r="AR4" s="128">
        <v>0</v>
      </c>
      <c r="AS4" s="128">
        <v>0</v>
      </c>
      <c r="AT4" s="130">
        <v>10</v>
      </c>
      <c r="AU4" s="130">
        <v>15</v>
      </c>
      <c r="AV4" s="132">
        <v>25</v>
      </c>
    </row>
    <row r="5" spans="1:48" x14ac:dyDescent="0.25">
      <c r="A5" s="2">
        <v>7</v>
      </c>
      <c r="B5" s="83">
        <v>8.1</v>
      </c>
      <c r="C5" s="83">
        <v>7.2</v>
      </c>
      <c r="D5" s="83">
        <v>6.4</v>
      </c>
      <c r="E5" s="83">
        <v>0</v>
      </c>
      <c r="F5" s="83">
        <v>0</v>
      </c>
      <c r="G5" s="83">
        <v>0</v>
      </c>
      <c r="H5" s="115" t="s">
        <v>73</v>
      </c>
      <c r="I5" s="115" t="s">
        <v>74</v>
      </c>
      <c r="J5" s="118" t="s">
        <v>75</v>
      </c>
      <c r="K5" s="124">
        <v>6</v>
      </c>
      <c r="L5" s="124">
        <v>9</v>
      </c>
      <c r="M5" s="125">
        <v>13</v>
      </c>
      <c r="N5" s="124">
        <v>4</v>
      </c>
      <c r="O5" s="124">
        <v>5</v>
      </c>
      <c r="P5" s="124">
        <v>6</v>
      </c>
      <c r="Q5" s="128">
        <v>0</v>
      </c>
      <c r="R5" s="128">
        <v>0</v>
      </c>
      <c r="S5" s="128">
        <v>0</v>
      </c>
      <c r="T5" s="130">
        <v>10</v>
      </c>
      <c r="U5" s="130">
        <v>15</v>
      </c>
      <c r="V5" s="132">
        <v>25</v>
      </c>
      <c r="AA5" s="2">
        <v>7</v>
      </c>
      <c r="AB5" s="83">
        <v>7.7</v>
      </c>
      <c r="AC5" s="83">
        <v>6.8</v>
      </c>
      <c r="AD5" s="83">
        <v>6</v>
      </c>
      <c r="AE5" s="83">
        <v>0</v>
      </c>
      <c r="AF5" s="83">
        <v>0</v>
      </c>
      <c r="AG5" s="83">
        <v>0</v>
      </c>
      <c r="AH5" s="115" t="s">
        <v>97</v>
      </c>
      <c r="AI5" s="115" t="s">
        <v>98</v>
      </c>
      <c r="AJ5" s="118" t="s">
        <v>74</v>
      </c>
      <c r="AK5" s="124">
        <v>12</v>
      </c>
      <c r="AL5" s="124">
        <v>15</v>
      </c>
      <c r="AM5" s="125">
        <v>17</v>
      </c>
      <c r="AN5" s="124">
        <v>5</v>
      </c>
      <c r="AO5" s="124">
        <v>6</v>
      </c>
      <c r="AP5" s="124">
        <v>7</v>
      </c>
      <c r="AQ5" s="128">
        <v>0</v>
      </c>
      <c r="AR5" s="128">
        <v>0</v>
      </c>
      <c r="AS5" s="128">
        <v>0</v>
      </c>
      <c r="AT5" s="130">
        <v>10</v>
      </c>
      <c r="AU5" s="130">
        <v>15</v>
      </c>
      <c r="AV5" s="132">
        <v>25</v>
      </c>
    </row>
    <row r="6" spans="1:48" x14ac:dyDescent="0.25">
      <c r="A6" s="2">
        <v>8</v>
      </c>
      <c r="B6" s="83">
        <v>7.7</v>
      </c>
      <c r="C6" s="83">
        <v>6.9</v>
      </c>
      <c r="D6" s="83">
        <v>6</v>
      </c>
      <c r="E6" s="83">
        <v>0</v>
      </c>
      <c r="F6" s="83">
        <v>0</v>
      </c>
      <c r="G6" s="83">
        <v>0</v>
      </c>
      <c r="H6" s="115" t="s">
        <v>76</v>
      </c>
      <c r="I6" s="115" t="s">
        <v>77</v>
      </c>
      <c r="J6" s="118" t="s">
        <v>78</v>
      </c>
      <c r="K6" s="124">
        <v>9</v>
      </c>
      <c r="L6" s="124">
        <v>12</v>
      </c>
      <c r="M6" s="125">
        <v>15</v>
      </c>
      <c r="N6" s="124">
        <v>7</v>
      </c>
      <c r="O6" s="124">
        <v>8</v>
      </c>
      <c r="P6" s="124">
        <v>9</v>
      </c>
      <c r="Q6" s="128">
        <v>0</v>
      </c>
      <c r="R6" s="128">
        <v>0</v>
      </c>
      <c r="S6" s="128">
        <v>0</v>
      </c>
      <c r="T6" s="130">
        <v>10</v>
      </c>
      <c r="U6" s="130">
        <v>15</v>
      </c>
      <c r="V6" s="132">
        <v>25</v>
      </c>
      <c r="AA6" s="2">
        <v>8</v>
      </c>
      <c r="AB6" s="83">
        <v>7.2</v>
      </c>
      <c r="AC6" s="83">
        <v>6.4</v>
      </c>
      <c r="AD6" s="83">
        <v>5.7</v>
      </c>
      <c r="AE6" s="83">
        <v>0</v>
      </c>
      <c r="AF6" s="83">
        <v>0</v>
      </c>
      <c r="AG6" s="83">
        <v>0</v>
      </c>
      <c r="AH6" s="115" t="s">
        <v>99</v>
      </c>
      <c r="AI6" s="115" t="s">
        <v>100</v>
      </c>
      <c r="AJ6" s="118" t="s">
        <v>101</v>
      </c>
      <c r="AK6" s="124">
        <v>17</v>
      </c>
      <c r="AL6" s="124">
        <v>20</v>
      </c>
      <c r="AM6" s="125">
        <v>23</v>
      </c>
      <c r="AN6" s="124">
        <v>8</v>
      </c>
      <c r="AO6" s="124">
        <v>9</v>
      </c>
      <c r="AP6" s="124">
        <v>10</v>
      </c>
      <c r="AQ6" s="128">
        <v>0</v>
      </c>
      <c r="AR6" s="128">
        <v>0</v>
      </c>
      <c r="AS6" s="128">
        <v>0</v>
      </c>
      <c r="AT6" s="130">
        <v>10</v>
      </c>
      <c r="AU6" s="130">
        <v>15</v>
      </c>
      <c r="AV6" s="132">
        <v>25</v>
      </c>
    </row>
    <row r="7" spans="1:48" x14ac:dyDescent="0.25">
      <c r="A7" s="2">
        <v>9</v>
      </c>
      <c r="B7" s="83">
        <v>7.7</v>
      </c>
      <c r="C7" s="83">
        <v>6.9</v>
      </c>
      <c r="D7" s="83">
        <v>6</v>
      </c>
      <c r="E7" s="83">
        <v>0</v>
      </c>
      <c r="F7" s="83">
        <v>0</v>
      </c>
      <c r="G7" s="83">
        <v>0</v>
      </c>
      <c r="H7" s="115" t="s">
        <v>76</v>
      </c>
      <c r="I7" s="115" t="s">
        <v>77</v>
      </c>
      <c r="J7" s="118" t="s">
        <v>78</v>
      </c>
      <c r="K7" s="124">
        <v>9</v>
      </c>
      <c r="L7" s="124">
        <v>12</v>
      </c>
      <c r="M7" s="125">
        <v>15</v>
      </c>
      <c r="N7" s="124">
        <v>7</v>
      </c>
      <c r="O7" s="124">
        <v>8</v>
      </c>
      <c r="P7" s="124">
        <v>9</v>
      </c>
      <c r="Q7" s="128">
        <v>0</v>
      </c>
      <c r="R7" s="128">
        <v>0</v>
      </c>
      <c r="S7" s="128">
        <v>0</v>
      </c>
      <c r="T7" s="130">
        <v>10</v>
      </c>
      <c r="U7" s="130">
        <v>15</v>
      </c>
      <c r="V7" s="132">
        <v>25</v>
      </c>
      <c r="AA7" s="2">
        <v>9</v>
      </c>
      <c r="AB7" s="83">
        <v>7.2</v>
      </c>
      <c r="AC7" s="83">
        <v>6.4</v>
      </c>
      <c r="AD7" s="83">
        <v>5.7</v>
      </c>
      <c r="AE7" s="83">
        <v>0</v>
      </c>
      <c r="AF7" s="83">
        <v>0</v>
      </c>
      <c r="AG7" s="83">
        <v>0</v>
      </c>
      <c r="AH7" s="115" t="s">
        <v>99</v>
      </c>
      <c r="AI7" s="115" t="s">
        <v>100</v>
      </c>
      <c r="AJ7" s="118" t="s">
        <v>101</v>
      </c>
      <c r="AK7" s="124">
        <v>17</v>
      </c>
      <c r="AL7" s="124">
        <v>20</v>
      </c>
      <c r="AM7" s="125">
        <v>23</v>
      </c>
      <c r="AN7" s="124">
        <v>8</v>
      </c>
      <c r="AO7" s="124">
        <v>9</v>
      </c>
      <c r="AP7" s="124">
        <v>10</v>
      </c>
      <c r="AQ7" s="128">
        <v>0</v>
      </c>
      <c r="AR7" s="128">
        <v>0</v>
      </c>
      <c r="AS7" s="128">
        <v>0</v>
      </c>
      <c r="AT7" s="130">
        <v>10</v>
      </c>
      <c r="AU7" s="130">
        <v>15</v>
      </c>
      <c r="AV7" s="132">
        <v>25</v>
      </c>
    </row>
    <row r="8" spans="1:48" x14ac:dyDescent="0.25">
      <c r="A8" s="2">
        <v>10</v>
      </c>
      <c r="B8" s="82">
        <v>0</v>
      </c>
      <c r="C8" s="82">
        <v>0</v>
      </c>
      <c r="D8" s="82">
        <v>0</v>
      </c>
      <c r="E8" s="82">
        <v>11.2</v>
      </c>
      <c r="F8" s="82">
        <v>10.3</v>
      </c>
      <c r="G8" s="82">
        <v>9.3000000000000007</v>
      </c>
      <c r="H8" s="116" t="s">
        <v>79</v>
      </c>
      <c r="I8" s="116" t="s">
        <v>80</v>
      </c>
      <c r="J8" s="119" t="s">
        <v>81</v>
      </c>
      <c r="K8" s="126">
        <v>11</v>
      </c>
      <c r="L8" s="126">
        <v>15</v>
      </c>
      <c r="M8" s="127">
        <v>18</v>
      </c>
      <c r="N8" s="126">
        <v>10</v>
      </c>
      <c r="O8" s="126">
        <v>11</v>
      </c>
      <c r="P8" s="126">
        <v>12</v>
      </c>
      <c r="Q8" s="128">
        <v>0</v>
      </c>
      <c r="R8" s="128">
        <v>0</v>
      </c>
      <c r="S8" s="128">
        <v>0</v>
      </c>
      <c r="T8" s="130">
        <v>10</v>
      </c>
      <c r="U8" s="130">
        <v>15</v>
      </c>
      <c r="V8" s="132">
        <v>25</v>
      </c>
      <c r="AA8" s="2">
        <v>10</v>
      </c>
      <c r="AB8" s="82">
        <v>0</v>
      </c>
      <c r="AC8" s="82">
        <v>0</v>
      </c>
      <c r="AD8" s="82">
        <v>0</v>
      </c>
      <c r="AE8" s="82">
        <v>11</v>
      </c>
      <c r="AF8" s="82">
        <v>10</v>
      </c>
      <c r="AG8" s="82">
        <v>9.1</v>
      </c>
      <c r="AH8" s="116" t="s">
        <v>102</v>
      </c>
      <c r="AI8" s="116" t="s">
        <v>103</v>
      </c>
      <c r="AJ8" s="119" t="s">
        <v>83</v>
      </c>
      <c r="AK8" s="126">
        <v>21</v>
      </c>
      <c r="AL8" s="126">
        <v>25</v>
      </c>
      <c r="AM8" s="127">
        <v>28</v>
      </c>
      <c r="AN8" s="126">
        <v>11</v>
      </c>
      <c r="AO8" s="126">
        <v>12</v>
      </c>
      <c r="AP8" s="126">
        <v>13</v>
      </c>
      <c r="AQ8" s="128">
        <v>0</v>
      </c>
      <c r="AR8" s="128">
        <v>0</v>
      </c>
      <c r="AS8" s="128">
        <v>0</v>
      </c>
      <c r="AT8" s="130">
        <v>10</v>
      </c>
      <c r="AU8" s="130">
        <v>15</v>
      </c>
      <c r="AV8" s="132">
        <v>25</v>
      </c>
    </row>
    <row r="9" spans="1:48" x14ac:dyDescent="0.25">
      <c r="A9" s="2">
        <v>11</v>
      </c>
      <c r="B9" s="82">
        <v>0</v>
      </c>
      <c r="C9" s="82">
        <v>0</v>
      </c>
      <c r="D9" s="82">
        <v>0</v>
      </c>
      <c r="E9" s="82">
        <v>11.2</v>
      </c>
      <c r="F9" s="82">
        <v>10.3</v>
      </c>
      <c r="G9" s="82">
        <v>9.3000000000000007</v>
      </c>
      <c r="H9" s="116" t="s">
        <v>79</v>
      </c>
      <c r="I9" s="116" t="s">
        <v>80</v>
      </c>
      <c r="J9" s="119" t="s">
        <v>81</v>
      </c>
      <c r="K9" s="126">
        <v>11</v>
      </c>
      <c r="L9" s="126">
        <v>15</v>
      </c>
      <c r="M9" s="127">
        <v>18</v>
      </c>
      <c r="N9" s="126">
        <v>10</v>
      </c>
      <c r="O9" s="126">
        <v>11</v>
      </c>
      <c r="P9" s="126">
        <v>12</v>
      </c>
      <c r="Q9" s="128">
        <v>0</v>
      </c>
      <c r="R9" s="128">
        <v>0</v>
      </c>
      <c r="S9" s="128">
        <v>0</v>
      </c>
      <c r="T9" s="130">
        <v>10</v>
      </c>
      <c r="U9" s="130">
        <v>15</v>
      </c>
      <c r="V9" s="132">
        <v>25</v>
      </c>
      <c r="AA9" s="2">
        <v>11</v>
      </c>
      <c r="AB9" s="82">
        <v>0</v>
      </c>
      <c r="AC9" s="82">
        <v>0</v>
      </c>
      <c r="AD9" s="82">
        <v>0</v>
      </c>
      <c r="AE9" s="82">
        <v>11</v>
      </c>
      <c r="AF9" s="82">
        <v>10</v>
      </c>
      <c r="AG9" s="82">
        <v>9.1</v>
      </c>
      <c r="AH9" s="116" t="s">
        <v>102</v>
      </c>
      <c r="AI9" s="116" t="s">
        <v>103</v>
      </c>
      <c r="AJ9" s="119" t="s">
        <v>83</v>
      </c>
      <c r="AK9" s="126">
        <v>21</v>
      </c>
      <c r="AL9" s="126">
        <v>25</v>
      </c>
      <c r="AM9" s="127">
        <v>28</v>
      </c>
      <c r="AN9" s="126">
        <v>11</v>
      </c>
      <c r="AO9" s="126">
        <v>12</v>
      </c>
      <c r="AP9" s="126">
        <v>13</v>
      </c>
      <c r="AQ9" s="128">
        <v>0</v>
      </c>
      <c r="AR9" s="128">
        <v>0</v>
      </c>
      <c r="AS9" s="128">
        <v>0</v>
      </c>
      <c r="AT9" s="130">
        <v>10</v>
      </c>
      <c r="AU9" s="130">
        <v>15</v>
      </c>
      <c r="AV9" s="132">
        <v>25</v>
      </c>
    </row>
    <row r="10" spans="1:48" x14ac:dyDescent="0.25">
      <c r="A10" s="2">
        <v>12</v>
      </c>
      <c r="B10" s="82">
        <v>0</v>
      </c>
      <c r="C10" s="82">
        <v>0</v>
      </c>
      <c r="D10" s="82">
        <v>0</v>
      </c>
      <c r="E10" s="82">
        <v>10.6</v>
      </c>
      <c r="F10" s="82">
        <v>9.8000000000000007</v>
      </c>
      <c r="G10" s="82">
        <v>9</v>
      </c>
      <c r="H10" s="116" t="s">
        <v>82</v>
      </c>
      <c r="I10" s="116" t="s">
        <v>83</v>
      </c>
      <c r="J10" s="119" t="s">
        <v>84</v>
      </c>
      <c r="K10" s="126">
        <v>19</v>
      </c>
      <c r="L10" s="126">
        <v>22</v>
      </c>
      <c r="M10" s="127">
        <v>26</v>
      </c>
      <c r="N10" s="126">
        <v>0</v>
      </c>
      <c r="O10" s="126">
        <v>0</v>
      </c>
      <c r="P10" s="126">
        <v>0</v>
      </c>
      <c r="Q10" s="129">
        <v>3</v>
      </c>
      <c r="R10" s="129">
        <v>3.3</v>
      </c>
      <c r="S10" s="129">
        <v>3.6</v>
      </c>
      <c r="T10" s="131">
        <v>10</v>
      </c>
      <c r="U10" s="131">
        <v>15</v>
      </c>
      <c r="V10" s="133">
        <v>20</v>
      </c>
      <c r="AA10" s="2">
        <v>12</v>
      </c>
      <c r="AB10" s="82">
        <v>0</v>
      </c>
      <c r="AC10" s="82">
        <v>0</v>
      </c>
      <c r="AD10" s="82">
        <v>0</v>
      </c>
      <c r="AE10" s="82">
        <v>10.4</v>
      </c>
      <c r="AF10" s="82">
        <v>9.6</v>
      </c>
      <c r="AG10" s="82">
        <v>8.8000000000000007</v>
      </c>
      <c r="AH10" s="116" t="s">
        <v>100</v>
      </c>
      <c r="AI10" s="116" t="s">
        <v>104</v>
      </c>
      <c r="AJ10" s="119" t="s">
        <v>78</v>
      </c>
      <c r="AK10" s="126">
        <v>28</v>
      </c>
      <c r="AL10" s="126">
        <v>32</v>
      </c>
      <c r="AM10" s="127">
        <v>35</v>
      </c>
      <c r="AN10" s="126">
        <v>0</v>
      </c>
      <c r="AO10" s="126">
        <v>0</v>
      </c>
      <c r="AP10" s="126">
        <v>0</v>
      </c>
      <c r="AQ10" s="128">
        <v>3.4</v>
      </c>
      <c r="AR10" s="128">
        <v>3.7</v>
      </c>
      <c r="AS10" s="128">
        <v>4</v>
      </c>
      <c r="AT10" s="131">
        <v>10</v>
      </c>
      <c r="AU10" s="131">
        <v>15</v>
      </c>
      <c r="AV10" s="133">
        <v>20</v>
      </c>
    </row>
    <row r="11" spans="1:48" x14ac:dyDescent="0.25">
      <c r="A11" s="2">
        <v>13</v>
      </c>
      <c r="B11" s="83">
        <v>0</v>
      </c>
      <c r="C11" s="83">
        <v>0</v>
      </c>
      <c r="D11" s="83">
        <v>0</v>
      </c>
      <c r="E11" s="82">
        <v>10.6</v>
      </c>
      <c r="F11" s="82">
        <v>9.8000000000000007</v>
      </c>
      <c r="G11" s="82">
        <v>9</v>
      </c>
      <c r="H11" s="116" t="s">
        <v>82</v>
      </c>
      <c r="I11" s="116" t="s">
        <v>83</v>
      </c>
      <c r="J11" s="119" t="s">
        <v>84</v>
      </c>
      <c r="K11" s="126">
        <v>19</v>
      </c>
      <c r="L11" s="126">
        <v>22</v>
      </c>
      <c r="M11" s="127">
        <v>26</v>
      </c>
      <c r="N11" s="126">
        <v>0</v>
      </c>
      <c r="O11" s="126">
        <v>0</v>
      </c>
      <c r="P11" s="126">
        <v>0</v>
      </c>
      <c r="Q11" s="129">
        <v>3</v>
      </c>
      <c r="R11" s="129">
        <v>3.3</v>
      </c>
      <c r="S11" s="129">
        <v>3.6</v>
      </c>
      <c r="T11" s="131">
        <v>10</v>
      </c>
      <c r="U11" s="131">
        <v>15</v>
      </c>
      <c r="V11" s="133">
        <v>20</v>
      </c>
      <c r="AA11" s="2">
        <v>13</v>
      </c>
      <c r="AB11" s="83">
        <v>0</v>
      </c>
      <c r="AC11" s="82">
        <v>0</v>
      </c>
      <c r="AD11" s="82">
        <v>0</v>
      </c>
      <c r="AE11" s="82">
        <v>10.4</v>
      </c>
      <c r="AF11" s="82">
        <v>9.6</v>
      </c>
      <c r="AG11" s="82">
        <v>8.8000000000000007</v>
      </c>
      <c r="AH11" s="116" t="s">
        <v>100</v>
      </c>
      <c r="AI11" s="116" t="s">
        <v>104</v>
      </c>
      <c r="AJ11" s="119" t="s">
        <v>78</v>
      </c>
      <c r="AK11" s="126">
        <v>28</v>
      </c>
      <c r="AL11" s="126">
        <v>32</v>
      </c>
      <c r="AM11" s="127">
        <v>35</v>
      </c>
      <c r="AN11" s="126">
        <v>0</v>
      </c>
      <c r="AO11" s="126">
        <v>0</v>
      </c>
      <c r="AP11" s="126">
        <v>0</v>
      </c>
      <c r="AQ11" s="128">
        <v>3.4</v>
      </c>
      <c r="AR11" s="128">
        <v>3.7</v>
      </c>
      <c r="AS11" s="128">
        <v>4</v>
      </c>
      <c r="AT11" s="131">
        <v>10</v>
      </c>
      <c r="AU11" s="131">
        <v>15</v>
      </c>
      <c r="AV11" s="133">
        <v>20</v>
      </c>
    </row>
    <row r="12" spans="1:48" x14ac:dyDescent="0.25">
      <c r="A12" s="28"/>
    </row>
    <row r="13" spans="1:48" x14ac:dyDescent="0.25">
      <c r="A13" s="28"/>
    </row>
  </sheetData>
  <sheetProtection password="81B9" sheet="1" selectLockedCells="1"/>
  <mergeCells count="2">
    <mergeCell ref="B1:V1"/>
    <mergeCell ref="AB1:AV1"/>
  </mergeCells>
  <phoneticPr fontId="2" type="noConversion"/>
  <pageMargins left="0.75" right="0.75" top="1" bottom="1" header="0.5" footer="0.5"/>
  <pageSetup paperSize="9" orientation="portrait"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000"/>
  <sheetViews>
    <sheetView workbookViewId="0">
      <selection activeCell="B5" sqref="B5:B30"/>
    </sheetView>
  </sheetViews>
  <sheetFormatPr defaultColWidth="9.88671875" defaultRowHeight="13.2" x14ac:dyDescent="0.25"/>
  <cols>
    <col min="1" max="1" width="9.88671875" style="5" customWidth="1"/>
    <col min="2" max="2" width="26" style="5" customWidth="1"/>
    <col min="3" max="3" width="9" style="5" bestFit="1" customWidth="1"/>
    <col min="4" max="4" width="8" style="5" bestFit="1" customWidth="1"/>
    <col min="5" max="5" width="7.5546875" style="5" bestFit="1" customWidth="1"/>
    <col min="6" max="6" width="10.44140625" style="22" bestFit="1" customWidth="1"/>
    <col min="7" max="7" width="9.88671875" style="23" customWidth="1"/>
    <col min="8" max="8" width="10.33203125" style="68" bestFit="1" customWidth="1"/>
    <col min="9" max="9" width="12.6640625" style="23" bestFit="1" customWidth="1"/>
    <col min="10" max="10" width="10.33203125" style="25" hidden="1" customWidth="1"/>
    <col min="11" max="11" width="12.6640625" style="23" hidden="1" customWidth="1"/>
    <col min="12" max="12" width="11.5546875" style="25" hidden="1" customWidth="1"/>
    <col min="13" max="13" width="12.6640625" style="23" hidden="1" customWidth="1"/>
    <col min="14" max="14" width="2.5546875" style="23" bestFit="1" customWidth="1"/>
    <col min="15" max="15" width="1.88671875" style="23" bestFit="1" customWidth="1"/>
    <col min="16" max="16" width="3.88671875" style="24" bestFit="1" customWidth="1"/>
    <col min="17" max="17" width="12.6640625" style="23" bestFit="1" customWidth="1"/>
    <col min="18" max="18" width="12.88671875" style="24" hidden="1" customWidth="1"/>
    <col min="19" max="19" width="12.6640625" style="23" hidden="1" customWidth="1"/>
    <col min="20" max="20" width="12.88671875" style="24" hidden="1" customWidth="1"/>
    <col min="21" max="21" width="12.6640625" style="23" hidden="1" customWidth="1"/>
    <col min="22" max="22" width="3.88671875" style="23" bestFit="1" customWidth="1"/>
    <col min="23" max="23" width="1.88671875" style="23" bestFit="1" customWidth="1"/>
    <col min="24" max="24" width="3.88671875" style="24" bestFit="1" customWidth="1"/>
    <col min="25" max="25" width="12.6640625" style="23" bestFit="1" customWidth="1"/>
    <col min="26" max="26" width="12.5546875" style="25" bestFit="1" customWidth="1"/>
    <col min="27" max="27" width="12.6640625" style="23" bestFit="1" customWidth="1"/>
    <col min="28" max="28" width="12.5546875" style="25" hidden="1" customWidth="1"/>
    <col min="29" max="29" width="12.6640625" style="23" hidden="1" customWidth="1"/>
    <col min="30" max="30" width="13.88671875" style="26" bestFit="1" customWidth="1"/>
    <col min="31" max="31" width="12.6640625" style="23" bestFit="1" customWidth="1"/>
    <col min="32" max="32" width="12.5546875" style="25" hidden="1" customWidth="1"/>
    <col min="33" max="33" width="12.6640625" style="23" hidden="1" customWidth="1"/>
    <col min="34" max="34" width="14.44140625" style="23" bestFit="1" customWidth="1"/>
    <col min="35" max="36" width="12.44140625" style="23" bestFit="1" customWidth="1"/>
    <col min="37" max="37" width="20.44140625" style="23" bestFit="1" customWidth="1"/>
    <col min="38" max="38" width="2.109375" style="21" hidden="1" customWidth="1"/>
    <col min="39" max="40" width="2" style="21" hidden="1" customWidth="1"/>
    <col min="41" max="41" width="4" style="21" hidden="1" customWidth="1"/>
    <col min="42" max="43" width="2" style="21" hidden="1" customWidth="1"/>
    <col min="44" max="44" width="3.88671875" style="21" hidden="1" customWidth="1"/>
    <col min="45" max="46" width="2" style="21" hidden="1" customWidth="1"/>
    <col min="47" max="47" width="5.88671875" style="21" hidden="1" customWidth="1"/>
    <col min="48" max="48" width="7.5546875" style="5" hidden="1" customWidth="1"/>
    <col min="49" max="16384" width="9.88671875" style="5"/>
  </cols>
  <sheetData>
    <row r="1" spans="1:49" ht="87" customHeight="1" x14ac:dyDescent="0.4">
      <c r="A1" s="51"/>
      <c r="B1" s="199" t="s">
        <v>138</v>
      </c>
      <c r="C1" s="200"/>
      <c r="D1" s="200"/>
      <c r="E1" s="201"/>
      <c r="F1" s="201"/>
      <c r="G1" s="201"/>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102"/>
      <c r="AL1" s="87"/>
      <c r="AM1" s="87"/>
      <c r="AN1" s="87"/>
      <c r="AO1" s="87"/>
      <c r="AP1" s="87"/>
      <c r="AQ1" s="87"/>
      <c r="AR1" s="87"/>
      <c r="AS1" s="87"/>
      <c r="AT1" s="87"/>
      <c r="AU1" s="87"/>
      <c r="AV1" s="98"/>
      <c r="AW1" s="101"/>
    </row>
    <row r="2" spans="1:49" ht="18" thickBot="1" x14ac:dyDescent="0.35">
      <c r="A2" s="51"/>
      <c r="B2" s="99" t="s">
        <v>34</v>
      </c>
      <c r="C2" s="89"/>
      <c r="D2" s="89"/>
      <c r="E2" s="90">
        <v>2013</v>
      </c>
      <c r="F2" s="70"/>
      <c r="G2" s="47"/>
      <c r="H2" s="86"/>
      <c r="I2" s="47"/>
      <c r="J2" s="46"/>
      <c r="K2" s="47"/>
      <c r="L2" s="46"/>
      <c r="M2" s="47"/>
      <c r="N2" s="47"/>
      <c r="O2" s="47"/>
      <c r="P2" s="71"/>
      <c r="Q2" s="47"/>
      <c r="R2" s="71"/>
      <c r="S2" s="47"/>
      <c r="T2" s="71"/>
      <c r="U2" s="47"/>
      <c r="V2" s="47"/>
      <c r="W2" s="47"/>
      <c r="X2" s="71"/>
      <c r="Y2" s="47"/>
      <c r="Z2" s="46"/>
      <c r="AA2" s="47"/>
      <c r="AB2" s="46"/>
      <c r="AC2" s="47"/>
      <c r="AD2" s="72"/>
      <c r="AE2" s="47"/>
      <c r="AF2" s="46"/>
      <c r="AG2" s="47"/>
      <c r="AH2" s="47"/>
      <c r="AI2" s="47"/>
      <c r="AJ2" s="47"/>
      <c r="AK2" s="103"/>
      <c r="AL2" s="74"/>
      <c r="AM2" s="74"/>
      <c r="AN2" s="74"/>
      <c r="AO2" s="74"/>
      <c r="AP2" s="74"/>
      <c r="AQ2" s="74"/>
      <c r="AR2" s="74"/>
      <c r="AS2" s="74"/>
      <c r="AT2" s="74"/>
      <c r="AU2" s="74"/>
      <c r="AV2" s="100"/>
      <c r="AW2" s="76"/>
    </row>
    <row r="3" spans="1:49" s="28" customFormat="1" ht="40.200000000000003" thickBot="1" x14ac:dyDescent="0.3">
      <c r="B3" s="88" t="s">
        <v>6</v>
      </c>
      <c r="C3" s="95" t="s">
        <v>48</v>
      </c>
      <c r="D3" s="95" t="s">
        <v>49</v>
      </c>
      <c r="E3" s="39" t="s">
        <v>14</v>
      </c>
      <c r="F3" s="91" t="s">
        <v>7</v>
      </c>
      <c r="G3" s="40" t="s">
        <v>15</v>
      </c>
      <c r="H3" s="69" t="s">
        <v>8</v>
      </c>
      <c r="I3" s="44" t="s">
        <v>5</v>
      </c>
      <c r="J3" s="41" t="s">
        <v>9</v>
      </c>
      <c r="K3" s="45" t="s">
        <v>5</v>
      </c>
      <c r="L3" s="41" t="s">
        <v>16</v>
      </c>
      <c r="M3" s="40" t="s">
        <v>5</v>
      </c>
      <c r="N3" s="188" t="s">
        <v>42</v>
      </c>
      <c r="O3" s="189"/>
      <c r="P3" s="190"/>
      <c r="Q3" s="40" t="s">
        <v>5</v>
      </c>
      <c r="R3" s="42" t="s">
        <v>40</v>
      </c>
      <c r="S3" s="40" t="s">
        <v>5</v>
      </c>
      <c r="T3" s="42" t="s">
        <v>41</v>
      </c>
      <c r="U3" s="40" t="s">
        <v>5</v>
      </c>
      <c r="V3" s="188" t="s">
        <v>59</v>
      </c>
      <c r="W3" s="189"/>
      <c r="X3" s="190"/>
      <c r="Y3" s="40" t="s">
        <v>5</v>
      </c>
      <c r="Z3" s="43" t="s">
        <v>37</v>
      </c>
      <c r="AA3" s="40" t="s">
        <v>5</v>
      </c>
      <c r="AB3" s="43" t="s">
        <v>38</v>
      </c>
      <c r="AC3" s="40" t="s">
        <v>5</v>
      </c>
      <c r="AD3" s="134" t="s">
        <v>127</v>
      </c>
      <c r="AE3" s="40" t="s">
        <v>5</v>
      </c>
      <c r="AF3" s="43" t="s">
        <v>39</v>
      </c>
      <c r="AG3" s="40" t="s">
        <v>5</v>
      </c>
      <c r="AH3" s="33" t="s">
        <v>36</v>
      </c>
      <c r="AI3" s="93" t="s">
        <v>50</v>
      </c>
      <c r="AJ3" s="93" t="s">
        <v>51</v>
      </c>
      <c r="AK3" s="94" t="s">
        <v>35</v>
      </c>
      <c r="AL3" s="27"/>
      <c r="AM3" s="27"/>
      <c r="AN3" s="27"/>
      <c r="AO3" s="27"/>
      <c r="AP3" s="27"/>
      <c r="AQ3" s="27"/>
      <c r="AR3" s="27"/>
      <c r="AS3" s="27"/>
      <c r="AT3" s="27"/>
      <c r="AU3" s="27"/>
      <c r="AW3" s="75"/>
    </row>
    <row r="4" spans="1:49" ht="16.2" thickBot="1" x14ac:dyDescent="0.35">
      <c r="A4" s="51"/>
      <c r="B4" s="135">
        <f>'Deutsches Sportabzeichen'!B4</f>
        <v>0</v>
      </c>
      <c r="C4" s="96"/>
      <c r="D4" s="96"/>
      <c r="E4" s="49"/>
      <c r="F4" s="92">
        <f t="shared" ref="F4:F67" si="0">IF(E4=0,0,$E$2-E4)</f>
        <v>0</v>
      </c>
      <c r="G4" s="111" t="s">
        <v>112</v>
      </c>
      <c r="H4" s="38"/>
      <c r="I4" s="54">
        <f>IF(H4=0,0,TRUNC((50/(H4+0.24)- IF($G4="w",Parameter!$B$3,Parameter!$D$3))/IF($G4="w",Parameter!$C$3,Parameter!$E$3)))</f>
        <v>0</v>
      </c>
      <c r="J4" s="37"/>
      <c r="K4" s="54">
        <f>IF(J4=0,0,TRUNC((75/(J4+0.24)- IF($G4="w",Parameter!$B$3,Parameter!$D$3))/IF($G4="w",Parameter!$C$3,Parameter!$E$3)))</f>
        <v>0</v>
      </c>
      <c r="L4" s="37"/>
      <c r="M4" s="54">
        <f>IF(L4=0,0,TRUNC((100/(L4+0.24)- IF($G4="w",Parameter!$B$3,Parameter!$D$3))/IF($G4="w",Parameter!$C$3,Parameter!$E$3)))</f>
        <v>0</v>
      </c>
      <c r="N4" s="80">
        <v>4</v>
      </c>
      <c r="O4" s="79" t="s">
        <v>44</v>
      </c>
      <c r="P4" s="81">
        <v>0</v>
      </c>
      <c r="Q4" s="54">
        <f>IF($G4="m",0,IF(AND($P4=0,$N4=0),0,TRUNC((800/($N4*60+$P4)-IF($G4="w",Parameter!$B$6,Parameter!$D$6))/IF($G4="w",Parameter!$C$6,Parameter!$E$6))))</f>
        <v>0</v>
      </c>
      <c r="R4" s="35"/>
      <c r="S4" s="36">
        <f>IF(R4=0,0,TRUNC((2000/(R4)- IF(Q4="w",Parameter!$B$6,Parameter!$D$6))/IF(Q4="w",Parameter!$C$6,Parameter!$E$6)))</f>
        <v>0</v>
      </c>
      <c r="T4" s="35"/>
      <c r="U4" s="36">
        <f>IF(T4=0,0,TRUNC((2000/(T4)- IF(Q4="w",Parameter!$B$3,Parameter!$D$3))/IF(Q4="w",Parameter!$C$3,Parameter!$E$3)))</f>
        <v>0</v>
      </c>
      <c r="V4" s="80"/>
      <c r="W4" s="79" t="s">
        <v>44</v>
      </c>
      <c r="X4" s="81"/>
      <c r="Y4" s="54">
        <f>IF($G4="w",0,IF(AND($V4=0,$X4=0),0,TRUNC((1000/($V4*60+$X4)-IF($G4="w",Parameter!$B$6,Parameter!$D$6))/IF($G4="w",Parameter!$C$6,Parameter!$E$6))))</f>
        <v>0</v>
      </c>
      <c r="Z4" s="37"/>
      <c r="AA4" s="54">
        <f>IF(Z4=0,0,TRUNC((SQRT(Z4)- IF($G4="w",Parameter!$B$11,Parameter!$D$11))/IF($G4="w",Parameter!$C$11,Parameter!$E$11)))</f>
        <v>0</v>
      </c>
      <c r="AB4" s="37"/>
      <c r="AC4" s="54">
        <f>IF(AB4=0,0,TRUNC((SQRT(AB4)- IF($G4="w",Parameter!$B$10,Parameter!$D$10))/IF($G4="w",Parameter!$C$10,Parameter!$E$10)))</f>
        <v>0</v>
      </c>
      <c r="AD4" s="38"/>
      <c r="AE4" s="54">
        <f>IF(AD4=0,0,TRUNC((SQRT(AD4)- IF($G4="w",Parameter!$B$15,Parameter!$D$15))/IF($G4="w",Parameter!$C$15,Parameter!$E$15)))</f>
        <v>0</v>
      </c>
      <c r="AF4" s="37"/>
      <c r="AG4" s="54">
        <f>IF(AF4=0,0,TRUNC((SQRT(AF4)- IF($G4="w",Parameter!$B$12,Parameter!$D$12))/IF($G4="w",Parameter!$C$12,Parameter!$E$12)))</f>
        <v>0</v>
      </c>
      <c r="AH4" s="57">
        <f>AV4</f>
        <v>0</v>
      </c>
      <c r="AI4" s="58">
        <f>LOOKUP($F4,Urkunde!$A$2:$A$16,IF($G4="w",Urkunde!$B$2:$B$16,Urkunde!$D$2:$D$16))</f>
        <v>0</v>
      </c>
      <c r="AJ4" s="59">
        <f>LOOKUP($F4,Urkunde!$A$2:$A$16,IF($G4="w",Urkunde!$C$2:$C$16,Urkunde!$E$2:$E$16))</f>
        <v>0</v>
      </c>
      <c r="AK4" s="59" t="str">
        <f>IF(AH4=0,"-",IF(AH4&gt;=AJ4,"Ehrenurkunde",IF(AH4&gt;=AI4,"Siegerurkunde","Teilnehmerurkunde")))</f>
        <v>-</v>
      </c>
      <c r="AL4" s="29">
        <f>$I4</f>
        <v>0</v>
      </c>
      <c r="AM4" s="21">
        <f>$K4</f>
        <v>0</v>
      </c>
      <c r="AN4" s="21">
        <f>$M4</f>
        <v>0</v>
      </c>
      <c r="AO4" s="21">
        <f>$Q4</f>
        <v>0</v>
      </c>
      <c r="AP4" s="21">
        <f>$S4</f>
        <v>0</v>
      </c>
      <c r="AQ4" s="21">
        <f>$U4</f>
        <v>0</v>
      </c>
      <c r="AR4" s="21">
        <f>$Y4</f>
        <v>0</v>
      </c>
      <c r="AS4" s="21">
        <f>$AA4</f>
        <v>0</v>
      </c>
      <c r="AT4" s="21">
        <f>$AC4</f>
        <v>0</v>
      </c>
      <c r="AU4" s="21">
        <f>$AE4</f>
        <v>0</v>
      </c>
      <c r="AV4" s="21">
        <f>LARGE(AL4:AU4,1) + LARGE(AL4:AU4,2) + LARGE(AL4:AU4,3)</f>
        <v>0</v>
      </c>
    </row>
    <row r="5" spans="1:49" ht="16.2" thickBot="1" x14ac:dyDescent="0.35">
      <c r="A5" s="51"/>
      <c r="B5" s="135">
        <f>'Deutsches Sportabzeichen'!B5</f>
        <v>0</v>
      </c>
      <c r="C5" s="96"/>
      <c r="D5" s="96"/>
      <c r="E5" s="49"/>
      <c r="F5" s="52">
        <f t="shared" si="0"/>
        <v>0</v>
      </c>
      <c r="G5" s="112"/>
      <c r="H5" s="38"/>
      <c r="I5" s="54">
        <f>IF(H5=0,0,TRUNC((50/(H5+0.24)- IF($G5="w",Parameter!$B$3,Parameter!$D$3))/IF($G5="w",Parameter!$C$3,Parameter!$E$3)))</f>
        <v>0</v>
      </c>
      <c r="J5" s="32"/>
      <c r="K5" s="54">
        <f>IF(J5=0,0,TRUNC((75/(J5+0.24)- IF($G5="w",Parameter!$B$3,Parameter!$D$3))/IF($G5="w",Parameter!$C$3,Parameter!$E$3)))</f>
        <v>0</v>
      </c>
      <c r="L5" s="32"/>
      <c r="M5" s="54">
        <f>IF(L5=0,0,TRUNC((100/(L5+0.24)- IF($G5="w",Parameter!$B$3,Parameter!$D$3))/IF($G5="w",Parameter!$C$3,Parameter!$E$3)))</f>
        <v>0</v>
      </c>
      <c r="N5" s="80"/>
      <c r="O5" s="79" t="s">
        <v>44</v>
      </c>
      <c r="P5" s="81"/>
      <c r="Q5" s="54">
        <f>IF($G5="m",0,IF(AND($P5=0,$N5=0),0,TRUNC((800/($N5*60+$P5)-IF($G5="w",Parameter!$B$6,Parameter!$D$6))/IF($G5="w",Parameter!$C$6,Parameter!$E$6))))</f>
        <v>0</v>
      </c>
      <c r="R5" s="31"/>
      <c r="S5" s="30">
        <f>IF(R5=0,0,TRUNC((2000/(R5)- IF(Q5="w",Parameter!$B$6,Parameter!$D$6))/IF(Q5="w",Parameter!$C$6,Parameter!$E$6)))</f>
        <v>0</v>
      </c>
      <c r="T5" s="31"/>
      <c r="U5" s="30">
        <f>IF(T5=0,0,TRUNC((2000/(T5)- IF(Q5="w",Parameter!$B$3,Parameter!$D$3))/IF(Q5="w",Parameter!$C$3,Parameter!$E$3)))</f>
        <v>0</v>
      </c>
      <c r="V5" s="80"/>
      <c r="W5" s="79" t="s">
        <v>44</v>
      </c>
      <c r="X5" s="81"/>
      <c r="Y5" s="54">
        <f>IF($G5="w",0,IF(AND($V5=0,$X5=0),0,TRUNC((1000/($V5*60+$X5)-IF($G5="w",Parameter!$B$6,Parameter!$D$6))/IF($G5="w",Parameter!$C$6,Parameter!$E$6))))</f>
        <v>0</v>
      </c>
      <c r="Z5" s="37"/>
      <c r="AA5" s="55">
        <f>IF(Z5=0,0,TRUNC((SQRT(Z5)- IF($G5="w",Parameter!$B$11,Parameter!$D$11))/IF($G5="w",Parameter!$C$11,Parameter!$E$11)))</f>
        <v>0</v>
      </c>
      <c r="AB5" s="32"/>
      <c r="AC5" s="55">
        <f>IF(AB5=0,0,TRUNC((SQRT(AB5)- IF($G5="w",Parameter!$B$10,Parameter!$D$10))/IF($G5="w",Parameter!$C$10,Parameter!$E$10)))</f>
        <v>0</v>
      </c>
      <c r="AD5" s="38"/>
      <c r="AE5" s="55">
        <f>IF(AD5=0,0,TRUNC((SQRT(AD5)- IF($G5="w",Parameter!$B$15,Parameter!$D$15))/IF($G5="w",Parameter!$C$15,Parameter!$E$15)))</f>
        <v>0</v>
      </c>
      <c r="AF5" s="32"/>
      <c r="AG5" s="55">
        <f>IF(AF5=0,0,TRUNC((SQRT(AF5)- IF($G5="w",Parameter!$B$12,Parameter!$D$12))/IF($G5="w",Parameter!$C$12,Parameter!$E$12)))</f>
        <v>0</v>
      </c>
      <c r="AH5" s="60">
        <f t="shared" ref="AH5:AH68" si="1">AV5</f>
        <v>0</v>
      </c>
      <c r="AI5" s="61">
        <f>LOOKUP($F5,Urkunde!$A$2:$A$16,IF($G5="w",Urkunde!$B$2:$B$16,Urkunde!$D$2:$D$16))</f>
        <v>0</v>
      </c>
      <c r="AJ5" s="61">
        <f>LOOKUP($F5,Urkunde!$A$2:$A$16,IF($G5="w",Urkunde!$C$2:$C$16,Urkunde!$E$2:$E$16))</f>
        <v>0</v>
      </c>
      <c r="AK5" s="61" t="str">
        <f t="shared" ref="AK5:AK68" si="2">IF(AH5=0,"-",IF(AH5&gt;=AJ5,"Ehrenurkunde",IF(AH5&gt;=AI5,"Siegerurkunde","Teilnehmerurkunde")))</f>
        <v>-</v>
      </c>
      <c r="AL5" s="29">
        <f t="shared" ref="AL5:AL68" si="3">$I5</f>
        <v>0</v>
      </c>
      <c r="AM5" s="21">
        <f t="shared" ref="AM5:AM68" si="4">$K5</f>
        <v>0</v>
      </c>
      <c r="AN5" s="21">
        <f t="shared" ref="AN5:AN68" si="5">$M5</f>
        <v>0</v>
      </c>
      <c r="AO5" s="21">
        <f t="shared" ref="AO5:AO68" si="6">$Q5</f>
        <v>0</v>
      </c>
      <c r="AP5" s="21">
        <f t="shared" ref="AP5:AP68" si="7">$S5</f>
        <v>0</v>
      </c>
      <c r="AQ5" s="21">
        <f t="shared" ref="AQ5:AQ68" si="8">$U5</f>
        <v>0</v>
      </c>
      <c r="AR5" s="21">
        <f t="shared" ref="AR5:AR68" si="9">$Y5</f>
        <v>0</v>
      </c>
      <c r="AS5" s="21">
        <f t="shared" ref="AS5:AS68" si="10">$AA5</f>
        <v>0</v>
      </c>
      <c r="AT5" s="21">
        <f t="shared" ref="AT5:AT68" si="11">$AC5</f>
        <v>0</v>
      </c>
      <c r="AU5" s="21">
        <f t="shared" ref="AU5:AU68" si="12">$AE5</f>
        <v>0</v>
      </c>
      <c r="AV5" s="21">
        <f t="shared" ref="AV5:AV68" si="13">LARGE(AL5:AU5,1) + LARGE(AL5:AU5,2) + LARGE(AL5:AU5,3)</f>
        <v>0</v>
      </c>
    </row>
    <row r="6" spans="1:49" ht="16.2" thickBot="1" x14ac:dyDescent="0.35">
      <c r="A6" s="51"/>
      <c r="B6" s="135">
        <f>'Deutsches Sportabzeichen'!B6</f>
        <v>0</v>
      </c>
      <c r="C6" s="96"/>
      <c r="D6" s="96"/>
      <c r="E6" s="49"/>
      <c r="F6" s="52">
        <f t="shared" si="0"/>
        <v>0</v>
      </c>
      <c r="G6" s="48"/>
      <c r="H6" s="38"/>
      <c r="I6" s="54">
        <f>IF(H6=0,0,TRUNC((50/(H6+0.24)- IF($G6="w",Parameter!$B$3,Parameter!$D$3))/IF($G6="w",Parameter!$C$3,Parameter!$E$3)))</f>
        <v>0</v>
      </c>
      <c r="J6" s="32"/>
      <c r="K6" s="54">
        <f>IF(J6=0,0,TRUNC((75/(J6+0.24)- IF($G6="w",Parameter!$B$3,Parameter!$D$3))/IF($G6="w",Parameter!$C$3,Parameter!$E$3)))</f>
        <v>0</v>
      </c>
      <c r="L6" s="32"/>
      <c r="M6" s="54">
        <f>IF(L6=0,0,TRUNC((100/(L6+0.24)- IF($G6="w",Parameter!$B$3,Parameter!$D$3))/IF($G6="w",Parameter!$C$3,Parameter!$E$3)))</f>
        <v>0</v>
      </c>
      <c r="N6" s="80"/>
      <c r="O6" s="79" t="s">
        <v>44</v>
      </c>
      <c r="P6" s="81"/>
      <c r="Q6" s="54">
        <f>IF($G6="m",0,IF(AND($P6=0,$N6=0),0,TRUNC((800/($N6*60+$P6)-IF($G6="w",Parameter!$B$6,Parameter!$D$6))/IF($G6="w",Parameter!$C$6,Parameter!$E$6))))</f>
        <v>0</v>
      </c>
      <c r="R6" s="31"/>
      <c r="S6" s="30">
        <f>IF(R6=0,0,TRUNC((2000/(R6)- IF(Q6="w",Parameter!$B$6,Parameter!$D$6))/IF(Q6="w",Parameter!$C$6,Parameter!$E$6)))</f>
        <v>0</v>
      </c>
      <c r="T6" s="31"/>
      <c r="U6" s="30">
        <f>IF(T6=0,0,TRUNC((2000/(T6)- IF(Q6="w",Parameter!$B$3,Parameter!$D$3))/IF(Q6="w",Parameter!$C$3,Parameter!$E$3)))</f>
        <v>0</v>
      </c>
      <c r="V6" s="80"/>
      <c r="W6" s="79" t="s">
        <v>44</v>
      </c>
      <c r="X6" s="81"/>
      <c r="Y6" s="54">
        <f>IF($G6="w",0,IF(AND($V6=0,$X6=0),0,TRUNC((1000/($V6*60+$X6)-IF($G6="w",Parameter!$B$6,Parameter!$D$6))/IF($G6="w",Parameter!$C$6,Parameter!$E$6))))</f>
        <v>0</v>
      </c>
      <c r="Z6" s="37"/>
      <c r="AA6" s="55">
        <f>IF(Z6=0,0,TRUNC((SQRT(Z6)- IF($G6="w",Parameter!$B$11,Parameter!$D$11))/IF($G6="w",Parameter!$C$11,Parameter!$E$11)))</f>
        <v>0</v>
      </c>
      <c r="AB6" s="32"/>
      <c r="AC6" s="55">
        <f>IF(AB6=0,0,TRUNC((SQRT(AB6)- IF($G6="w",Parameter!$B$10,Parameter!$D$10))/IF($G6="w",Parameter!$C$10,Parameter!$E$10)))</f>
        <v>0</v>
      </c>
      <c r="AD6" s="38"/>
      <c r="AE6" s="55">
        <f>IF(AD6=0,0,TRUNC((SQRT(AD6)- IF($G6="w",Parameter!$B$15,Parameter!$D$15))/IF($G6="w",Parameter!$C$15,Parameter!$E$15)))</f>
        <v>0</v>
      </c>
      <c r="AF6" s="32"/>
      <c r="AG6" s="55">
        <f>IF(AF6=0,0,TRUNC((SQRT(AF6)- IF($G6="w",Parameter!$B$12,Parameter!$D$12))/IF($G6="w",Parameter!$C$12,Parameter!$E$12)))</f>
        <v>0</v>
      </c>
      <c r="AH6" s="60">
        <f t="shared" si="1"/>
        <v>0</v>
      </c>
      <c r="AI6" s="61">
        <f>LOOKUP($F6,Urkunde!$A$2:$A$16,IF($G6="w",Urkunde!$B$2:$B$16,Urkunde!$D$2:$D$16))</f>
        <v>0</v>
      </c>
      <c r="AJ6" s="61">
        <f>LOOKUP($F6,Urkunde!$A$2:$A$16,IF($G6="w",Urkunde!$C$2:$C$16,Urkunde!$E$2:$E$16))</f>
        <v>0</v>
      </c>
      <c r="AK6" s="61" t="str">
        <f t="shared" si="2"/>
        <v>-</v>
      </c>
      <c r="AL6" s="29">
        <f t="shared" si="3"/>
        <v>0</v>
      </c>
      <c r="AM6" s="21">
        <f t="shared" si="4"/>
        <v>0</v>
      </c>
      <c r="AN6" s="21">
        <f t="shared" si="5"/>
        <v>0</v>
      </c>
      <c r="AO6" s="21">
        <f t="shared" si="6"/>
        <v>0</v>
      </c>
      <c r="AP6" s="21">
        <f t="shared" si="7"/>
        <v>0</v>
      </c>
      <c r="AQ6" s="21">
        <f t="shared" si="8"/>
        <v>0</v>
      </c>
      <c r="AR6" s="21">
        <f t="shared" si="9"/>
        <v>0</v>
      </c>
      <c r="AS6" s="21">
        <f t="shared" si="10"/>
        <v>0</v>
      </c>
      <c r="AT6" s="21">
        <f t="shared" si="11"/>
        <v>0</v>
      </c>
      <c r="AU6" s="21">
        <f t="shared" si="12"/>
        <v>0</v>
      </c>
      <c r="AV6" s="21">
        <f t="shared" si="13"/>
        <v>0</v>
      </c>
    </row>
    <row r="7" spans="1:49" ht="16.2" thickBot="1" x14ac:dyDescent="0.35">
      <c r="A7" s="51"/>
      <c r="B7" s="135">
        <f>'Deutsches Sportabzeichen'!B7</f>
        <v>0</v>
      </c>
      <c r="C7" s="96"/>
      <c r="D7" s="96"/>
      <c r="E7" s="49"/>
      <c r="F7" s="52">
        <f t="shared" si="0"/>
        <v>0</v>
      </c>
      <c r="G7" s="112"/>
      <c r="H7" s="38"/>
      <c r="I7" s="54">
        <f>IF(H7=0,0,TRUNC((50/(H7+0.24)- IF($G7="w",Parameter!$B$3,Parameter!$D$3))/IF($G7="w",Parameter!$C$3,Parameter!$E$3)))</f>
        <v>0</v>
      </c>
      <c r="J7" s="32"/>
      <c r="K7" s="54">
        <f>IF(J7=0,0,TRUNC((75/(J7+0.24)- IF($G7="w",Parameter!$B$3,Parameter!$D$3))/IF($G7="w",Parameter!$C$3,Parameter!$E$3)))</f>
        <v>0</v>
      </c>
      <c r="L7" s="32"/>
      <c r="M7" s="54">
        <f>IF(L7=0,0,TRUNC((100/(L7+0.24)- IF($G7="w",Parameter!$B$3,Parameter!$D$3))/IF($G7="w",Parameter!$C$3,Parameter!$E$3)))</f>
        <v>0</v>
      </c>
      <c r="N7" s="80"/>
      <c r="O7" s="79" t="s">
        <v>44</v>
      </c>
      <c r="P7" s="81"/>
      <c r="Q7" s="54">
        <f>IF($G7="m",0,IF(AND($P7=0,$N7=0),0,TRUNC((800/($N7*60+$P7)-IF($G7="w",Parameter!$B$6,Parameter!$D$6))/IF($G7="w",Parameter!$C$6,Parameter!$E$6))))</f>
        <v>0</v>
      </c>
      <c r="R7" s="31"/>
      <c r="S7" s="30">
        <f>IF(R7=0,0,TRUNC((2000/(R7)- IF(Q7="w",Parameter!$B$6,Parameter!$D$6))/IF(Q7="w",Parameter!$C$6,Parameter!$E$6)))</f>
        <v>0</v>
      </c>
      <c r="T7" s="31"/>
      <c r="U7" s="30">
        <f>IF(T7=0,0,TRUNC((2000/(T7)- IF(Q7="w",Parameter!$B$3,Parameter!$D$3))/IF(Q7="w",Parameter!$C$3,Parameter!$E$3)))</f>
        <v>0</v>
      </c>
      <c r="V7" s="80"/>
      <c r="W7" s="79" t="s">
        <v>44</v>
      </c>
      <c r="X7" s="81"/>
      <c r="Y7" s="54">
        <f>IF($G7="w",0,IF(AND($V7=0,$X7=0),0,TRUNC((1000/($V7*60+$X7)-IF($G7="w",Parameter!$B$6,Parameter!$D$6))/IF($G7="w",Parameter!$C$6,Parameter!$E$6))))</f>
        <v>0</v>
      </c>
      <c r="Z7" s="37"/>
      <c r="AA7" s="55">
        <f>IF(Z7=0,0,TRUNC((SQRT(Z7)- IF($G7="w",Parameter!$B$11,Parameter!$D$11))/IF($G7="w",Parameter!$C$11,Parameter!$E$11)))</f>
        <v>0</v>
      </c>
      <c r="AB7" s="32"/>
      <c r="AC7" s="55">
        <f>IF(AB7=0,0,TRUNC((SQRT(AB7)- IF($G7="w",Parameter!$B$10,Parameter!$D$10))/IF($G7="w",Parameter!$C$10,Parameter!$E$10)))</f>
        <v>0</v>
      </c>
      <c r="AD7" s="38"/>
      <c r="AE7" s="55">
        <f>IF(AD7=0,0,TRUNC((SQRT(AD7)- IF($G7="w",Parameter!$B$15,Parameter!$D$15))/IF($G7="w",Parameter!$C$15,Parameter!$E$15)))</f>
        <v>0</v>
      </c>
      <c r="AF7" s="32"/>
      <c r="AG7" s="55">
        <f>IF(AF7=0,0,TRUNC((SQRT(AF7)- IF($G7="w",Parameter!$B$12,Parameter!$D$12))/IF($G7="w",Parameter!$C$12,Parameter!$E$12)))</f>
        <v>0</v>
      </c>
      <c r="AH7" s="60">
        <f t="shared" si="1"/>
        <v>0</v>
      </c>
      <c r="AI7" s="61">
        <f>LOOKUP($F7,Urkunde!$A$2:$A$16,IF($G7="w",Urkunde!$B$2:$B$16,Urkunde!$D$2:$D$16))</f>
        <v>0</v>
      </c>
      <c r="AJ7" s="61">
        <f>LOOKUP($F7,Urkunde!$A$2:$A$16,IF($G7="w",Urkunde!$C$2:$C$16,Urkunde!$E$2:$E$16))</f>
        <v>0</v>
      </c>
      <c r="AK7" s="61" t="str">
        <f t="shared" si="2"/>
        <v>-</v>
      </c>
      <c r="AL7" s="29">
        <f t="shared" si="3"/>
        <v>0</v>
      </c>
      <c r="AM7" s="21">
        <f t="shared" si="4"/>
        <v>0</v>
      </c>
      <c r="AN7" s="21">
        <f t="shared" si="5"/>
        <v>0</v>
      </c>
      <c r="AO7" s="21">
        <f t="shared" si="6"/>
        <v>0</v>
      </c>
      <c r="AP7" s="21">
        <f t="shared" si="7"/>
        <v>0</v>
      </c>
      <c r="AQ7" s="21">
        <f t="shared" si="8"/>
        <v>0</v>
      </c>
      <c r="AR7" s="21">
        <f t="shared" si="9"/>
        <v>0</v>
      </c>
      <c r="AS7" s="21">
        <f t="shared" si="10"/>
        <v>0</v>
      </c>
      <c r="AT7" s="21">
        <f t="shared" si="11"/>
        <v>0</v>
      </c>
      <c r="AU7" s="21">
        <f t="shared" si="12"/>
        <v>0</v>
      </c>
      <c r="AV7" s="21">
        <f t="shared" si="13"/>
        <v>0</v>
      </c>
    </row>
    <row r="8" spans="1:49" ht="16.2" thickBot="1" x14ac:dyDescent="0.35">
      <c r="A8" s="51"/>
      <c r="B8" s="135">
        <f>'Deutsches Sportabzeichen'!B8</f>
        <v>0</v>
      </c>
      <c r="C8" s="96"/>
      <c r="D8" s="96"/>
      <c r="E8" s="49"/>
      <c r="F8" s="52">
        <f t="shared" si="0"/>
        <v>0</v>
      </c>
      <c r="G8" s="48"/>
      <c r="H8" s="38"/>
      <c r="I8" s="54">
        <f>IF(H8=0,0,TRUNC((50/(H8+0.24)- IF($G8="w",Parameter!$B$3,Parameter!$D$3))/IF($G8="w",Parameter!$C$3,Parameter!$E$3)))</f>
        <v>0</v>
      </c>
      <c r="J8" s="32"/>
      <c r="K8" s="54">
        <f>IF(J8=0,0,TRUNC((75/(J8+0.24)- IF($G8="w",Parameter!$B$3,Parameter!$D$3))/IF($G8="w",Parameter!$C$3,Parameter!$E$3)))</f>
        <v>0</v>
      </c>
      <c r="L8" s="32"/>
      <c r="M8" s="54">
        <f>IF(L8=0,0,TRUNC((100/(L8+0.24)- IF($G8="w",Parameter!$B$3,Parameter!$D$3))/IF($G8="w",Parameter!$C$3,Parameter!$E$3)))</f>
        <v>0</v>
      </c>
      <c r="N8" s="80"/>
      <c r="O8" s="79" t="s">
        <v>44</v>
      </c>
      <c r="P8" s="81"/>
      <c r="Q8" s="54">
        <f>IF($G8="m",0,IF(AND($P8=0,$N8=0),0,TRUNC((800/($N8*60+$P8)-IF($G8="w",Parameter!$B$6,Parameter!$D$6))/IF($G8="w",Parameter!$C$6,Parameter!$E$6))))</f>
        <v>0</v>
      </c>
      <c r="R8" s="31"/>
      <c r="S8" s="30">
        <f>IF(R8=0,0,TRUNC((2000/(R8)- IF(Q8="w",Parameter!$B$6,Parameter!$D$6))/IF(Q8="w",Parameter!$C$6,Parameter!$E$6)))</f>
        <v>0</v>
      </c>
      <c r="T8" s="31"/>
      <c r="U8" s="30">
        <f>IF(T8=0,0,TRUNC((2000/(T8)- IF(Q8="w",Parameter!$B$3,Parameter!$D$3))/IF(Q8="w",Parameter!$C$3,Parameter!$E$3)))</f>
        <v>0</v>
      </c>
      <c r="V8" s="80"/>
      <c r="W8" s="79" t="s">
        <v>44</v>
      </c>
      <c r="X8" s="81"/>
      <c r="Y8" s="54">
        <f>IF($G8="w",0,IF(AND($V8=0,$X8=0),0,TRUNC((1000/($V8*60+$X8)-IF($G8="w",Parameter!$B$6,Parameter!$D$6))/IF($G8="w",Parameter!$C$6,Parameter!$E$6))))</f>
        <v>0</v>
      </c>
      <c r="Z8" s="37"/>
      <c r="AA8" s="55">
        <f>IF(Z8=0,0,TRUNC((SQRT(Z8)- IF($G8="w",Parameter!$B$11,Parameter!$D$11))/IF($G8="w",Parameter!$C$11,Parameter!$E$11)))</f>
        <v>0</v>
      </c>
      <c r="AB8" s="32"/>
      <c r="AC8" s="55">
        <f>IF(AB8=0,0,TRUNC((SQRT(AB8)- IF($G8="w",Parameter!$B$10,Parameter!$D$10))/IF($G8="w",Parameter!$C$10,Parameter!$E$10)))</f>
        <v>0</v>
      </c>
      <c r="AD8" s="38"/>
      <c r="AE8" s="55">
        <f>IF(AD8=0,0,TRUNC((SQRT(AD8)- IF($G8="w",Parameter!$B$15,Parameter!$D$15))/IF($G8="w",Parameter!$C$15,Parameter!$E$15)))</f>
        <v>0</v>
      </c>
      <c r="AF8" s="32"/>
      <c r="AG8" s="55">
        <f>IF(AF8=0,0,TRUNC((SQRT(AF8)- IF($G8="w",Parameter!$B$12,Parameter!$D$12))/IF($G8="w",Parameter!$C$12,Parameter!$E$12)))</f>
        <v>0</v>
      </c>
      <c r="AH8" s="60">
        <f t="shared" si="1"/>
        <v>0</v>
      </c>
      <c r="AI8" s="61">
        <f>LOOKUP($F8,Urkunde!$A$2:$A$16,IF($G8="w",Urkunde!$B$2:$B$16,Urkunde!$D$2:$D$16))</f>
        <v>0</v>
      </c>
      <c r="AJ8" s="61">
        <f>LOOKUP($F8,Urkunde!$A$2:$A$16,IF($G8="w",Urkunde!$C$2:$C$16,Urkunde!$E$2:$E$16))</f>
        <v>0</v>
      </c>
      <c r="AK8" s="61" t="str">
        <f t="shared" si="2"/>
        <v>-</v>
      </c>
      <c r="AL8" s="29">
        <f t="shared" si="3"/>
        <v>0</v>
      </c>
      <c r="AM8" s="21">
        <f t="shared" si="4"/>
        <v>0</v>
      </c>
      <c r="AN8" s="21">
        <f t="shared" si="5"/>
        <v>0</v>
      </c>
      <c r="AO8" s="21">
        <f t="shared" si="6"/>
        <v>0</v>
      </c>
      <c r="AP8" s="21">
        <f t="shared" si="7"/>
        <v>0</v>
      </c>
      <c r="AQ8" s="21">
        <f t="shared" si="8"/>
        <v>0</v>
      </c>
      <c r="AR8" s="21">
        <f t="shared" si="9"/>
        <v>0</v>
      </c>
      <c r="AS8" s="21">
        <f t="shared" si="10"/>
        <v>0</v>
      </c>
      <c r="AT8" s="21">
        <f t="shared" si="11"/>
        <v>0</v>
      </c>
      <c r="AU8" s="21">
        <f t="shared" si="12"/>
        <v>0</v>
      </c>
      <c r="AV8" s="21">
        <f t="shared" si="13"/>
        <v>0</v>
      </c>
    </row>
    <row r="9" spans="1:49" ht="16.2" thickBot="1" x14ac:dyDescent="0.35">
      <c r="A9" s="51"/>
      <c r="B9" s="135">
        <f>'Deutsches Sportabzeichen'!B9</f>
        <v>0</v>
      </c>
      <c r="C9" s="96"/>
      <c r="D9" s="96"/>
      <c r="E9" s="49"/>
      <c r="F9" s="52">
        <f t="shared" si="0"/>
        <v>0</v>
      </c>
      <c r="G9" s="48"/>
      <c r="H9" s="38"/>
      <c r="I9" s="54">
        <f>IF(H9=0,0,TRUNC((50/(H9+0.24)- IF($G9="w",Parameter!$B$3,Parameter!$D$3))/IF($G9="w",Parameter!$C$3,Parameter!$E$3)))</f>
        <v>0</v>
      </c>
      <c r="J9" s="105"/>
      <c r="K9" s="54">
        <f>IF(J9=0,0,TRUNC((75/(J9+0.24)- IF($G9="w",Parameter!$B$3,Parameter!$D$3))/IF($G9="w",Parameter!$C$3,Parameter!$E$3)))</f>
        <v>0</v>
      </c>
      <c r="L9" s="105"/>
      <c r="M9" s="54">
        <f>IF(L9=0,0,TRUNC((100/(L9+0.24)- IF($G9="w",Parameter!$B$3,Parameter!$D$3))/IF($G9="w",Parameter!$C$3,Parameter!$E$3)))</f>
        <v>0</v>
      </c>
      <c r="N9" s="80"/>
      <c r="O9" s="79" t="s">
        <v>44</v>
      </c>
      <c r="P9" s="81"/>
      <c r="Q9" s="54">
        <f>IF($G9="m",0,IF(AND($P9=0,$N9=0),0,TRUNC((800/($N9*60+$P9)-IF($G9="w",Parameter!$B$6,Parameter!$D$6))/IF($G9="w",Parameter!$C$6,Parameter!$E$6))))</f>
        <v>0</v>
      </c>
      <c r="R9" s="106"/>
      <c r="S9" s="73">
        <f>IF(R9=0,0,TRUNC((2000/(R9)- IF(Q9="w",Parameter!$B$6,Parameter!$D$6))/IF(Q9="w",Parameter!$C$6,Parameter!$E$6)))</f>
        <v>0</v>
      </c>
      <c r="T9" s="106"/>
      <c r="U9" s="73">
        <f>IF(T9=0,0,TRUNC((2000/(T9)- IF(Q9="w",Parameter!$B$3,Parameter!$D$3))/IF(Q9="w",Parameter!$C$3,Parameter!$E$3)))</f>
        <v>0</v>
      </c>
      <c r="V9" s="80"/>
      <c r="W9" s="79" t="s">
        <v>44</v>
      </c>
      <c r="X9" s="81"/>
      <c r="Y9" s="54">
        <f>IF($G9="w",0,IF(AND($V9=0,$X9=0),0,TRUNC((1000/($V9*60+$X9)-IF($G9="w",Parameter!$B$6,Parameter!$D$6))/IF($G9="w",Parameter!$C$6,Parameter!$E$6))))</f>
        <v>0</v>
      </c>
      <c r="Z9" s="37"/>
      <c r="AA9" s="104">
        <f>IF(Z9=0,0,TRUNC((SQRT(Z9)- IF($G9="w",Parameter!$B$11,Parameter!$D$11))/IF($G9="w",Parameter!$C$11,Parameter!$E$11)))</f>
        <v>0</v>
      </c>
      <c r="AB9" s="105"/>
      <c r="AC9" s="104">
        <f>IF(AB9=0,0,TRUNC((SQRT(AB9)- IF($G9="w",Parameter!$B$10,Parameter!$D$10))/IF($G9="w",Parameter!$C$10,Parameter!$E$10)))</f>
        <v>0</v>
      </c>
      <c r="AD9" s="38"/>
      <c r="AE9" s="55">
        <f>IF(AD9=0,0,TRUNC((SQRT(AD9)- IF($G9="w",Parameter!$B$15,Parameter!$D$15))/IF($G9="w",Parameter!$C$15,Parameter!$E$15)))</f>
        <v>0</v>
      </c>
      <c r="AF9" s="32"/>
      <c r="AG9" s="55">
        <f>IF(AF9=0,0,TRUNC((SQRT(AF9)- IF($G9="w",Parameter!$B$12,Parameter!$D$12))/IF($G9="w",Parameter!$C$12,Parameter!$E$12)))</f>
        <v>0</v>
      </c>
      <c r="AH9" s="60">
        <f t="shared" si="1"/>
        <v>0</v>
      </c>
      <c r="AI9" s="61">
        <f>LOOKUP($F9,Urkunde!$A$2:$A$16,IF($G9="w",Urkunde!$B$2:$B$16,Urkunde!$D$2:$D$16))</f>
        <v>0</v>
      </c>
      <c r="AJ9" s="61">
        <f>LOOKUP($F9,Urkunde!$A$2:$A$16,IF($G9="w",Urkunde!$C$2:$C$16,Urkunde!$E$2:$E$16))</f>
        <v>0</v>
      </c>
      <c r="AK9" s="61" t="str">
        <f t="shared" si="2"/>
        <v>-</v>
      </c>
      <c r="AL9" s="29">
        <f t="shared" si="3"/>
        <v>0</v>
      </c>
      <c r="AM9" s="21">
        <f t="shared" si="4"/>
        <v>0</v>
      </c>
      <c r="AN9" s="21">
        <f t="shared" si="5"/>
        <v>0</v>
      </c>
      <c r="AO9" s="21">
        <f t="shared" si="6"/>
        <v>0</v>
      </c>
      <c r="AP9" s="21">
        <f t="shared" si="7"/>
        <v>0</v>
      </c>
      <c r="AQ9" s="21">
        <f t="shared" si="8"/>
        <v>0</v>
      </c>
      <c r="AR9" s="21">
        <f t="shared" si="9"/>
        <v>0</v>
      </c>
      <c r="AS9" s="21">
        <f t="shared" si="10"/>
        <v>0</v>
      </c>
      <c r="AT9" s="21">
        <f t="shared" si="11"/>
        <v>0</v>
      </c>
      <c r="AU9" s="21">
        <f t="shared" si="12"/>
        <v>0</v>
      </c>
      <c r="AV9" s="21">
        <f t="shared" si="13"/>
        <v>0</v>
      </c>
    </row>
    <row r="10" spans="1:49" ht="16.2" thickBot="1" x14ac:dyDescent="0.35">
      <c r="A10" s="51"/>
      <c r="B10" s="135">
        <f>'Deutsches Sportabzeichen'!B10</f>
        <v>0</v>
      </c>
      <c r="C10" s="96"/>
      <c r="D10" s="96"/>
      <c r="E10" s="49"/>
      <c r="F10" s="52">
        <f t="shared" si="0"/>
        <v>0</v>
      </c>
      <c r="G10" s="48"/>
      <c r="H10" s="38"/>
      <c r="I10" s="54">
        <f>IF(H10=0,0,TRUNC((50/(H10+0.24)- IF($G10="w",Parameter!$B$3,Parameter!$D$3))/IF($G10="w",Parameter!$C$3,Parameter!$E$3)))</f>
        <v>0</v>
      </c>
      <c r="J10" s="105"/>
      <c r="K10" s="54">
        <f>IF(J10=0,0,TRUNC((75/(J10+0.24)- IF($G10="w",Parameter!$B$3,Parameter!$D$3))/IF($G10="w",Parameter!$C$3,Parameter!$E$3)))</f>
        <v>0</v>
      </c>
      <c r="L10" s="105"/>
      <c r="M10" s="54">
        <f>IF(L10=0,0,TRUNC((100/(L10+0.24)- IF($G10="w",Parameter!$B$3,Parameter!$D$3))/IF($G10="w",Parameter!$C$3,Parameter!$E$3)))</f>
        <v>0</v>
      </c>
      <c r="N10" s="80"/>
      <c r="O10" s="79" t="s">
        <v>44</v>
      </c>
      <c r="P10" s="81"/>
      <c r="Q10" s="54">
        <f>IF($G10="m",0,IF(AND($P10=0,$N10=0),0,TRUNC((800/($N10*60+$P10)-IF($G10="w",Parameter!$B$6,Parameter!$D$6))/IF($G10="w",Parameter!$C$6,Parameter!$E$6))))</f>
        <v>0</v>
      </c>
      <c r="R10" s="106"/>
      <c r="S10" s="73">
        <f>IF(R10=0,0,TRUNC((2000/(R10)- IF(Q10="w",Parameter!$B$6,Parameter!$D$6))/IF(Q10="w",Parameter!$C$6,Parameter!$E$6)))</f>
        <v>0</v>
      </c>
      <c r="T10" s="106"/>
      <c r="U10" s="73">
        <f>IF(T10=0,0,TRUNC((2000/(T10)- IF(Q10="w",Parameter!$B$3,Parameter!$D$3))/IF(Q10="w",Parameter!$C$3,Parameter!$E$3)))</f>
        <v>0</v>
      </c>
      <c r="V10" s="80"/>
      <c r="W10" s="79" t="s">
        <v>44</v>
      </c>
      <c r="X10" s="81"/>
      <c r="Y10" s="54">
        <f>IF($G10="w",0,IF(AND($V10=0,$X10=0),0,TRUNC((1000/($V10*60+$X10)-IF($G10="w",Parameter!$B$6,Parameter!$D$6))/IF($G10="w",Parameter!$C$6,Parameter!$E$6))))</f>
        <v>0</v>
      </c>
      <c r="Z10" s="37"/>
      <c r="AA10" s="104">
        <f>IF(Z10=0,0,TRUNC((SQRT(Z10)- IF($G10="w",Parameter!$B$11,Parameter!$D$11))/IF($G10="w",Parameter!$C$11,Parameter!$E$11)))</f>
        <v>0</v>
      </c>
      <c r="AB10" s="105"/>
      <c r="AC10" s="104">
        <f>IF(AB10=0,0,TRUNC((SQRT(AB10)- IF($G10="w",Parameter!$B$10,Parameter!$D$10))/IF($G10="w",Parameter!$C$10,Parameter!$E$10)))</f>
        <v>0</v>
      </c>
      <c r="AD10" s="38"/>
      <c r="AE10" s="55">
        <f>IF(AD10=0,0,TRUNC((SQRT(AD10)- IF($G10="w",Parameter!$B$15,Parameter!$D$15))/IF($G10="w",Parameter!$C$15,Parameter!$E$15)))</f>
        <v>0</v>
      </c>
      <c r="AF10" s="32"/>
      <c r="AG10" s="55">
        <f>IF(AF10=0,0,TRUNC((SQRT(AF10)- IF($G10="w",Parameter!$B$12,Parameter!$D$12))/IF($G10="w",Parameter!$C$12,Parameter!$E$12)))</f>
        <v>0</v>
      </c>
      <c r="AH10" s="60">
        <f t="shared" si="1"/>
        <v>0</v>
      </c>
      <c r="AI10" s="61">
        <f>LOOKUP($F10,Urkunde!$A$2:$A$16,IF($G10="w",Urkunde!$B$2:$B$16,Urkunde!$D$2:$D$16))</f>
        <v>0</v>
      </c>
      <c r="AJ10" s="61">
        <f>LOOKUP($F10,Urkunde!$A$2:$A$16,IF($G10="w",Urkunde!$C$2:$C$16,Urkunde!$E$2:$E$16))</f>
        <v>0</v>
      </c>
      <c r="AK10" s="61" t="str">
        <f t="shared" si="2"/>
        <v>-</v>
      </c>
      <c r="AL10" s="29">
        <f t="shared" si="3"/>
        <v>0</v>
      </c>
      <c r="AM10" s="21">
        <f t="shared" si="4"/>
        <v>0</v>
      </c>
      <c r="AN10" s="21">
        <f t="shared" si="5"/>
        <v>0</v>
      </c>
      <c r="AO10" s="21">
        <f t="shared" si="6"/>
        <v>0</v>
      </c>
      <c r="AP10" s="21">
        <f t="shared" si="7"/>
        <v>0</v>
      </c>
      <c r="AQ10" s="21">
        <f t="shared" si="8"/>
        <v>0</v>
      </c>
      <c r="AR10" s="21">
        <f t="shared" si="9"/>
        <v>0</v>
      </c>
      <c r="AS10" s="21">
        <f t="shared" si="10"/>
        <v>0</v>
      </c>
      <c r="AT10" s="21">
        <f t="shared" si="11"/>
        <v>0</v>
      </c>
      <c r="AU10" s="21">
        <f t="shared" si="12"/>
        <v>0</v>
      </c>
      <c r="AV10" s="21">
        <f t="shared" si="13"/>
        <v>0</v>
      </c>
    </row>
    <row r="11" spans="1:49" ht="16.2" thickBot="1" x14ac:dyDescent="0.35">
      <c r="A11" s="51"/>
      <c r="B11" s="135">
        <f>'Deutsches Sportabzeichen'!B11</f>
        <v>0</v>
      </c>
      <c r="C11" s="96"/>
      <c r="D11" s="96"/>
      <c r="E11" s="49"/>
      <c r="F11" s="52">
        <f t="shared" si="0"/>
        <v>0</v>
      </c>
      <c r="G11" s="48"/>
      <c r="H11" s="38"/>
      <c r="I11" s="54">
        <f>IF(H11=0,0,TRUNC((50/(H11+0.24)- IF($G11="w",Parameter!$B$3,Parameter!$D$3))/IF($G11="w",Parameter!$C$3,Parameter!$E$3)))</f>
        <v>0</v>
      </c>
      <c r="J11" s="105"/>
      <c r="K11" s="54">
        <f>IF(J11=0,0,TRUNC((75/(J11+0.24)- IF($G11="w",Parameter!$B$3,Parameter!$D$3))/IF($G11="w",Parameter!$C$3,Parameter!$E$3)))</f>
        <v>0</v>
      </c>
      <c r="L11" s="105"/>
      <c r="M11" s="54">
        <f>IF(L11=0,0,TRUNC((100/(L11+0.24)- IF($G11="w",Parameter!$B$3,Parameter!$D$3))/IF($G11="w",Parameter!$C$3,Parameter!$E$3)))</f>
        <v>0</v>
      </c>
      <c r="N11" s="80"/>
      <c r="O11" s="79" t="s">
        <v>44</v>
      </c>
      <c r="P11" s="81"/>
      <c r="Q11" s="54">
        <f>IF($G11="m",0,IF(AND($P11=0,$N11=0),0,TRUNC((800/($N11*60+$P11)-IF($G11="w",Parameter!$B$6,Parameter!$D$6))/IF($G11="w",Parameter!$C$6,Parameter!$E$6))))</f>
        <v>0</v>
      </c>
      <c r="R11" s="106"/>
      <c r="S11" s="73">
        <f>IF(R11=0,0,TRUNC((2000/(R11)- IF(Q11="w",Parameter!$B$6,Parameter!$D$6))/IF(Q11="w",Parameter!$C$6,Parameter!$E$6)))</f>
        <v>0</v>
      </c>
      <c r="T11" s="106"/>
      <c r="U11" s="73">
        <f>IF(T11=0,0,TRUNC((2000/(T11)- IF(Q11="w",Parameter!$B$3,Parameter!$D$3))/IF(Q11="w",Parameter!$C$3,Parameter!$E$3)))</f>
        <v>0</v>
      </c>
      <c r="V11" s="80"/>
      <c r="W11" s="79" t="s">
        <v>44</v>
      </c>
      <c r="X11" s="81"/>
      <c r="Y11" s="54">
        <f>IF($G11="w",0,IF(AND($V11=0,$X11=0),0,TRUNC((1000/($V11*60+$X11)-IF($G11="w",Parameter!$B$6,Parameter!$D$6))/IF($G11="w",Parameter!$C$6,Parameter!$E$6))))</f>
        <v>0</v>
      </c>
      <c r="Z11" s="37"/>
      <c r="AA11" s="104">
        <f>IF(Z11=0,0,TRUNC((SQRT(Z11)- IF($G11="w",Parameter!$B$11,Parameter!$D$11))/IF($G11="w",Parameter!$C$11,Parameter!$E$11)))</f>
        <v>0</v>
      </c>
      <c r="AB11" s="105"/>
      <c r="AC11" s="104">
        <f>IF(AB11=0,0,TRUNC((SQRT(AB11)- IF($G11="w",Parameter!$B$10,Parameter!$D$10))/IF($G11="w",Parameter!$C$10,Parameter!$E$10)))</f>
        <v>0</v>
      </c>
      <c r="AD11" s="38"/>
      <c r="AE11" s="55">
        <f>IF(AD11=0,0,TRUNC((SQRT(AD11)- IF($G11="w",Parameter!$B$15,Parameter!$D$15))/IF($G11="w",Parameter!$C$15,Parameter!$E$15)))</f>
        <v>0</v>
      </c>
      <c r="AF11" s="32"/>
      <c r="AG11" s="55">
        <f>IF(AF11=0,0,TRUNC((SQRT(AF11)- IF($G11="w",Parameter!$B$12,Parameter!$D$12))/IF($G11="w",Parameter!$C$12,Parameter!$E$12)))</f>
        <v>0</v>
      </c>
      <c r="AH11" s="60">
        <f t="shared" si="1"/>
        <v>0</v>
      </c>
      <c r="AI11" s="61">
        <f>LOOKUP($F11,Urkunde!$A$2:$A$16,IF($G11="w",Urkunde!$B$2:$B$16,Urkunde!$D$2:$D$16))</f>
        <v>0</v>
      </c>
      <c r="AJ11" s="61">
        <f>LOOKUP($F11,Urkunde!$A$2:$A$16,IF($G11="w",Urkunde!$C$2:$C$16,Urkunde!$E$2:$E$16))</f>
        <v>0</v>
      </c>
      <c r="AK11" s="61" t="str">
        <f t="shared" si="2"/>
        <v>-</v>
      </c>
      <c r="AL11" s="29">
        <f t="shared" si="3"/>
        <v>0</v>
      </c>
      <c r="AM11" s="21">
        <f t="shared" si="4"/>
        <v>0</v>
      </c>
      <c r="AN11" s="21">
        <f t="shared" si="5"/>
        <v>0</v>
      </c>
      <c r="AO11" s="21">
        <f t="shared" si="6"/>
        <v>0</v>
      </c>
      <c r="AP11" s="21">
        <f t="shared" si="7"/>
        <v>0</v>
      </c>
      <c r="AQ11" s="21">
        <f t="shared" si="8"/>
        <v>0</v>
      </c>
      <c r="AR11" s="21">
        <f t="shared" si="9"/>
        <v>0</v>
      </c>
      <c r="AS11" s="21">
        <f t="shared" si="10"/>
        <v>0</v>
      </c>
      <c r="AT11" s="21">
        <f t="shared" si="11"/>
        <v>0</v>
      </c>
      <c r="AU11" s="21">
        <f t="shared" si="12"/>
        <v>0</v>
      </c>
      <c r="AV11" s="21">
        <f t="shared" si="13"/>
        <v>0</v>
      </c>
    </row>
    <row r="12" spans="1:49" ht="16.2" thickBot="1" x14ac:dyDescent="0.35">
      <c r="A12" s="51"/>
      <c r="B12" s="135">
        <f>'Deutsches Sportabzeichen'!B12</f>
        <v>0</v>
      </c>
      <c r="C12" s="96"/>
      <c r="D12" s="96"/>
      <c r="E12" s="49"/>
      <c r="F12" s="52">
        <f t="shared" si="0"/>
        <v>0</v>
      </c>
      <c r="G12" s="48"/>
      <c r="H12" s="38"/>
      <c r="I12" s="54">
        <f>IF(H12=0,0,TRUNC((50/(H12+0.24)- IF($G12="w",Parameter!$B$3,Parameter!$D$3))/IF($G12="w",Parameter!$C$3,Parameter!$E$3)))</f>
        <v>0</v>
      </c>
      <c r="J12" s="105"/>
      <c r="K12" s="54">
        <f>IF(J12=0,0,TRUNC((75/(J12+0.24)- IF($G12="w",Parameter!$B$3,Parameter!$D$3))/IF($G12="w",Parameter!$C$3,Parameter!$E$3)))</f>
        <v>0</v>
      </c>
      <c r="L12" s="105"/>
      <c r="M12" s="54">
        <f>IF(L12=0,0,TRUNC((100/(L12+0.24)- IF($G12="w",Parameter!$B$3,Parameter!$D$3))/IF($G12="w",Parameter!$C$3,Parameter!$E$3)))</f>
        <v>0</v>
      </c>
      <c r="N12" s="80"/>
      <c r="O12" s="79" t="s">
        <v>44</v>
      </c>
      <c r="P12" s="81"/>
      <c r="Q12" s="54">
        <f>IF($G12="m",0,IF(AND($P12=0,$N12=0),0,TRUNC((800/($N12*60+$P12)-IF($G12="w",Parameter!$B$6,Parameter!$D$6))/IF($G12="w",Parameter!$C$6,Parameter!$E$6))))</f>
        <v>0</v>
      </c>
      <c r="R12" s="106"/>
      <c r="S12" s="73">
        <f>IF(R12=0,0,TRUNC((2000/(R12)- IF(Q12="w",Parameter!$B$6,Parameter!$D$6))/IF(Q12="w",Parameter!$C$6,Parameter!$E$6)))</f>
        <v>0</v>
      </c>
      <c r="T12" s="106"/>
      <c r="U12" s="73">
        <f>IF(T12=0,0,TRUNC((2000/(T12)- IF(Q12="w",Parameter!$B$3,Parameter!$D$3))/IF(Q12="w",Parameter!$C$3,Parameter!$E$3)))</f>
        <v>0</v>
      </c>
      <c r="V12" s="80"/>
      <c r="W12" s="79" t="s">
        <v>44</v>
      </c>
      <c r="X12" s="81"/>
      <c r="Y12" s="54">
        <f>IF($G12="w",0,IF(AND($V12=0,$X12=0),0,TRUNC((1000/($V12*60+$X12)-IF($G12="w",Parameter!$B$6,Parameter!$D$6))/IF($G12="w",Parameter!$C$6,Parameter!$E$6))))</f>
        <v>0</v>
      </c>
      <c r="Z12" s="37"/>
      <c r="AA12" s="104">
        <f>IF(Z12=0,0,TRUNC((SQRT(Z12)- IF($G12="w",Parameter!$B$11,Parameter!$D$11))/IF($G12="w",Parameter!$C$11,Parameter!$E$11)))</f>
        <v>0</v>
      </c>
      <c r="AB12" s="105"/>
      <c r="AC12" s="104">
        <f>IF(AB12=0,0,TRUNC((SQRT(AB12)- IF($G12="w",Parameter!$B$10,Parameter!$D$10))/IF($G12="w",Parameter!$C$10,Parameter!$E$10)))</f>
        <v>0</v>
      </c>
      <c r="AD12" s="38"/>
      <c r="AE12" s="55">
        <f>IF(AD12=0,0,TRUNC((SQRT(AD12)- IF($G12="w",Parameter!$B$15,Parameter!$D$15))/IF($G12="w",Parameter!$C$15,Parameter!$E$15)))</f>
        <v>0</v>
      </c>
      <c r="AF12" s="32"/>
      <c r="AG12" s="55">
        <f>IF(AF12=0,0,TRUNC((SQRT(AF12)- IF($G12="w",Parameter!$B$12,Parameter!$D$12))/IF($G12="w",Parameter!$C$12,Parameter!$E$12)))</f>
        <v>0</v>
      </c>
      <c r="AH12" s="60">
        <f t="shared" si="1"/>
        <v>0</v>
      </c>
      <c r="AI12" s="61">
        <f>LOOKUP($F12,Urkunde!$A$2:$A$16,IF($G12="w",Urkunde!$B$2:$B$16,Urkunde!$D$2:$D$16))</f>
        <v>0</v>
      </c>
      <c r="AJ12" s="61">
        <f>LOOKUP($F12,Urkunde!$A$2:$A$16,IF($G12="w",Urkunde!$C$2:$C$16,Urkunde!$E$2:$E$16))</f>
        <v>0</v>
      </c>
      <c r="AK12" s="61" t="str">
        <f t="shared" si="2"/>
        <v>-</v>
      </c>
      <c r="AL12" s="29">
        <f t="shared" si="3"/>
        <v>0</v>
      </c>
      <c r="AM12" s="21">
        <f t="shared" si="4"/>
        <v>0</v>
      </c>
      <c r="AN12" s="21">
        <f t="shared" si="5"/>
        <v>0</v>
      </c>
      <c r="AO12" s="21">
        <f t="shared" si="6"/>
        <v>0</v>
      </c>
      <c r="AP12" s="21">
        <f t="shared" si="7"/>
        <v>0</v>
      </c>
      <c r="AQ12" s="21">
        <f t="shared" si="8"/>
        <v>0</v>
      </c>
      <c r="AR12" s="21">
        <f t="shared" si="9"/>
        <v>0</v>
      </c>
      <c r="AS12" s="21">
        <f t="shared" si="10"/>
        <v>0</v>
      </c>
      <c r="AT12" s="21">
        <f t="shared" si="11"/>
        <v>0</v>
      </c>
      <c r="AU12" s="21">
        <f t="shared" si="12"/>
        <v>0</v>
      </c>
      <c r="AV12" s="21">
        <f t="shared" si="13"/>
        <v>0</v>
      </c>
    </row>
    <row r="13" spans="1:49" ht="16.2" thickBot="1" x14ac:dyDescent="0.35">
      <c r="A13" s="51"/>
      <c r="B13" s="135">
        <f>'Deutsches Sportabzeichen'!B13</f>
        <v>0</v>
      </c>
      <c r="C13" s="96"/>
      <c r="D13" s="96"/>
      <c r="E13" s="49"/>
      <c r="F13" s="52">
        <f t="shared" si="0"/>
        <v>0</v>
      </c>
      <c r="G13" s="48"/>
      <c r="H13" s="38"/>
      <c r="I13" s="54">
        <f>IF(H13=0,0,TRUNC((50/(H13+0.24)- IF($G13="w",Parameter!$B$3,Parameter!$D$3))/IF($G13="w",Parameter!$C$3,Parameter!$E$3)))</f>
        <v>0</v>
      </c>
      <c r="J13" s="105"/>
      <c r="K13" s="54">
        <f>IF(J13=0,0,TRUNC((75/(J13+0.24)- IF($G13="w",Parameter!$B$3,Parameter!$D$3))/IF($G13="w",Parameter!$C$3,Parameter!$E$3)))</f>
        <v>0</v>
      </c>
      <c r="L13" s="105"/>
      <c r="M13" s="54">
        <f>IF(L13=0,0,TRUNC((100/(L13+0.24)- IF($G13="w",Parameter!$B$3,Parameter!$D$3))/IF($G13="w",Parameter!$C$3,Parameter!$E$3)))</f>
        <v>0</v>
      </c>
      <c r="N13" s="80"/>
      <c r="O13" s="79" t="s">
        <v>44</v>
      </c>
      <c r="P13" s="81"/>
      <c r="Q13" s="54">
        <f>IF($G13="m",0,IF(AND($P13=0,$N13=0),0,TRUNC((800/($N13*60+$P13)-IF($G13="w",Parameter!$B$6,Parameter!$D$6))/IF($G13="w",Parameter!$C$6,Parameter!$E$6))))</f>
        <v>0</v>
      </c>
      <c r="R13" s="106"/>
      <c r="S13" s="73">
        <f>IF(R13=0,0,TRUNC((2000/(R13)- IF(Q13="w",Parameter!$B$6,Parameter!$D$6))/IF(Q13="w",Parameter!$C$6,Parameter!$E$6)))</f>
        <v>0</v>
      </c>
      <c r="T13" s="106"/>
      <c r="U13" s="73">
        <f>IF(T13=0,0,TRUNC((2000/(T13)- IF(Q13="w",Parameter!$B$3,Parameter!$D$3))/IF(Q13="w",Parameter!$C$3,Parameter!$E$3)))</f>
        <v>0</v>
      </c>
      <c r="V13" s="80"/>
      <c r="W13" s="79" t="s">
        <v>44</v>
      </c>
      <c r="X13" s="81"/>
      <c r="Y13" s="54">
        <f>IF($G13="w",0,IF(AND($V13=0,$X13=0),0,TRUNC((1000/($V13*60+$X13)-IF($G13="w",Parameter!$B$6,Parameter!$D$6))/IF($G13="w",Parameter!$C$6,Parameter!$E$6))))</f>
        <v>0</v>
      </c>
      <c r="Z13" s="37"/>
      <c r="AA13" s="104">
        <f>IF(Z13=0,0,TRUNC((SQRT(Z13)- IF($G13="w",Parameter!$B$11,Parameter!$D$11))/IF($G13="w",Parameter!$C$11,Parameter!$E$11)))</f>
        <v>0</v>
      </c>
      <c r="AB13" s="105"/>
      <c r="AC13" s="104">
        <f>IF(AB13=0,0,TRUNC((SQRT(AB13)- IF($G13="w",Parameter!$B$10,Parameter!$D$10))/IF($G13="w",Parameter!$C$10,Parameter!$E$10)))</f>
        <v>0</v>
      </c>
      <c r="AD13" s="38"/>
      <c r="AE13" s="55">
        <f>IF(AD13=0,0,TRUNC((SQRT(AD13)- IF($G13="w",Parameter!$B$15,Parameter!$D$15))/IF($G13="w",Parameter!$C$15,Parameter!$E$15)))</f>
        <v>0</v>
      </c>
      <c r="AF13" s="32"/>
      <c r="AG13" s="55">
        <f>IF(AF13=0,0,TRUNC((SQRT(AF13)- IF($G13="w",Parameter!$B$12,Parameter!$D$12))/IF($G13="w",Parameter!$C$12,Parameter!$E$12)))</f>
        <v>0</v>
      </c>
      <c r="AH13" s="60">
        <f t="shared" si="1"/>
        <v>0</v>
      </c>
      <c r="AI13" s="61">
        <f>LOOKUP($F13,Urkunde!$A$2:$A$16,IF($G13="w",Urkunde!$B$2:$B$16,Urkunde!$D$2:$D$16))</f>
        <v>0</v>
      </c>
      <c r="AJ13" s="61">
        <f>LOOKUP($F13,Urkunde!$A$2:$A$16,IF($G13="w",Urkunde!$C$2:$C$16,Urkunde!$E$2:$E$16))</f>
        <v>0</v>
      </c>
      <c r="AK13" s="61" t="str">
        <f t="shared" si="2"/>
        <v>-</v>
      </c>
      <c r="AL13" s="29">
        <f t="shared" si="3"/>
        <v>0</v>
      </c>
      <c r="AM13" s="21">
        <f t="shared" si="4"/>
        <v>0</v>
      </c>
      <c r="AN13" s="21">
        <f t="shared" si="5"/>
        <v>0</v>
      </c>
      <c r="AO13" s="21">
        <f t="shared" si="6"/>
        <v>0</v>
      </c>
      <c r="AP13" s="21">
        <f t="shared" si="7"/>
        <v>0</v>
      </c>
      <c r="AQ13" s="21">
        <f t="shared" si="8"/>
        <v>0</v>
      </c>
      <c r="AR13" s="21">
        <f t="shared" si="9"/>
        <v>0</v>
      </c>
      <c r="AS13" s="21">
        <f t="shared" si="10"/>
        <v>0</v>
      </c>
      <c r="AT13" s="21">
        <f t="shared" si="11"/>
        <v>0</v>
      </c>
      <c r="AU13" s="21">
        <f t="shared" si="12"/>
        <v>0</v>
      </c>
      <c r="AV13" s="21">
        <f t="shared" si="13"/>
        <v>0</v>
      </c>
    </row>
    <row r="14" spans="1:49" ht="16.2" thickBot="1" x14ac:dyDescent="0.35">
      <c r="A14" s="51"/>
      <c r="B14" s="135">
        <f>'Deutsches Sportabzeichen'!B14</f>
        <v>0</v>
      </c>
      <c r="C14" s="96"/>
      <c r="D14" s="96"/>
      <c r="E14" s="49"/>
      <c r="F14" s="52">
        <f t="shared" si="0"/>
        <v>0</v>
      </c>
      <c r="G14" s="48"/>
      <c r="H14" s="38"/>
      <c r="I14" s="54">
        <f>IF(H14=0,0,TRUNC((50/(H14+0.24)- IF($G14="w",Parameter!$B$3,Parameter!$D$3))/IF($G14="w",Parameter!$C$3,Parameter!$E$3)))</f>
        <v>0</v>
      </c>
      <c r="J14" s="105"/>
      <c r="K14" s="54">
        <f>IF(J14=0,0,TRUNC((75/(J14+0.24)- IF($G14="w",Parameter!$B$3,Parameter!$D$3))/IF($G14="w",Parameter!$C$3,Parameter!$E$3)))</f>
        <v>0</v>
      </c>
      <c r="L14" s="105"/>
      <c r="M14" s="54">
        <f>IF(L14=0,0,TRUNC((100/(L14+0.24)- IF($G14="w",Parameter!$B$3,Parameter!$D$3))/IF($G14="w",Parameter!$C$3,Parameter!$E$3)))</f>
        <v>0</v>
      </c>
      <c r="N14" s="80"/>
      <c r="O14" s="79" t="s">
        <v>44</v>
      </c>
      <c r="P14" s="81"/>
      <c r="Q14" s="54">
        <f>IF($G14="m",0,IF(AND($P14=0,$N14=0),0,TRUNC((800/($N14*60+$P14)-IF($G14="w",Parameter!$B$6,Parameter!$D$6))/IF($G14="w",Parameter!$C$6,Parameter!$E$6))))</f>
        <v>0</v>
      </c>
      <c r="R14" s="106"/>
      <c r="S14" s="73">
        <f>IF(R14=0,0,TRUNC((2000/(R14)- IF(Q14="w",Parameter!$B$6,Parameter!$D$6))/IF(Q14="w",Parameter!$C$6,Parameter!$E$6)))</f>
        <v>0</v>
      </c>
      <c r="T14" s="106"/>
      <c r="U14" s="73">
        <f>IF(T14=0,0,TRUNC((2000/(T14)- IF(Q14="w",Parameter!$B$3,Parameter!$D$3))/IF(Q14="w",Parameter!$C$3,Parameter!$E$3)))</f>
        <v>0</v>
      </c>
      <c r="V14" s="80"/>
      <c r="W14" s="79" t="s">
        <v>44</v>
      </c>
      <c r="X14" s="81"/>
      <c r="Y14" s="54">
        <f>IF($G14="w",0,IF(AND($V14=0,$X14=0),0,TRUNC((1000/($V14*60+$X14)-IF($G14="w",Parameter!$B$6,Parameter!$D$6))/IF($G14="w",Parameter!$C$6,Parameter!$E$6))))</f>
        <v>0</v>
      </c>
      <c r="Z14" s="37"/>
      <c r="AA14" s="104">
        <f>IF(Z14=0,0,TRUNC((SQRT(Z14)- IF($G14="w",Parameter!$B$11,Parameter!$D$11))/IF($G14="w",Parameter!$C$11,Parameter!$E$11)))</f>
        <v>0</v>
      </c>
      <c r="AB14" s="105"/>
      <c r="AC14" s="104">
        <f>IF(AB14=0,0,TRUNC((SQRT(AB14)- IF($G14="w",Parameter!$B$10,Parameter!$D$10))/IF($G14="w",Parameter!$C$10,Parameter!$E$10)))</f>
        <v>0</v>
      </c>
      <c r="AD14" s="38"/>
      <c r="AE14" s="55">
        <f>IF(AD14=0,0,TRUNC((SQRT(AD14)- IF($G14="w",Parameter!$B$15,Parameter!$D$15))/IF($G14="w",Parameter!$C$15,Parameter!$E$15)))</f>
        <v>0</v>
      </c>
      <c r="AF14" s="32"/>
      <c r="AG14" s="55">
        <f>IF(AF14=0,0,TRUNC((SQRT(AF14)- IF($G14="w",Parameter!$B$12,Parameter!$D$12))/IF($G14="w",Parameter!$C$12,Parameter!$E$12)))</f>
        <v>0</v>
      </c>
      <c r="AH14" s="60">
        <f t="shared" si="1"/>
        <v>0</v>
      </c>
      <c r="AI14" s="61">
        <f>LOOKUP($F14,Urkunde!$A$2:$A$16,IF($G14="w",Urkunde!$B$2:$B$16,Urkunde!$D$2:$D$16))</f>
        <v>0</v>
      </c>
      <c r="AJ14" s="61">
        <f>LOOKUP($F14,Urkunde!$A$2:$A$16,IF($G14="w",Urkunde!$C$2:$C$16,Urkunde!$E$2:$E$16))</f>
        <v>0</v>
      </c>
      <c r="AK14" s="61" t="str">
        <f t="shared" si="2"/>
        <v>-</v>
      </c>
      <c r="AL14" s="29">
        <f t="shared" si="3"/>
        <v>0</v>
      </c>
      <c r="AM14" s="21">
        <f t="shared" si="4"/>
        <v>0</v>
      </c>
      <c r="AN14" s="21">
        <f t="shared" si="5"/>
        <v>0</v>
      </c>
      <c r="AO14" s="21">
        <f t="shared" si="6"/>
        <v>0</v>
      </c>
      <c r="AP14" s="21">
        <f t="shared" si="7"/>
        <v>0</v>
      </c>
      <c r="AQ14" s="21">
        <f t="shared" si="8"/>
        <v>0</v>
      </c>
      <c r="AR14" s="21">
        <f t="shared" si="9"/>
        <v>0</v>
      </c>
      <c r="AS14" s="21">
        <f t="shared" si="10"/>
        <v>0</v>
      </c>
      <c r="AT14" s="21">
        <f t="shared" si="11"/>
        <v>0</v>
      </c>
      <c r="AU14" s="21">
        <f t="shared" si="12"/>
        <v>0</v>
      </c>
      <c r="AV14" s="21">
        <f t="shared" si="13"/>
        <v>0</v>
      </c>
    </row>
    <row r="15" spans="1:49" ht="16.2" thickBot="1" x14ac:dyDescent="0.35">
      <c r="A15" s="51"/>
      <c r="B15" s="135">
        <f>'Deutsches Sportabzeichen'!B15</f>
        <v>0</v>
      </c>
      <c r="C15" s="96"/>
      <c r="D15" s="96"/>
      <c r="E15" s="49"/>
      <c r="F15" s="52">
        <f t="shared" si="0"/>
        <v>0</v>
      </c>
      <c r="G15" s="48"/>
      <c r="H15" s="38"/>
      <c r="I15" s="54">
        <f>IF(H15=0,0,TRUNC((50/(H15+0.24)- IF($G15="w",Parameter!$B$3,Parameter!$D$3))/IF($G15="w",Parameter!$C$3,Parameter!$E$3)))</f>
        <v>0</v>
      </c>
      <c r="J15" s="105"/>
      <c r="K15" s="54">
        <f>IF(J15=0,0,TRUNC((75/(J15+0.24)- IF($G15="w",Parameter!$B$3,Parameter!$D$3))/IF($G15="w",Parameter!$C$3,Parameter!$E$3)))</f>
        <v>0</v>
      </c>
      <c r="L15" s="105"/>
      <c r="M15" s="54">
        <f>IF(L15=0,0,TRUNC((100/(L15+0.24)- IF($G15="w",Parameter!$B$3,Parameter!$D$3))/IF($G15="w",Parameter!$C$3,Parameter!$E$3)))</f>
        <v>0</v>
      </c>
      <c r="N15" s="80"/>
      <c r="O15" s="79" t="s">
        <v>44</v>
      </c>
      <c r="P15" s="81"/>
      <c r="Q15" s="54">
        <f>IF($G15="m",0,IF(AND($P15=0,$N15=0),0,TRUNC((800/($N15*60+$P15)-IF($G15="w",Parameter!$B$6,Parameter!$D$6))/IF($G15="w",Parameter!$C$6,Parameter!$E$6))))</f>
        <v>0</v>
      </c>
      <c r="R15" s="106"/>
      <c r="S15" s="73">
        <f>IF(R15=0,0,TRUNC((2000/(R15)- IF(Q15="w",Parameter!$B$6,Parameter!$D$6))/IF(Q15="w",Parameter!$C$6,Parameter!$E$6)))</f>
        <v>0</v>
      </c>
      <c r="T15" s="106"/>
      <c r="U15" s="73">
        <f>IF(T15=0,0,TRUNC((2000/(T15)- IF(Q15="w",Parameter!$B$3,Parameter!$D$3))/IF(Q15="w",Parameter!$C$3,Parameter!$E$3)))</f>
        <v>0</v>
      </c>
      <c r="V15" s="80"/>
      <c r="W15" s="79" t="s">
        <v>44</v>
      </c>
      <c r="X15" s="81"/>
      <c r="Y15" s="54">
        <f>IF($G15="w",0,IF(AND($V15=0,$X15=0),0,TRUNC((1000/($V15*60+$X15)-IF($G15="w",Parameter!$B$6,Parameter!$D$6))/IF($G15="w",Parameter!$C$6,Parameter!$E$6))))</f>
        <v>0</v>
      </c>
      <c r="Z15" s="37"/>
      <c r="AA15" s="104">
        <f>IF(Z15=0,0,TRUNC((SQRT(Z15)- IF($G15="w",Parameter!$B$11,Parameter!$D$11))/IF($G15="w",Parameter!$C$11,Parameter!$E$11)))</f>
        <v>0</v>
      </c>
      <c r="AB15" s="105"/>
      <c r="AC15" s="104">
        <f>IF(AB15=0,0,TRUNC((SQRT(AB15)- IF($G15="w",Parameter!$B$10,Parameter!$D$10))/IF($G15="w",Parameter!$C$10,Parameter!$E$10)))</f>
        <v>0</v>
      </c>
      <c r="AD15" s="38"/>
      <c r="AE15" s="55">
        <f>IF(AD15=0,0,TRUNC((SQRT(AD15)- IF($G15="w",Parameter!$B$15,Parameter!$D$15))/IF($G15="w",Parameter!$C$15,Parameter!$E$15)))</f>
        <v>0</v>
      </c>
      <c r="AF15" s="32"/>
      <c r="AG15" s="55">
        <f>IF(AF15=0,0,TRUNC((SQRT(AF15)- IF($G15="w",Parameter!$B$12,Parameter!$D$12))/IF($G15="w",Parameter!$C$12,Parameter!$E$12)))</f>
        <v>0</v>
      </c>
      <c r="AH15" s="60">
        <f t="shared" si="1"/>
        <v>0</v>
      </c>
      <c r="AI15" s="61">
        <f>LOOKUP($F15,Urkunde!$A$2:$A$16,IF($G15="w",Urkunde!$B$2:$B$16,Urkunde!$D$2:$D$16))</f>
        <v>0</v>
      </c>
      <c r="AJ15" s="61">
        <f>LOOKUP($F15,Urkunde!$A$2:$A$16,IF($G15="w",Urkunde!$C$2:$C$16,Urkunde!$E$2:$E$16))</f>
        <v>0</v>
      </c>
      <c r="AK15" s="61" t="str">
        <f t="shared" si="2"/>
        <v>-</v>
      </c>
      <c r="AL15" s="29">
        <f t="shared" si="3"/>
        <v>0</v>
      </c>
      <c r="AM15" s="21">
        <f t="shared" si="4"/>
        <v>0</v>
      </c>
      <c r="AN15" s="21">
        <f t="shared" si="5"/>
        <v>0</v>
      </c>
      <c r="AO15" s="21">
        <f t="shared" si="6"/>
        <v>0</v>
      </c>
      <c r="AP15" s="21">
        <f t="shared" si="7"/>
        <v>0</v>
      </c>
      <c r="AQ15" s="21">
        <f t="shared" si="8"/>
        <v>0</v>
      </c>
      <c r="AR15" s="21">
        <f t="shared" si="9"/>
        <v>0</v>
      </c>
      <c r="AS15" s="21">
        <f t="shared" si="10"/>
        <v>0</v>
      </c>
      <c r="AT15" s="21">
        <f t="shared" si="11"/>
        <v>0</v>
      </c>
      <c r="AU15" s="21">
        <f t="shared" si="12"/>
        <v>0</v>
      </c>
      <c r="AV15" s="21">
        <f t="shared" si="13"/>
        <v>0</v>
      </c>
    </row>
    <row r="16" spans="1:49" ht="16.2" thickBot="1" x14ac:dyDescent="0.35">
      <c r="A16" s="51"/>
      <c r="B16" s="135">
        <f>'Deutsches Sportabzeichen'!B16</f>
        <v>0</v>
      </c>
      <c r="C16" s="96"/>
      <c r="D16" s="96"/>
      <c r="E16" s="49"/>
      <c r="F16" s="52">
        <f t="shared" si="0"/>
        <v>0</v>
      </c>
      <c r="G16" s="48"/>
      <c r="H16" s="38"/>
      <c r="I16" s="54">
        <f>IF(H16=0,0,TRUNC((50/(H16+0.24)- IF($G16="w",Parameter!$B$3,Parameter!$D$3))/IF($G16="w",Parameter!$C$3,Parameter!$E$3)))</f>
        <v>0</v>
      </c>
      <c r="J16" s="105"/>
      <c r="K16" s="54">
        <f>IF(J16=0,0,TRUNC((75/(J16+0.24)- IF($G16="w",Parameter!$B$3,Parameter!$D$3))/IF($G16="w",Parameter!$C$3,Parameter!$E$3)))</f>
        <v>0</v>
      </c>
      <c r="L16" s="105"/>
      <c r="M16" s="54">
        <f>IF(L16=0,0,TRUNC((100/(L16+0.24)- IF($G16="w",Parameter!$B$3,Parameter!$D$3))/IF($G16="w",Parameter!$C$3,Parameter!$E$3)))</f>
        <v>0</v>
      </c>
      <c r="N16" s="80"/>
      <c r="O16" s="79" t="s">
        <v>44</v>
      </c>
      <c r="P16" s="81"/>
      <c r="Q16" s="54">
        <f>IF($G16="m",0,IF(AND($P16=0,$N16=0),0,TRUNC((800/($N16*60+$P16)-IF($G16="w",Parameter!$B$6,Parameter!$D$6))/IF($G16="w",Parameter!$C$6,Parameter!$E$6))))</f>
        <v>0</v>
      </c>
      <c r="R16" s="106"/>
      <c r="S16" s="73">
        <f>IF(R16=0,0,TRUNC((2000/(R16)- IF(Q16="w",Parameter!$B$6,Parameter!$D$6))/IF(Q16="w",Parameter!$C$6,Parameter!$E$6)))</f>
        <v>0</v>
      </c>
      <c r="T16" s="106"/>
      <c r="U16" s="73">
        <f>IF(T16=0,0,TRUNC((2000/(T16)- IF(Q16="w",Parameter!$B$3,Parameter!$D$3))/IF(Q16="w",Parameter!$C$3,Parameter!$E$3)))</f>
        <v>0</v>
      </c>
      <c r="V16" s="80"/>
      <c r="W16" s="79" t="s">
        <v>44</v>
      </c>
      <c r="X16" s="81"/>
      <c r="Y16" s="54">
        <f>IF($G16="w",0,IF(AND($V16=0,$X16=0),0,TRUNC((1000/($V16*60+$X16)-IF($G16="w",Parameter!$B$6,Parameter!$D$6))/IF($G16="w",Parameter!$C$6,Parameter!$E$6))))</f>
        <v>0</v>
      </c>
      <c r="Z16" s="37"/>
      <c r="AA16" s="104">
        <f>IF(Z16=0,0,TRUNC((SQRT(Z16)- IF($G16="w",Parameter!$B$11,Parameter!$D$11))/IF($G16="w",Parameter!$C$11,Parameter!$E$11)))</f>
        <v>0</v>
      </c>
      <c r="AB16" s="105"/>
      <c r="AC16" s="104">
        <f>IF(AB16=0,0,TRUNC((SQRT(AB16)- IF($G16="w",Parameter!$B$10,Parameter!$D$10))/IF($G16="w",Parameter!$C$10,Parameter!$E$10)))</f>
        <v>0</v>
      </c>
      <c r="AD16" s="38"/>
      <c r="AE16" s="55">
        <f>IF(AD16=0,0,TRUNC((SQRT(AD16)- IF($G16="w",Parameter!$B$15,Parameter!$D$15))/IF($G16="w",Parameter!$C$15,Parameter!$E$15)))</f>
        <v>0</v>
      </c>
      <c r="AF16" s="32"/>
      <c r="AG16" s="55">
        <f>IF(AF16=0,0,TRUNC((SQRT(AF16)- IF($G16="w",Parameter!$B$12,Parameter!$D$12))/IF($G16="w",Parameter!$C$12,Parameter!$E$12)))</f>
        <v>0</v>
      </c>
      <c r="AH16" s="60">
        <f t="shared" si="1"/>
        <v>0</v>
      </c>
      <c r="AI16" s="61">
        <f>LOOKUP($F16,Urkunde!$A$2:$A$16,IF($G16="w",Urkunde!$B$2:$B$16,Urkunde!$D$2:$D$16))</f>
        <v>0</v>
      </c>
      <c r="AJ16" s="61">
        <f>LOOKUP($F16,Urkunde!$A$2:$A$16,IF($G16="w",Urkunde!$C$2:$C$16,Urkunde!$E$2:$E$16))</f>
        <v>0</v>
      </c>
      <c r="AK16" s="61" t="str">
        <f t="shared" si="2"/>
        <v>-</v>
      </c>
      <c r="AL16" s="29">
        <f t="shared" si="3"/>
        <v>0</v>
      </c>
      <c r="AM16" s="21">
        <f t="shared" si="4"/>
        <v>0</v>
      </c>
      <c r="AN16" s="21">
        <f t="shared" si="5"/>
        <v>0</v>
      </c>
      <c r="AO16" s="21">
        <f t="shared" si="6"/>
        <v>0</v>
      </c>
      <c r="AP16" s="21">
        <f t="shared" si="7"/>
        <v>0</v>
      </c>
      <c r="AQ16" s="21">
        <f t="shared" si="8"/>
        <v>0</v>
      </c>
      <c r="AR16" s="21">
        <f t="shared" si="9"/>
        <v>0</v>
      </c>
      <c r="AS16" s="21">
        <f t="shared" si="10"/>
        <v>0</v>
      </c>
      <c r="AT16" s="21">
        <f t="shared" si="11"/>
        <v>0</v>
      </c>
      <c r="AU16" s="21">
        <f t="shared" si="12"/>
        <v>0</v>
      </c>
      <c r="AV16" s="21">
        <f t="shared" si="13"/>
        <v>0</v>
      </c>
    </row>
    <row r="17" spans="1:48" ht="16.2" thickBot="1" x14ac:dyDescent="0.35">
      <c r="A17" s="51"/>
      <c r="B17" s="135">
        <f>'Deutsches Sportabzeichen'!B17</f>
        <v>0</v>
      </c>
      <c r="C17" s="96"/>
      <c r="D17" s="96"/>
      <c r="E17" s="49"/>
      <c r="F17" s="52">
        <f t="shared" si="0"/>
        <v>0</v>
      </c>
      <c r="G17" s="48"/>
      <c r="H17" s="38"/>
      <c r="I17" s="54">
        <f>IF(H17=0,0,TRUNC((50/(H17+0.24)- IF($G17="w",Parameter!$B$3,Parameter!$D$3))/IF($G17="w",Parameter!$C$3,Parameter!$E$3)))</f>
        <v>0</v>
      </c>
      <c r="J17" s="105"/>
      <c r="K17" s="54">
        <f>IF(J17=0,0,TRUNC((75/(J17+0.24)- IF($G17="w",Parameter!$B$3,Parameter!$D$3))/IF($G17="w",Parameter!$C$3,Parameter!$E$3)))</f>
        <v>0</v>
      </c>
      <c r="L17" s="105"/>
      <c r="M17" s="54">
        <f>IF(L17=0,0,TRUNC((100/(L17+0.24)- IF($G17="w",Parameter!$B$3,Parameter!$D$3))/IF($G17="w",Parameter!$C$3,Parameter!$E$3)))</f>
        <v>0</v>
      </c>
      <c r="N17" s="80"/>
      <c r="O17" s="79" t="s">
        <v>44</v>
      </c>
      <c r="P17" s="81"/>
      <c r="Q17" s="54">
        <f>IF($G17="m",0,IF(AND($P17=0,$N17=0),0,TRUNC((800/($N17*60+$P17)-IF($G17="w",Parameter!$B$6,Parameter!$D$6))/IF($G17="w",Parameter!$C$6,Parameter!$E$6))))</f>
        <v>0</v>
      </c>
      <c r="R17" s="106"/>
      <c r="S17" s="73">
        <f>IF(R17=0,0,TRUNC((2000/(R17)- IF(Q17="w",Parameter!$B$6,Parameter!$D$6))/IF(Q17="w",Parameter!$C$6,Parameter!$E$6)))</f>
        <v>0</v>
      </c>
      <c r="T17" s="106"/>
      <c r="U17" s="73">
        <f>IF(T17=0,0,TRUNC((2000/(T17)- IF(Q17="w",Parameter!$B$3,Parameter!$D$3))/IF(Q17="w",Parameter!$C$3,Parameter!$E$3)))</f>
        <v>0</v>
      </c>
      <c r="V17" s="80"/>
      <c r="W17" s="79" t="s">
        <v>44</v>
      </c>
      <c r="X17" s="81"/>
      <c r="Y17" s="54">
        <f>IF($G17="w",0,IF(AND($V17=0,$X17=0),0,TRUNC((1000/($V17*60+$X17)-IF($G17="w",Parameter!$B$6,Parameter!$D$6))/IF($G17="w",Parameter!$C$6,Parameter!$E$6))))</f>
        <v>0</v>
      </c>
      <c r="Z17" s="37"/>
      <c r="AA17" s="104">
        <f>IF(Z17=0,0,TRUNC((SQRT(Z17)- IF($G17="w",Parameter!$B$11,Parameter!$D$11))/IF($G17="w",Parameter!$C$11,Parameter!$E$11)))</f>
        <v>0</v>
      </c>
      <c r="AB17" s="105"/>
      <c r="AC17" s="104">
        <f>IF(AB17=0,0,TRUNC((SQRT(AB17)- IF($G17="w",Parameter!$B$10,Parameter!$D$10))/IF($G17="w",Parameter!$C$10,Parameter!$E$10)))</f>
        <v>0</v>
      </c>
      <c r="AD17" s="38"/>
      <c r="AE17" s="55">
        <f>IF(AD17=0,0,TRUNC((SQRT(AD17)- IF($G17="w",Parameter!$B$15,Parameter!$D$15))/IF($G17="w",Parameter!$C$15,Parameter!$E$15)))</f>
        <v>0</v>
      </c>
      <c r="AF17" s="32"/>
      <c r="AG17" s="55">
        <f>IF(AF17=0,0,TRUNC((SQRT(AF17)- IF($G17="w",Parameter!$B$12,Parameter!$D$12))/IF($G17="w",Parameter!$C$12,Parameter!$E$12)))</f>
        <v>0</v>
      </c>
      <c r="AH17" s="60">
        <f t="shared" si="1"/>
        <v>0</v>
      </c>
      <c r="AI17" s="61">
        <f>LOOKUP($F17,Urkunde!$A$2:$A$16,IF($G17="w",Urkunde!$B$2:$B$16,Urkunde!$D$2:$D$16))</f>
        <v>0</v>
      </c>
      <c r="AJ17" s="61">
        <f>LOOKUP($F17,Urkunde!$A$2:$A$16,IF($G17="w",Urkunde!$C$2:$C$16,Urkunde!$E$2:$E$16))</f>
        <v>0</v>
      </c>
      <c r="AK17" s="61" t="str">
        <f t="shared" si="2"/>
        <v>-</v>
      </c>
      <c r="AL17" s="29">
        <f t="shared" si="3"/>
        <v>0</v>
      </c>
      <c r="AM17" s="21">
        <f t="shared" si="4"/>
        <v>0</v>
      </c>
      <c r="AN17" s="21">
        <f t="shared" si="5"/>
        <v>0</v>
      </c>
      <c r="AO17" s="21">
        <f t="shared" si="6"/>
        <v>0</v>
      </c>
      <c r="AP17" s="21">
        <f t="shared" si="7"/>
        <v>0</v>
      </c>
      <c r="AQ17" s="21">
        <f t="shared" si="8"/>
        <v>0</v>
      </c>
      <c r="AR17" s="21">
        <f t="shared" si="9"/>
        <v>0</v>
      </c>
      <c r="AS17" s="21">
        <f t="shared" si="10"/>
        <v>0</v>
      </c>
      <c r="AT17" s="21">
        <f t="shared" si="11"/>
        <v>0</v>
      </c>
      <c r="AU17" s="21">
        <f t="shared" si="12"/>
        <v>0</v>
      </c>
      <c r="AV17" s="21">
        <f t="shared" si="13"/>
        <v>0</v>
      </c>
    </row>
    <row r="18" spans="1:48" ht="16.2" thickBot="1" x14ac:dyDescent="0.35">
      <c r="A18" s="51"/>
      <c r="B18" s="135">
        <f>'Deutsches Sportabzeichen'!B18</f>
        <v>0</v>
      </c>
      <c r="C18" s="96"/>
      <c r="D18" s="96"/>
      <c r="E18" s="49"/>
      <c r="F18" s="52">
        <f t="shared" si="0"/>
        <v>0</v>
      </c>
      <c r="G18" s="48"/>
      <c r="H18" s="38"/>
      <c r="I18" s="54">
        <f>IF(H18=0,0,TRUNC((50/(H18+0.24)- IF($G18="w",Parameter!$B$3,Parameter!$D$3))/IF($G18="w",Parameter!$C$3,Parameter!$E$3)))</f>
        <v>0</v>
      </c>
      <c r="J18" s="105"/>
      <c r="K18" s="54">
        <f>IF(J18=0,0,TRUNC((75/(J18+0.24)- IF($G18="w",Parameter!$B$3,Parameter!$D$3))/IF($G18="w",Parameter!$C$3,Parameter!$E$3)))</f>
        <v>0</v>
      </c>
      <c r="L18" s="105"/>
      <c r="M18" s="54">
        <f>IF(L18=0,0,TRUNC((100/(L18+0.24)- IF($G18="w",Parameter!$B$3,Parameter!$D$3))/IF($G18="w",Parameter!$C$3,Parameter!$E$3)))</f>
        <v>0</v>
      </c>
      <c r="N18" s="80"/>
      <c r="O18" s="79" t="s">
        <v>44</v>
      </c>
      <c r="P18" s="81"/>
      <c r="Q18" s="54">
        <f>IF($G18="m",0,IF(AND($P18=0,$N18=0),0,TRUNC((800/($N18*60+$P18)-IF($G18="w",Parameter!$B$6,Parameter!$D$6))/IF($G18="w",Parameter!$C$6,Parameter!$E$6))))</f>
        <v>0</v>
      </c>
      <c r="R18" s="106"/>
      <c r="S18" s="73">
        <f>IF(R18=0,0,TRUNC((2000/(R18)- IF(Q18="w",Parameter!$B$6,Parameter!$D$6))/IF(Q18="w",Parameter!$C$6,Parameter!$E$6)))</f>
        <v>0</v>
      </c>
      <c r="T18" s="106"/>
      <c r="U18" s="73">
        <f>IF(T18=0,0,TRUNC((2000/(T18)- IF(Q18="w",Parameter!$B$3,Parameter!$D$3))/IF(Q18="w",Parameter!$C$3,Parameter!$E$3)))</f>
        <v>0</v>
      </c>
      <c r="V18" s="80"/>
      <c r="W18" s="79" t="s">
        <v>44</v>
      </c>
      <c r="X18" s="81"/>
      <c r="Y18" s="54">
        <f>IF($G18="w",0,IF(AND($V18=0,$X18=0),0,TRUNC((1000/($V18*60+$X18)-IF($G18="w",Parameter!$B$6,Parameter!$D$6))/IF($G18="w",Parameter!$C$6,Parameter!$E$6))))</f>
        <v>0</v>
      </c>
      <c r="Z18" s="37"/>
      <c r="AA18" s="104">
        <f>IF(Z18=0,0,TRUNC((SQRT(Z18)- IF($G18="w",Parameter!$B$11,Parameter!$D$11))/IF($G18="w",Parameter!$C$11,Parameter!$E$11)))</f>
        <v>0</v>
      </c>
      <c r="AB18" s="105"/>
      <c r="AC18" s="104">
        <f>IF(AB18=0,0,TRUNC((SQRT(AB18)- IF($G18="w",Parameter!$B$10,Parameter!$D$10))/IF($G18="w",Parameter!$C$10,Parameter!$E$10)))</f>
        <v>0</v>
      </c>
      <c r="AD18" s="38"/>
      <c r="AE18" s="55">
        <f>IF(AD18=0,0,TRUNC((SQRT(AD18)- IF($G18="w",Parameter!$B$15,Parameter!$D$15))/IF($G18="w",Parameter!$C$15,Parameter!$E$15)))</f>
        <v>0</v>
      </c>
      <c r="AF18" s="32"/>
      <c r="AG18" s="55">
        <f>IF(AF18=0,0,TRUNC((SQRT(AF18)- IF($G18="w",Parameter!$B$12,Parameter!$D$12))/IF($G18="w",Parameter!$C$12,Parameter!$E$12)))</f>
        <v>0</v>
      </c>
      <c r="AH18" s="60">
        <f t="shared" si="1"/>
        <v>0</v>
      </c>
      <c r="AI18" s="61">
        <f>LOOKUP($F18,Urkunde!$A$2:$A$16,IF($G18="w",Urkunde!$B$2:$B$16,Urkunde!$D$2:$D$16))</f>
        <v>0</v>
      </c>
      <c r="AJ18" s="61">
        <f>LOOKUP($F18,Urkunde!$A$2:$A$16,IF($G18="w",Urkunde!$C$2:$C$16,Urkunde!$E$2:$E$16))</f>
        <v>0</v>
      </c>
      <c r="AK18" s="61" t="str">
        <f t="shared" si="2"/>
        <v>-</v>
      </c>
      <c r="AL18" s="29">
        <f t="shared" si="3"/>
        <v>0</v>
      </c>
      <c r="AM18" s="21">
        <f t="shared" si="4"/>
        <v>0</v>
      </c>
      <c r="AN18" s="21">
        <f t="shared" si="5"/>
        <v>0</v>
      </c>
      <c r="AO18" s="21">
        <f t="shared" si="6"/>
        <v>0</v>
      </c>
      <c r="AP18" s="21">
        <f t="shared" si="7"/>
        <v>0</v>
      </c>
      <c r="AQ18" s="21">
        <f t="shared" si="8"/>
        <v>0</v>
      </c>
      <c r="AR18" s="21">
        <f t="shared" si="9"/>
        <v>0</v>
      </c>
      <c r="AS18" s="21">
        <f t="shared" si="10"/>
        <v>0</v>
      </c>
      <c r="AT18" s="21">
        <f t="shared" si="11"/>
        <v>0</v>
      </c>
      <c r="AU18" s="21">
        <f t="shared" si="12"/>
        <v>0</v>
      </c>
      <c r="AV18" s="21">
        <f t="shared" si="13"/>
        <v>0</v>
      </c>
    </row>
    <row r="19" spans="1:48" ht="16.2" thickBot="1" x14ac:dyDescent="0.35">
      <c r="A19" s="51"/>
      <c r="B19" s="135">
        <f>'Deutsches Sportabzeichen'!B19</f>
        <v>0</v>
      </c>
      <c r="C19" s="96"/>
      <c r="D19" s="96"/>
      <c r="E19" s="49"/>
      <c r="F19" s="52">
        <f t="shared" si="0"/>
        <v>0</v>
      </c>
      <c r="G19" s="48"/>
      <c r="H19" s="38"/>
      <c r="I19" s="54">
        <f>IF(H19=0,0,TRUNC((50/(H19+0.24)- IF($G19="w",Parameter!$B$3,Parameter!$D$3))/IF($G19="w",Parameter!$C$3,Parameter!$E$3)))</f>
        <v>0</v>
      </c>
      <c r="J19" s="105"/>
      <c r="K19" s="54">
        <f>IF(J19=0,0,TRUNC((75/(J19+0.24)- IF($G19="w",Parameter!$B$3,Parameter!$D$3))/IF($G19="w",Parameter!$C$3,Parameter!$E$3)))</f>
        <v>0</v>
      </c>
      <c r="L19" s="105"/>
      <c r="M19" s="54">
        <f>IF(L19=0,0,TRUNC((100/(L19+0.24)- IF($G19="w",Parameter!$B$3,Parameter!$D$3))/IF($G19="w",Parameter!$C$3,Parameter!$E$3)))</f>
        <v>0</v>
      </c>
      <c r="N19" s="80"/>
      <c r="O19" s="79" t="s">
        <v>44</v>
      </c>
      <c r="P19" s="81"/>
      <c r="Q19" s="54">
        <f>IF($G19="m",0,IF(AND($P19=0,$N19=0),0,TRUNC((800/($N19*60+$P19)-IF($G19="w",Parameter!$B$6,Parameter!$D$6))/IF($G19="w",Parameter!$C$6,Parameter!$E$6))))</f>
        <v>0</v>
      </c>
      <c r="R19" s="106"/>
      <c r="S19" s="73">
        <f>IF(R19=0,0,TRUNC((2000/(R19)- IF(Q19="w",Parameter!$B$6,Parameter!$D$6))/IF(Q19="w",Parameter!$C$6,Parameter!$E$6)))</f>
        <v>0</v>
      </c>
      <c r="T19" s="106"/>
      <c r="U19" s="73">
        <f>IF(T19=0,0,TRUNC((2000/(T19)- IF(Q19="w",Parameter!$B$3,Parameter!$D$3))/IF(Q19="w",Parameter!$C$3,Parameter!$E$3)))</f>
        <v>0</v>
      </c>
      <c r="V19" s="80"/>
      <c r="W19" s="79" t="s">
        <v>44</v>
      </c>
      <c r="X19" s="81"/>
      <c r="Y19" s="54">
        <f>IF($G19="w",0,IF(AND($V19=0,$X19=0),0,TRUNC((1000/($V19*60+$X19)-IF($G19="w",Parameter!$B$6,Parameter!$D$6))/IF($G19="w",Parameter!$C$6,Parameter!$E$6))))</f>
        <v>0</v>
      </c>
      <c r="Z19" s="37"/>
      <c r="AA19" s="104">
        <f>IF(Z19=0,0,TRUNC((SQRT(Z19)- IF($G19="w",Parameter!$B$11,Parameter!$D$11))/IF($G19="w",Parameter!$C$11,Parameter!$E$11)))</f>
        <v>0</v>
      </c>
      <c r="AB19" s="105"/>
      <c r="AC19" s="104">
        <f>IF(AB19=0,0,TRUNC((SQRT(AB19)- IF($G19="w",Parameter!$B$10,Parameter!$D$10))/IF($G19="w",Parameter!$C$10,Parameter!$E$10)))</f>
        <v>0</v>
      </c>
      <c r="AD19" s="38"/>
      <c r="AE19" s="55">
        <f>IF(AD19=0,0,TRUNC((SQRT(AD19)- IF($G19="w",Parameter!$B$15,Parameter!$D$15))/IF($G19="w",Parameter!$C$15,Parameter!$E$15)))</f>
        <v>0</v>
      </c>
      <c r="AF19" s="32"/>
      <c r="AG19" s="55">
        <f>IF(AF19=0,0,TRUNC((SQRT(AF19)- IF($G19="w",Parameter!$B$12,Parameter!$D$12))/IF($G19="w",Parameter!$C$12,Parameter!$E$12)))</f>
        <v>0</v>
      </c>
      <c r="AH19" s="60">
        <f t="shared" si="1"/>
        <v>0</v>
      </c>
      <c r="AI19" s="61">
        <f>LOOKUP($F19,Urkunde!$A$2:$A$16,IF($G19="w",Urkunde!$B$2:$B$16,Urkunde!$D$2:$D$16))</f>
        <v>0</v>
      </c>
      <c r="AJ19" s="61">
        <f>LOOKUP($F19,Urkunde!$A$2:$A$16,IF($G19="w",Urkunde!$C$2:$C$16,Urkunde!$E$2:$E$16))</f>
        <v>0</v>
      </c>
      <c r="AK19" s="61" t="str">
        <f t="shared" si="2"/>
        <v>-</v>
      </c>
      <c r="AL19" s="29">
        <f t="shared" si="3"/>
        <v>0</v>
      </c>
      <c r="AM19" s="21">
        <f t="shared" si="4"/>
        <v>0</v>
      </c>
      <c r="AN19" s="21">
        <f t="shared" si="5"/>
        <v>0</v>
      </c>
      <c r="AO19" s="21">
        <f t="shared" si="6"/>
        <v>0</v>
      </c>
      <c r="AP19" s="21">
        <f t="shared" si="7"/>
        <v>0</v>
      </c>
      <c r="AQ19" s="21">
        <f t="shared" si="8"/>
        <v>0</v>
      </c>
      <c r="AR19" s="21">
        <f t="shared" si="9"/>
        <v>0</v>
      </c>
      <c r="AS19" s="21">
        <f t="shared" si="10"/>
        <v>0</v>
      </c>
      <c r="AT19" s="21">
        <f t="shared" si="11"/>
        <v>0</v>
      </c>
      <c r="AU19" s="21">
        <f t="shared" si="12"/>
        <v>0</v>
      </c>
      <c r="AV19" s="21">
        <f t="shared" si="13"/>
        <v>0</v>
      </c>
    </row>
    <row r="20" spans="1:48" ht="16.2" thickBot="1" x14ac:dyDescent="0.35">
      <c r="A20" s="51"/>
      <c r="B20" s="135">
        <f>'Deutsches Sportabzeichen'!B20</f>
        <v>0</v>
      </c>
      <c r="C20" s="96"/>
      <c r="D20" s="96"/>
      <c r="E20" s="49"/>
      <c r="F20" s="52">
        <f t="shared" si="0"/>
        <v>0</v>
      </c>
      <c r="G20" s="48"/>
      <c r="H20" s="38"/>
      <c r="I20" s="54">
        <f>IF(H20=0,0,TRUNC((50/(H20+0.24)- IF($G20="w",Parameter!$B$3,Parameter!$D$3))/IF($G20="w",Parameter!$C$3,Parameter!$E$3)))</f>
        <v>0</v>
      </c>
      <c r="J20" s="105"/>
      <c r="K20" s="54">
        <f>IF(J20=0,0,TRUNC((75/(J20+0.24)- IF($G20="w",Parameter!$B$3,Parameter!$D$3))/IF($G20="w",Parameter!$C$3,Parameter!$E$3)))</f>
        <v>0</v>
      </c>
      <c r="L20" s="105"/>
      <c r="M20" s="54">
        <f>IF(L20=0,0,TRUNC((100/(L20+0.24)- IF($G20="w",Parameter!$B$3,Parameter!$D$3))/IF($G20="w",Parameter!$C$3,Parameter!$E$3)))</f>
        <v>0</v>
      </c>
      <c r="N20" s="80"/>
      <c r="O20" s="79" t="s">
        <v>44</v>
      </c>
      <c r="P20" s="81"/>
      <c r="Q20" s="54">
        <f>IF($G20="m",0,IF(AND($P20=0,$N20=0),0,TRUNC((800/($N20*60+$P20)-IF($G20="w",Parameter!$B$6,Parameter!$D$6))/IF($G20="w",Parameter!$C$6,Parameter!$E$6))))</f>
        <v>0</v>
      </c>
      <c r="R20" s="106"/>
      <c r="S20" s="73">
        <f>IF(R20=0,0,TRUNC((2000/(R20)- IF(Q20="w",Parameter!$B$6,Parameter!$D$6))/IF(Q20="w",Parameter!$C$6,Parameter!$E$6)))</f>
        <v>0</v>
      </c>
      <c r="T20" s="106"/>
      <c r="U20" s="73">
        <f>IF(T20=0,0,TRUNC((2000/(T20)- IF(Q20="w",Parameter!$B$3,Parameter!$D$3))/IF(Q20="w",Parameter!$C$3,Parameter!$E$3)))</f>
        <v>0</v>
      </c>
      <c r="V20" s="80"/>
      <c r="W20" s="79" t="s">
        <v>44</v>
      </c>
      <c r="X20" s="81"/>
      <c r="Y20" s="54">
        <f>IF($G20="w",0,IF(AND($V20=0,$X20=0),0,TRUNC((1000/($V20*60+$X20)-IF($G20="w",Parameter!$B$6,Parameter!$D$6))/IF($G20="w",Parameter!$C$6,Parameter!$E$6))))</f>
        <v>0</v>
      </c>
      <c r="Z20" s="37"/>
      <c r="AA20" s="104">
        <f>IF(Z20=0,0,TRUNC((SQRT(Z20)- IF($G20="w",Parameter!$B$11,Parameter!$D$11))/IF($G20="w",Parameter!$C$11,Parameter!$E$11)))</f>
        <v>0</v>
      </c>
      <c r="AB20" s="105"/>
      <c r="AC20" s="104">
        <f>IF(AB20=0,0,TRUNC((SQRT(AB20)- IF($G20="w",Parameter!$B$10,Parameter!$D$10))/IF($G20="w",Parameter!$C$10,Parameter!$E$10)))</f>
        <v>0</v>
      </c>
      <c r="AD20" s="38"/>
      <c r="AE20" s="55">
        <f>IF(AD20=0,0,TRUNC((SQRT(AD20)- IF($G20="w",Parameter!$B$15,Parameter!$D$15))/IF($G20="w",Parameter!$C$15,Parameter!$E$15)))</f>
        <v>0</v>
      </c>
      <c r="AF20" s="32"/>
      <c r="AG20" s="55">
        <f>IF(AF20=0,0,TRUNC((SQRT(AF20)- IF($G20="w",Parameter!$B$12,Parameter!$D$12))/IF($G20="w",Parameter!$C$12,Parameter!$E$12)))</f>
        <v>0</v>
      </c>
      <c r="AH20" s="60">
        <f t="shared" si="1"/>
        <v>0</v>
      </c>
      <c r="AI20" s="61">
        <f>LOOKUP($F20,Urkunde!$A$2:$A$16,IF($G20="w",Urkunde!$B$2:$B$16,Urkunde!$D$2:$D$16))</f>
        <v>0</v>
      </c>
      <c r="AJ20" s="61">
        <f>LOOKUP($F20,Urkunde!$A$2:$A$16,IF($G20="w",Urkunde!$C$2:$C$16,Urkunde!$E$2:$E$16))</f>
        <v>0</v>
      </c>
      <c r="AK20" s="61" t="str">
        <f t="shared" si="2"/>
        <v>-</v>
      </c>
      <c r="AL20" s="29">
        <f t="shared" si="3"/>
        <v>0</v>
      </c>
      <c r="AM20" s="21">
        <f t="shared" si="4"/>
        <v>0</v>
      </c>
      <c r="AN20" s="21">
        <f t="shared" si="5"/>
        <v>0</v>
      </c>
      <c r="AO20" s="21">
        <f t="shared" si="6"/>
        <v>0</v>
      </c>
      <c r="AP20" s="21">
        <f t="shared" si="7"/>
        <v>0</v>
      </c>
      <c r="AQ20" s="21">
        <f t="shared" si="8"/>
        <v>0</v>
      </c>
      <c r="AR20" s="21">
        <f t="shared" si="9"/>
        <v>0</v>
      </c>
      <c r="AS20" s="21">
        <f t="shared" si="10"/>
        <v>0</v>
      </c>
      <c r="AT20" s="21">
        <f t="shared" si="11"/>
        <v>0</v>
      </c>
      <c r="AU20" s="21">
        <f t="shared" si="12"/>
        <v>0</v>
      </c>
      <c r="AV20" s="21">
        <f t="shared" si="13"/>
        <v>0</v>
      </c>
    </row>
    <row r="21" spans="1:48" ht="16.2" thickBot="1" x14ac:dyDescent="0.35">
      <c r="A21" s="51"/>
      <c r="B21" s="135">
        <f>'Deutsches Sportabzeichen'!B21</f>
        <v>0</v>
      </c>
      <c r="C21" s="96"/>
      <c r="D21" s="96"/>
      <c r="E21" s="49"/>
      <c r="F21" s="52">
        <f t="shared" si="0"/>
        <v>0</v>
      </c>
      <c r="G21" s="48"/>
      <c r="H21" s="38"/>
      <c r="I21" s="54">
        <f>IF(H21=0,0,TRUNC((50/(H21+0.24)- IF($G21="w",Parameter!$B$3,Parameter!$D$3))/IF($G21="w",Parameter!$C$3,Parameter!$E$3)))</f>
        <v>0</v>
      </c>
      <c r="J21" s="105"/>
      <c r="K21" s="54">
        <f>IF(J21=0,0,TRUNC((75/(J21+0.24)- IF($G21="w",Parameter!$B$3,Parameter!$D$3))/IF($G21="w",Parameter!$C$3,Parameter!$E$3)))</f>
        <v>0</v>
      </c>
      <c r="L21" s="105"/>
      <c r="M21" s="54">
        <f>IF(L21=0,0,TRUNC((100/(L21+0.24)- IF($G21="w",Parameter!$B$3,Parameter!$D$3))/IF($G21="w",Parameter!$C$3,Parameter!$E$3)))</f>
        <v>0</v>
      </c>
      <c r="N21" s="80"/>
      <c r="O21" s="79" t="s">
        <v>44</v>
      </c>
      <c r="P21" s="81"/>
      <c r="Q21" s="54">
        <f>IF($G21="m",0,IF(AND($P21=0,$N21=0),0,TRUNC((800/($N21*60+$P21)-IF($G21="w",Parameter!$B$6,Parameter!$D$6))/IF($G21="w",Parameter!$C$6,Parameter!$E$6))))</f>
        <v>0</v>
      </c>
      <c r="R21" s="106"/>
      <c r="S21" s="73">
        <f>IF(R21=0,0,TRUNC((2000/(R21)- IF(Q21="w",Parameter!$B$6,Parameter!$D$6))/IF(Q21="w",Parameter!$C$6,Parameter!$E$6)))</f>
        <v>0</v>
      </c>
      <c r="T21" s="106"/>
      <c r="U21" s="73">
        <f>IF(T21=0,0,TRUNC((2000/(T21)- IF(Q21="w",Parameter!$B$3,Parameter!$D$3))/IF(Q21="w",Parameter!$C$3,Parameter!$E$3)))</f>
        <v>0</v>
      </c>
      <c r="V21" s="80"/>
      <c r="W21" s="79" t="s">
        <v>44</v>
      </c>
      <c r="X21" s="81"/>
      <c r="Y21" s="54">
        <f>IF($G21="w",0,IF(AND($V21=0,$X21=0),0,TRUNC((1000/($V21*60+$X21)-IF($G21="w",Parameter!$B$6,Parameter!$D$6))/IF($G21="w",Parameter!$C$6,Parameter!$E$6))))</f>
        <v>0</v>
      </c>
      <c r="Z21" s="37"/>
      <c r="AA21" s="104">
        <f>IF(Z21=0,0,TRUNC((SQRT(Z21)- IF($G21="w",Parameter!$B$11,Parameter!$D$11))/IF($G21="w",Parameter!$C$11,Parameter!$E$11)))</f>
        <v>0</v>
      </c>
      <c r="AB21" s="105"/>
      <c r="AC21" s="104">
        <f>IF(AB21=0,0,TRUNC((SQRT(AB21)- IF($G21="w",Parameter!$B$10,Parameter!$D$10))/IF($G21="w",Parameter!$C$10,Parameter!$E$10)))</f>
        <v>0</v>
      </c>
      <c r="AD21" s="38"/>
      <c r="AE21" s="55">
        <f>IF(AD21=0,0,TRUNC((SQRT(AD21)- IF($G21="w",Parameter!$B$15,Parameter!$D$15))/IF($G21="w",Parameter!$C$15,Parameter!$E$15)))</f>
        <v>0</v>
      </c>
      <c r="AF21" s="32"/>
      <c r="AG21" s="55">
        <f>IF(AF21=0,0,TRUNC((SQRT(AF21)- IF($G21="w",Parameter!$B$12,Parameter!$D$12))/IF($G21="w",Parameter!$C$12,Parameter!$E$12)))</f>
        <v>0</v>
      </c>
      <c r="AH21" s="60">
        <f t="shared" si="1"/>
        <v>0</v>
      </c>
      <c r="AI21" s="61">
        <f>LOOKUP($F21,Urkunde!$A$2:$A$16,IF($G21="w",Urkunde!$B$2:$B$16,Urkunde!$D$2:$D$16))</f>
        <v>0</v>
      </c>
      <c r="AJ21" s="61">
        <f>LOOKUP($F21,Urkunde!$A$2:$A$16,IF($G21="w",Urkunde!$C$2:$C$16,Urkunde!$E$2:$E$16))</f>
        <v>0</v>
      </c>
      <c r="AK21" s="61" t="str">
        <f t="shared" si="2"/>
        <v>-</v>
      </c>
      <c r="AL21" s="29">
        <f t="shared" si="3"/>
        <v>0</v>
      </c>
      <c r="AM21" s="21">
        <f t="shared" si="4"/>
        <v>0</v>
      </c>
      <c r="AN21" s="21">
        <f t="shared" si="5"/>
        <v>0</v>
      </c>
      <c r="AO21" s="21">
        <f t="shared" si="6"/>
        <v>0</v>
      </c>
      <c r="AP21" s="21">
        <f t="shared" si="7"/>
        <v>0</v>
      </c>
      <c r="AQ21" s="21">
        <f t="shared" si="8"/>
        <v>0</v>
      </c>
      <c r="AR21" s="21">
        <f t="shared" si="9"/>
        <v>0</v>
      </c>
      <c r="AS21" s="21">
        <f t="shared" si="10"/>
        <v>0</v>
      </c>
      <c r="AT21" s="21">
        <f t="shared" si="11"/>
        <v>0</v>
      </c>
      <c r="AU21" s="21">
        <f t="shared" si="12"/>
        <v>0</v>
      </c>
      <c r="AV21" s="21">
        <f t="shared" si="13"/>
        <v>0</v>
      </c>
    </row>
    <row r="22" spans="1:48" ht="16.2" thickBot="1" x14ac:dyDescent="0.35">
      <c r="A22" s="51"/>
      <c r="B22" s="135">
        <f>'Deutsches Sportabzeichen'!B22</f>
        <v>0</v>
      </c>
      <c r="C22" s="96"/>
      <c r="D22" s="96"/>
      <c r="E22" s="49"/>
      <c r="F22" s="52">
        <f t="shared" si="0"/>
        <v>0</v>
      </c>
      <c r="G22" s="48"/>
      <c r="H22" s="38"/>
      <c r="I22" s="54">
        <f>IF(H22=0,0,TRUNC((50/(H22+0.24)- IF($G22="w",Parameter!$B$3,Parameter!$D$3))/IF($G22="w",Parameter!$C$3,Parameter!$E$3)))</f>
        <v>0</v>
      </c>
      <c r="J22" s="105"/>
      <c r="K22" s="54">
        <f>IF(J22=0,0,TRUNC((75/(J22+0.24)- IF($G22="w",Parameter!$B$3,Parameter!$D$3))/IF($G22="w",Parameter!$C$3,Parameter!$E$3)))</f>
        <v>0</v>
      </c>
      <c r="L22" s="105"/>
      <c r="M22" s="54">
        <f>IF(L22=0,0,TRUNC((100/(L22+0.24)- IF($G22="w",Parameter!$B$3,Parameter!$D$3))/IF($G22="w",Parameter!$C$3,Parameter!$E$3)))</f>
        <v>0</v>
      </c>
      <c r="N22" s="80"/>
      <c r="O22" s="79" t="s">
        <v>44</v>
      </c>
      <c r="P22" s="81"/>
      <c r="Q22" s="54">
        <f>IF($G22="m",0,IF(AND($P22=0,$N22=0),0,TRUNC((800/($N22*60+$P22)-IF($G22="w",Parameter!$B$6,Parameter!$D$6))/IF($G22="w",Parameter!$C$6,Parameter!$E$6))))</f>
        <v>0</v>
      </c>
      <c r="R22" s="106"/>
      <c r="S22" s="73">
        <f>IF(R22=0,0,TRUNC((2000/(R22)- IF(Q22="w",Parameter!$B$6,Parameter!$D$6))/IF(Q22="w",Parameter!$C$6,Parameter!$E$6)))</f>
        <v>0</v>
      </c>
      <c r="T22" s="106"/>
      <c r="U22" s="73">
        <f>IF(T22=0,0,TRUNC((2000/(T22)- IF(Q22="w",Parameter!$B$3,Parameter!$D$3))/IF(Q22="w",Parameter!$C$3,Parameter!$E$3)))</f>
        <v>0</v>
      </c>
      <c r="V22" s="80"/>
      <c r="W22" s="79" t="s">
        <v>44</v>
      </c>
      <c r="X22" s="81"/>
      <c r="Y22" s="54">
        <f>IF($G22="w",0,IF(AND($V22=0,$X22=0),0,TRUNC((1000/($V22*60+$X22)-IF($G22="w",Parameter!$B$6,Parameter!$D$6))/IF($G22="w",Parameter!$C$6,Parameter!$E$6))))</f>
        <v>0</v>
      </c>
      <c r="Z22" s="37"/>
      <c r="AA22" s="104">
        <f>IF(Z22=0,0,TRUNC((SQRT(Z22)- IF($G22="w",Parameter!$B$11,Parameter!$D$11))/IF($G22="w",Parameter!$C$11,Parameter!$E$11)))</f>
        <v>0</v>
      </c>
      <c r="AB22" s="105"/>
      <c r="AC22" s="104">
        <f>IF(AB22=0,0,TRUNC((SQRT(AB22)- IF($G22="w",Parameter!$B$10,Parameter!$D$10))/IF($G22="w",Parameter!$C$10,Parameter!$E$10)))</f>
        <v>0</v>
      </c>
      <c r="AD22" s="38"/>
      <c r="AE22" s="55">
        <f>IF(AD22=0,0,TRUNC((SQRT(AD22)- IF($G22="w",Parameter!$B$15,Parameter!$D$15))/IF($G22="w",Parameter!$C$15,Parameter!$E$15)))</f>
        <v>0</v>
      </c>
      <c r="AF22" s="32"/>
      <c r="AG22" s="55">
        <f>IF(AF22=0,0,TRUNC((SQRT(AF22)- IF($G22="w",Parameter!$B$12,Parameter!$D$12))/IF($G22="w",Parameter!$C$12,Parameter!$E$12)))</f>
        <v>0</v>
      </c>
      <c r="AH22" s="60">
        <f t="shared" si="1"/>
        <v>0</v>
      </c>
      <c r="AI22" s="61">
        <f>LOOKUP($F22,Urkunde!$A$2:$A$16,IF($G22="w",Urkunde!$B$2:$B$16,Urkunde!$D$2:$D$16))</f>
        <v>0</v>
      </c>
      <c r="AJ22" s="61">
        <f>LOOKUP($F22,Urkunde!$A$2:$A$16,IF($G22="w",Urkunde!$C$2:$C$16,Urkunde!$E$2:$E$16))</f>
        <v>0</v>
      </c>
      <c r="AK22" s="61" t="str">
        <f t="shared" si="2"/>
        <v>-</v>
      </c>
      <c r="AL22" s="29">
        <f t="shared" si="3"/>
        <v>0</v>
      </c>
      <c r="AM22" s="21">
        <f t="shared" si="4"/>
        <v>0</v>
      </c>
      <c r="AN22" s="21">
        <f t="shared" si="5"/>
        <v>0</v>
      </c>
      <c r="AO22" s="21">
        <f t="shared" si="6"/>
        <v>0</v>
      </c>
      <c r="AP22" s="21">
        <f t="shared" si="7"/>
        <v>0</v>
      </c>
      <c r="AQ22" s="21">
        <f t="shared" si="8"/>
        <v>0</v>
      </c>
      <c r="AR22" s="21">
        <f t="shared" si="9"/>
        <v>0</v>
      </c>
      <c r="AS22" s="21">
        <f t="shared" si="10"/>
        <v>0</v>
      </c>
      <c r="AT22" s="21">
        <f t="shared" si="11"/>
        <v>0</v>
      </c>
      <c r="AU22" s="21">
        <f t="shared" si="12"/>
        <v>0</v>
      </c>
      <c r="AV22" s="21">
        <f t="shared" si="13"/>
        <v>0</v>
      </c>
    </row>
    <row r="23" spans="1:48" ht="16.2" thickBot="1" x14ac:dyDescent="0.35">
      <c r="A23" s="51"/>
      <c r="B23" s="135">
        <f>'Deutsches Sportabzeichen'!B23</f>
        <v>0</v>
      </c>
      <c r="C23" s="96"/>
      <c r="D23" s="96"/>
      <c r="E23" s="49"/>
      <c r="F23" s="52">
        <f t="shared" si="0"/>
        <v>0</v>
      </c>
      <c r="G23" s="48"/>
      <c r="H23" s="38"/>
      <c r="I23" s="54">
        <f>IF(H23=0,0,TRUNC((50/(H23+0.24)- IF($G23="w",Parameter!$B$3,Parameter!$D$3))/IF($G23="w",Parameter!$C$3,Parameter!$E$3)))</f>
        <v>0</v>
      </c>
      <c r="J23" s="105"/>
      <c r="K23" s="54">
        <f>IF(J23=0,0,TRUNC((75/(J23+0.24)- IF($G23="w",Parameter!$B$3,Parameter!$D$3))/IF($G23="w",Parameter!$C$3,Parameter!$E$3)))</f>
        <v>0</v>
      </c>
      <c r="L23" s="105"/>
      <c r="M23" s="54">
        <f>IF(L23=0,0,TRUNC((100/(L23+0.24)- IF($G23="w",Parameter!$B$3,Parameter!$D$3))/IF($G23="w",Parameter!$C$3,Parameter!$E$3)))</f>
        <v>0</v>
      </c>
      <c r="N23" s="80"/>
      <c r="O23" s="79" t="s">
        <v>44</v>
      </c>
      <c r="P23" s="81"/>
      <c r="Q23" s="54">
        <f>IF($G23="m",0,IF(AND($P23=0,$N23=0),0,TRUNC((800/($N23*60+$P23)-IF($G23="w",Parameter!$B$6,Parameter!$D$6))/IF($G23="w",Parameter!$C$6,Parameter!$E$6))))</f>
        <v>0</v>
      </c>
      <c r="R23" s="106"/>
      <c r="S23" s="73">
        <f>IF(R23=0,0,TRUNC((2000/(R23)- IF(Q23="w",Parameter!$B$6,Parameter!$D$6))/IF(Q23="w",Parameter!$C$6,Parameter!$E$6)))</f>
        <v>0</v>
      </c>
      <c r="T23" s="106"/>
      <c r="U23" s="73">
        <f>IF(T23=0,0,TRUNC((2000/(T23)- IF(Q23="w",Parameter!$B$3,Parameter!$D$3))/IF(Q23="w",Parameter!$C$3,Parameter!$E$3)))</f>
        <v>0</v>
      </c>
      <c r="V23" s="80"/>
      <c r="W23" s="79" t="s">
        <v>44</v>
      </c>
      <c r="X23" s="81"/>
      <c r="Y23" s="54">
        <f>IF($G23="w",0,IF(AND($V23=0,$X23=0),0,TRUNC((1000/($V23*60+$X23)-IF($G23="w",Parameter!$B$6,Parameter!$D$6))/IF($G23="w",Parameter!$C$6,Parameter!$E$6))))</f>
        <v>0</v>
      </c>
      <c r="Z23" s="37"/>
      <c r="AA23" s="104">
        <f>IF(Z23=0,0,TRUNC((SQRT(Z23)- IF($G23="w",Parameter!$B$11,Parameter!$D$11))/IF($G23="w",Parameter!$C$11,Parameter!$E$11)))</f>
        <v>0</v>
      </c>
      <c r="AB23" s="105"/>
      <c r="AC23" s="104">
        <f>IF(AB23=0,0,TRUNC((SQRT(AB23)- IF($G23="w",Parameter!$B$10,Parameter!$D$10))/IF($G23="w",Parameter!$C$10,Parameter!$E$10)))</f>
        <v>0</v>
      </c>
      <c r="AD23" s="38"/>
      <c r="AE23" s="55">
        <f>IF(AD23=0,0,TRUNC((SQRT(AD23)- IF($G23="w",Parameter!$B$15,Parameter!$D$15))/IF($G23="w",Parameter!$C$15,Parameter!$E$15)))</f>
        <v>0</v>
      </c>
      <c r="AF23" s="32"/>
      <c r="AG23" s="55">
        <f>IF(AF23=0,0,TRUNC((SQRT(AF23)- IF($G23="w",Parameter!$B$12,Parameter!$D$12))/IF($G23="w",Parameter!$C$12,Parameter!$E$12)))</f>
        <v>0</v>
      </c>
      <c r="AH23" s="60">
        <f t="shared" si="1"/>
        <v>0</v>
      </c>
      <c r="AI23" s="61">
        <f>LOOKUP($F23,Urkunde!$A$2:$A$16,IF($G23="w",Urkunde!$B$2:$B$16,Urkunde!$D$2:$D$16))</f>
        <v>0</v>
      </c>
      <c r="AJ23" s="61">
        <f>LOOKUP($F23,Urkunde!$A$2:$A$16,IF($G23="w",Urkunde!$C$2:$C$16,Urkunde!$E$2:$E$16))</f>
        <v>0</v>
      </c>
      <c r="AK23" s="61" t="str">
        <f t="shared" si="2"/>
        <v>-</v>
      </c>
      <c r="AL23" s="29">
        <f t="shared" si="3"/>
        <v>0</v>
      </c>
      <c r="AM23" s="21">
        <f t="shared" si="4"/>
        <v>0</v>
      </c>
      <c r="AN23" s="21">
        <f t="shared" si="5"/>
        <v>0</v>
      </c>
      <c r="AO23" s="21">
        <f t="shared" si="6"/>
        <v>0</v>
      </c>
      <c r="AP23" s="21">
        <f t="shared" si="7"/>
        <v>0</v>
      </c>
      <c r="AQ23" s="21">
        <f t="shared" si="8"/>
        <v>0</v>
      </c>
      <c r="AR23" s="21">
        <f t="shared" si="9"/>
        <v>0</v>
      </c>
      <c r="AS23" s="21">
        <f t="shared" si="10"/>
        <v>0</v>
      </c>
      <c r="AT23" s="21">
        <f t="shared" si="11"/>
        <v>0</v>
      </c>
      <c r="AU23" s="21">
        <f t="shared" si="12"/>
        <v>0</v>
      </c>
      <c r="AV23" s="21">
        <f t="shared" si="13"/>
        <v>0</v>
      </c>
    </row>
    <row r="24" spans="1:48" ht="16.2" thickBot="1" x14ac:dyDescent="0.35">
      <c r="A24" s="51"/>
      <c r="B24" s="135">
        <f>'Deutsches Sportabzeichen'!B24</f>
        <v>0</v>
      </c>
      <c r="C24" s="96"/>
      <c r="D24" s="96"/>
      <c r="E24" s="49"/>
      <c r="F24" s="52">
        <f t="shared" si="0"/>
        <v>0</v>
      </c>
      <c r="G24" s="48"/>
      <c r="H24" s="38"/>
      <c r="I24" s="54">
        <f>IF(H24=0,0,TRUNC((50/(H24+0.24)- IF($G24="w",Parameter!$B$3,Parameter!$D$3))/IF($G24="w",Parameter!$C$3,Parameter!$E$3)))</f>
        <v>0</v>
      </c>
      <c r="J24" s="105"/>
      <c r="K24" s="54">
        <f>IF(J24=0,0,TRUNC((75/(J24+0.24)- IF($G24="w",Parameter!$B$3,Parameter!$D$3))/IF($G24="w",Parameter!$C$3,Parameter!$E$3)))</f>
        <v>0</v>
      </c>
      <c r="L24" s="105"/>
      <c r="M24" s="54">
        <f>IF(L24=0,0,TRUNC((100/(L24+0.24)- IF($G24="w",Parameter!$B$3,Parameter!$D$3))/IF($G24="w",Parameter!$C$3,Parameter!$E$3)))</f>
        <v>0</v>
      </c>
      <c r="N24" s="80"/>
      <c r="O24" s="79" t="s">
        <v>44</v>
      </c>
      <c r="P24" s="81"/>
      <c r="Q24" s="54">
        <f>IF($G24="m",0,IF(AND($P24=0,$N24=0),0,TRUNC((800/($N24*60+$P24)-IF($G24="w",Parameter!$B$6,Parameter!$D$6))/IF($G24="w",Parameter!$C$6,Parameter!$E$6))))</f>
        <v>0</v>
      </c>
      <c r="R24" s="106"/>
      <c r="S24" s="73">
        <f>IF(R24=0,0,TRUNC((2000/(R24)- IF(Q24="w",Parameter!$B$6,Parameter!$D$6))/IF(Q24="w",Parameter!$C$6,Parameter!$E$6)))</f>
        <v>0</v>
      </c>
      <c r="T24" s="106"/>
      <c r="U24" s="73">
        <f>IF(T24=0,0,TRUNC((2000/(T24)- IF(Q24="w",Parameter!$B$3,Parameter!$D$3))/IF(Q24="w",Parameter!$C$3,Parameter!$E$3)))</f>
        <v>0</v>
      </c>
      <c r="V24" s="80"/>
      <c r="W24" s="79" t="s">
        <v>44</v>
      </c>
      <c r="X24" s="81"/>
      <c r="Y24" s="54">
        <f>IF($G24="w",0,IF(AND($V24=0,$X24=0),0,TRUNC((1000/($V24*60+$X24)-IF($G24="w",Parameter!$B$6,Parameter!$D$6))/IF($G24="w",Parameter!$C$6,Parameter!$E$6))))</f>
        <v>0</v>
      </c>
      <c r="Z24" s="37"/>
      <c r="AA24" s="104">
        <f>IF(Z24=0,0,TRUNC((SQRT(Z24)- IF($G24="w",Parameter!$B$11,Parameter!$D$11))/IF($G24="w",Parameter!$C$11,Parameter!$E$11)))</f>
        <v>0</v>
      </c>
      <c r="AB24" s="105"/>
      <c r="AC24" s="104">
        <f>IF(AB24=0,0,TRUNC((SQRT(AB24)- IF($G24="w",Parameter!$B$10,Parameter!$D$10))/IF($G24="w",Parameter!$C$10,Parameter!$E$10)))</f>
        <v>0</v>
      </c>
      <c r="AD24" s="38"/>
      <c r="AE24" s="55">
        <f>IF(AD24=0,0,TRUNC((SQRT(AD24)- IF($G24="w",Parameter!$B$15,Parameter!$D$15))/IF($G24="w",Parameter!$C$15,Parameter!$E$15)))</f>
        <v>0</v>
      </c>
      <c r="AF24" s="32"/>
      <c r="AG24" s="55">
        <f>IF(AF24=0,0,TRUNC((SQRT(AF24)- IF($G24="w",Parameter!$B$12,Parameter!$D$12))/IF($G24="w",Parameter!$C$12,Parameter!$E$12)))</f>
        <v>0</v>
      </c>
      <c r="AH24" s="60">
        <f t="shared" si="1"/>
        <v>0</v>
      </c>
      <c r="AI24" s="61">
        <f>LOOKUP($F24,Urkunde!$A$2:$A$16,IF($G24="w",Urkunde!$B$2:$B$16,Urkunde!$D$2:$D$16))</f>
        <v>0</v>
      </c>
      <c r="AJ24" s="61">
        <f>LOOKUP($F24,Urkunde!$A$2:$A$16,IF($G24="w",Urkunde!$C$2:$C$16,Urkunde!$E$2:$E$16))</f>
        <v>0</v>
      </c>
      <c r="AK24" s="61" t="str">
        <f t="shared" si="2"/>
        <v>-</v>
      </c>
      <c r="AL24" s="29">
        <f t="shared" si="3"/>
        <v>0</v>
      </c>
      <c r="AM24" s="21">
        <f t="shared" si="4"/>
        <v>0</v>
      </c>
      <c r="AN24" s="21">
        <f t="shared" si="5"/>
        <v>0</v>
      </c>
      <c r="AO24" s="21">
        <f t="shared" si="6"/>
        <v>0</v>
      </c>
      <c r="AP24" s="21">
        <f t="shared" si="7"/>
        <v>0</v>
      </c>
      <c r="AQ24" s="21">
        <f t="shared" si="8"/>
        <v>0</v>
      </c>
      <c r="AR24" s="21">
        <f t="shared" si="9"/>
        <v>0</v>
      </c>
      <c r="AS24" s="21">
        <f t="shared" si="10"/>
        <v>0</v>
      </c>
      <c r="AT24" s="21">
        <f t="shared" si="11"/>
        <v>0</v>
      </c>
      <c r="AU24" s="21">
        <f t="shared" si="12"/>
        <v>0</v>
      </c>
      <c r="AV24" s="21">
        <f t="shared" si="13"/>
        <v>0</v>
      </c>
    </row>
    <row r="25" spans="1:48" ht="16.2" thickBot="1" x14ac:dyDescent="0.35">
      <c r="A25" s="51"/>
      <c r="B25" s="135">
        <f>'Deutsches Sportabzeichen'!B25</f>
        <v>0</v>
      </c>
      <c r="C25" s="96"/>
      <c r="D25" s="96"/>
      <c r="E25" s="49"/>
      <c r="F25" s="52">
        <f t="shared" si="0"/>
        <v>0</v>
      </c>
      <c r="G25" s="48"/>
      <c r="H25" s="38"/>
      <c r="I25" s="54">
        <f>IF(H25=0,0,TRUNC((50/(H25+0.24)- IF($G25="w",Parameter!$B$3,Parameter!$D$3))/IF($G25="w",Parameter!$C$3,Parameter!$E$3)))</f>
        <v>0</v>
      </c>
      <c r="J25" s="105"/>
      <c r="K25" s="54">
        <f>IF(J25=0,0,TRUNC((75/(J25+0.24)- IF($G25="w",Parameter!$B$3,Parameter!$D$3))/IF($G25="w",Parameter!$C$3,Parameter!$E$3)))</f>
        <v>0</v>
      </c>
      <c r="L25" s="105"/>
      <c r="M25" s="54">
        <f>IF(L25=0,0,TRUNC((100/(L25+0.24)- IF($G25="w",Parameter!$B$3,Parameter!$D$3))/IF($G25="w",Parameter!$C$3,Parameter!$E$3)))</f>
        <v>0</v>
      </c>
      <c r="N25" s="80"/>
      <c r="O25" s="79" t="s">
        <v>44</v>
      </c>
      <c r="P25" s="81"/>
      <c r="Q25" s="54">
        <f>IF($G25="m",0,IF(AND($P25=0,$N25=0),0,TRUNC((800/($N25*60+$P25)-IF($G25="w",Parameter!$B$6,Parameter!$D$6))/IF($G25="w",Parameter!$C$6,Parameter!$E$6))))</f>
        <v>0</v>
      </c>
      <c r="R25" s="106"/>
      <c r="S25" s="73">
        <f>IF(R25=0,0,TRUNC((2000/(R25)- IF(Q25="w",Parameter!$B$6,Parameter!$D$6))/IF(Q25="w",Parameter!$C$6,Parameter!$E$6)))</f>
        <v>0</v>
      </c>
      <c r="T25" s="106"/>
      <c r="U25" s="73">
        <f>IF(T25=0,0,TRUNC((2000/(T25)- IF(Q25="w",Parameter!$B$3,Parameter!$D$3))/IF(Q25="w",Parameter!$C$3,Parameter!$E$3)))</f>
        <v>0</v>
      </c>
      <c r="V25" s="80"/>
      <c r="W25" s="79" t="s">
        <v>44</v>
      </c>
      <c r="X25" s="81"/>
      <c r="Y25" s="54">
        <f>IF($G25="w",0,IF(AND($V25=0,$X25=0),0,TRUNC((1000/($V25*60+$X25)-IF($G25="w",Parameter!$B$6,Parameter!$D$6))/IF($G25="w",Parameter!$C$6,Parameter!$E$6))))</f>
        <v>0</v>
      </c>
      <c r="Z25" s="37"/>
      <c r="AA25" s="104">
        <f>IF(Z25=0,0,TRUNC((SQRT(Z25)- IF($G25="w",Parameter!$B$11,Parameter!$D$11))/IF($G25="w",Parameter!$C$11,Parameter!$E$11)))</f>
        <v>0</v>
      </c>
      <c r="AB25" s="105"/>
      <c r="AC25" s="104">
        <f>IF(AB25=0,0,TRUNC((SQRT(AB25)- IF($G25="w",Parameter!$B$10,Parameter!$D$10))/IF($G25="w",Parameter!$C$10,Parameter!$E$10)))</f>
        <v>0</v>
      </c>
      <c r="AD25" s="38"/>
      <c r="AE25" s="55">
        <f>IF(AD25=0,0,TRUNC((SQRT(AD25)- IF($G25="w",Parameter!$B$15,Parameter!$D$15))/IF($G25="w",Parameter!$C$15,Parameter!$E$15)))</f>
        <v>0</v>
      </c>
      <c r="AF25" s="32"/>
      <c r="AG25" s="55">
        <f>IF(AF25=0,0,TRUNC((SQRT(AF25)- IF($G25="w",Parameter!$B$12,Parameter!$D$12))/IF($G25="w",Parameter!$C$12,Parameter!$E$12)))</f>
        <v>0</v>
      </c>
      <c r="AH25" s="60">
        <f t="shared" si="1"/>
        <v>0</v>
      </c>
      <c r="AI25" s="61">
        <f>LOOKUP($F25,Urkunde!$A$2:$A$16,IF($G25="w",Urkunde!$B$2:$B$16,Urkunde!$D$2:$D$16))</f>
        <v>0</v>
      </c>
      <c r="AJ25" s="61">
        <f>LOOKUP($F25,Urkunde!$A$2:$A$16,IF($G25="w",Urkunde!$C$2:$C$16,Urkunde!$E$2:$E$16))</f>
        <v>0</v>
      </c>
      <c r="AK25" s="61" t="str">
        <f t="shared" si="2"/>
        <v>-</v>
      </c>
      <c r="AL25" s="29">
        <f t="shared" si="3"/>
        <v>0</v>
      </c>
      <c r="AM25" s="21">
        <f t="shared" si="4"/>
        <v>0</v>
      </c>
      <c r="AN25" s="21">
        <f t="shared" si="5"/>
        <v>0</v>
      </c>
      <c r="AO25" s="21">
        <f t="shared" si="6"/>
        <v>0</v>
      </c>
      <c r="AP25" s="21">
        <f t="shared" si="7"/>
        <v>0</v>
      </c>
      <c r="AQ25" s="21">
        <f t="shared" si="8"/>
        <v>0</v>
      </c>
      <c r="AR25" s="21">
        <f t="shared" si="9"/>
        <v>0</v>
      </c>
      <c r="AS25" s="21">
        <f t="shared" si="10"/>
        <v>0</v>
      </c>
      <c r="AT25" s="21">
        <f t="shared" si="11"/>
        <v>0</v>
      </c>
      <c r="AU25" s="21">
        <f t="shared" si="12"/>
        <v>0</v>
      </c>
      <c r="AV25" s="21">
        <f t="shared" si="13"/>
        <v>0</v>
      </c>
    </row>
    <row r="26" spans="1:48" ht="16.2" thickBot="1" x14ac:dyDescent="0.35">
      <c r="A26" s="51"/>
      <c r="B26" s="135">
        <f>'Deutsches Sportabzeichen'!B26</f>
        <v>0</v>
      </c>
      <c r="C26" s="96"/>
      <c r="D26" s="96"/>
      <c r="E26" s="49"/>
      <c r="F26" s="52">
        <f t="shared" si="0"/>
        <v>0</v>
      </c>
      <c r="G26" s="48"/>
      <c r="H26" s="38"/>
      <c r="I26" s="54">
        <f>IF(H26=0,0,TRUNC((50/(H26+0.24)- IF($G26="w",Parameter!$B$3,Parameter!$D$3))/IF($G26="w",Parameter!$C$3,Parameter!$E$3)))</f>
        <v>0</v>
      </c>
      <c r="J26" s="105"/>
      <c r="K26" s="54">
        <f>IF(J26=0,0,TRUNC((75/(J26+0.24)- IF($G26="w",Parameter!$B$3,Parameter!$D$3))/IF($G26="w",Parameter!$C$3,Parameter!$E$3)))</f>
        <v>0</v>
      </c>
      <c r="L26" s="105"/>
      <c r="M26" s="54">
        <f>IF(L26=0,0,TRUNC((100/(L26+0.24)- IF($G26="w",Parameter!$B$3,Parameter!$D$3))/IF($G26="w",Parameter!$C$3,Parameter!$E$3)))</f>
        <v>0</v>
      </c>
      <c r="N26" s="80"/>
      <c r="O26" s="79" t="s">
        <v>44</v>
      </c>
      <c r="P26" s="81"/>
      <c r="Q26" s="54">
        <f>IF($G26="m",0,IF(AND($P26=0,$N26=0),0,TRUNC((800/($N26*60+$P26)-IF($G26="w",Parameter!$B$6,Parameter!$D$6))/IF($G26="w",Parameter!$C$6,Parameter!$E$6))))</f>
        <v>0</v>
      </c>
      <c r="R26" s="106"/>
      <c r="S26" s="73">
        <f>IF(R26=0,0,TRUNC((2000/(R26)- IF(Q26="w",Parameter!$B$6,Parameter!$D$6))/IF(Q26="w",Parameter!$C$6,Parameter!$E$6)))</f>
        <v>0</v>
      </c>
      <c r="T26" s="106"/>
      <c r="U26" s="73">
        <f>IF(T26=0,0,TRUNC((2000/(T26)- IF(Q26="w",Parameter!$B$3,Parameter!$D$3))/IF(Q26="w",Parameter!$C$3,Parameter!$E$3)))</f>
        <v>0</v>
      </c>
      <c r="V26" s="80"/>
      <c r="W26" s="79" t="s">
        <v>44</v>
      </c>
      <c r="X26" s="81"/>
      <c r="Y26" s="54">
        <f>IF($G26="w",0,IF(AND($V26=0,$X26=0),0,TRUNC((1000/($V26*60+$X26)-IF($G26="w",Parameter!$B$6,Parameter!$D$6))/IF($G26="w",Parameter!$C$6,Parameter!$E$6))))</f>
        <v>0</v>
      </c>
      <c r="Z26" s="37"/>
      <c r="AA26" s="104">
        <f>IF(Z26=0,0,TRUNC((SQRT(Z26)- IF($G26="w",Parameter!$B$11,Parameter!$D$11))/IF($G26="w",Parameter!$C$11,Parameter!$E$11)))</f>
        <v>0</v>
      </c>
      <c r="AB26" s="105"/>
      <c r="AC26" s="104">
        <f>IF(AB26=0,0,TRUNC((SQRT(AB26)- IF($G26="w",Parameter!$B$10,Parameter!$D$10))/IF($G26="w",Parameter!$C$10,Parameter!$E$10)))</f>
        <v>0</v>
      </c>
      <c r="AD26" s="38"/>
      <c r="AE26" s="55">
        <f>IF(AD26=0,0,TRUNC((SQRT(AD26)- IF($G26="w",Parameter!$B$15,Parameter!$D$15))/IF($G26="w",Parameter!$C$15,Parameter!$E$15)))</f>
        <v>0</v>
      </c>
      <c r="AF26" s="32"/>
      <c r="AG26" s="55">
        <f>IF(AF26=0,0,TRUNC((SQRT(AF26)- IF($G26="w",Parameter!$B$12,Parameter!$D$12))/IF($G26="w",Parameter!$C$12,Parameter!$E$12)))</f>
        <v>0</v>
      </c>
      <c r="AH26" s="60">
        <f t="shared" si="1"/>
        <v>0</v>
      </c>
      <c r="AI26" s="61">
        <f>LOOKUP($F26,Urkunde!$A$2:$A$16,IF($G26="w",Urkunde!$B$2:$B$16,Urkunde!$D$2:$D$16))</f>
        <v>0</v>
      </c>
      <c r="AJ26" s="61">
        <f>LOOKUP($F26,Urkunde!$A$2:$A$16,IF($G26="w",Urkunde!$C$2:$C$16,Urkunde!$E$2:$E$16))</f>
        <v>0</v>
      </c>
      <c r="AK26" s="61" t="str">
        <f t="shared" si="2"/>
        <v>-</v>
      </c>
      <c r="AL26" s="29">
        <f t="shared" si="3"/>
        <v>0</v>
      </c>
      <c r="AM26" s="21">
        <f t="shared" si="4"/>
        <v>0</v>
      </c>
      <c r="AN26" s="21">
        <f t="shared" si="5"/>
        <v>0</v>
      </c>
      <c r="AO26" s="21">
        <f t="shared" si="6"/>
        <v>0</v>
      </c>
      <c r="AP26" s="21">
        <f t="shared" si="7"/>
        <v>0</v>
      </c>
      <c r="AQ26" s="21">
        <f t="shared" si="8"/>
        <v>0</v>
      </c>
      <c r="AR26" s="21">
        <f t="shared" si="9"/>
        <v>0</v>
      </c>
      <c r="AS26" s="21">
        <f t="shared" si="10"/>
        <v>0</v>
      </c>
      <c r="AT26" s="21">
        <f t="shared" si="11"/>
        <v>0</v>
      </c>
      <c r="AU26" s="21">
        <f t="shared" si="12"/>
        <v>0</v>
      </c>
      <c r="AV26" s="21">
        <f t="shared" si="13"/>
        <v>0</v>
      </c>
    </row>
    <row r="27" spans="1:48" ht="16.2" thickBot="1" x14ac:dyDescent="0.35">
      <c r="A27" s="51"/>
      <c r="B27" s="135">
        <f>'Deutsches Sportabzeichen'!B27</f>
        <v>0</v>
      </c>
      <c r="C27" s="96"/>
      <c r="D27" s="96"/>
      <c r="E27" s="49"/>
      <c r="F27" s="52">
        <f t="shared" si="0"/>
        <v>0</v>
      </c>
      <c r="G27" s="48"/>
      <c r="H27" s="38"/>
      <c r="I27" s="54">
        <f>IF(H27=0,0,TRUNC((50/(H27+0.24)- IF($G27="w",Parameter!$B$3,Parameter!$D$3))/IF($G27="w",Parameter!$C$3,Parameter!$E$3)))</f>
        <v>0</v>
      </c>
      <c r="J27" s="105"/>
      <c r="K27" s="54">
        <f>IF(J27=0,0,TRUNC((75/(J27+0.24)- IF($G27="w",Parameter!$B$3,Parameter!$D$3))/IF($G27="w",Parameter!$C$3,Parameter!$E$3)))</f>
        <v>0</v>
      </c>
      <c r="L27" s="105"/>
      <c r="M27" s="54">
        <f>IF(L27=0,0,TRUNC((100/(L27+0.24)- IF($G27="w",Parameter!$B$3,Parameter!$D$3))/IF($G27="w",Parameter!$C$3,Parameter!$E$3)))</f>
        <v>0</v>
      </c>
      <c r="N27" s="80"/>
      <c r="O27" s="79" t="s">
        <v>44</v>
      </c>
      <c r="P27" s="81"/>
      <c r="Q27" s="54">
        <f>IF($G27="m",0,IF(AND($P27=0,$N27=0),0,TRUNC((800/($N27*60+$P27)-IF($G27="w",Parameter!$B$6,Parameter!$D$6))/IF($G27="w",Parameter!$C$6,Parameter!$E$6))))</f>
        <v>0</v>
      </c>
      <c r="R27" s="106"/>
      <c r="S27" s="73">
        <f>IF(R27=0,0,TRUNC((2000/(R27)- IF(Q27="w",Parameter!$B$6,Parameter!$D$6))/IF(Q27="w",Parameter!$C$6,Parameter!$E$6)))</f>
        <v>0</v>
      </c>
      <c r="T27" s="106"/>
      <c r="U27" s="73">
        <f>IF(T27=0,0,TRUNC((2000/(T27)- IF(Q27="w",Parameter!$B$3,Parameter!$D$3))/IF(Q27="w",Parameter!$C$3,Parameter!$E$3)))</f>
        <v>0</v>
      </c>
      <c r="V27" s="80"/>
      <c r="W27" s="79" t="s">
        <v>44</v>
      </c>
      <c r="X27" s="81"/>
      <c r="Y27" s="54">
        <f>IF($G27="w",0,IF(AND($V27=0,$X27=0),0,TRUNC((1000/($V27*60+$X27)-IF($G27="w",Parameter!$B$6,Parameter!$D$6))/IF($G27="w",Parameter!$C$6,Parameter!$E$6))))</f>
        <v>0</v>
      </c>
      <c r="Z27" s="37"/>
      <c r="AA27" s="104">
        <f>IF(Z27=0,0,TRUNC((SQRT(Z27)- IF($G27="w",Parameter!$B$11,Parameter!$D$11))/IF($G27="w",Parameter!$C$11,Parameter!$E$11)))</f>
        <v>0</v>
      </c>
      <c r="AB27" s="105"/>
      <c r="AC27" s="104">
        <f>IF(AB27=0,0,TRUNC((SQRT(AB27)- IF($G27="w",Parameter!$B$10,Parameter!$D$10))/IF($G27="w",Parameter!$C$10,Parameter!$E$10)))</f>
        <v>0</v>
      </c>
      <c r="AD27" s="38"/>
      <c r="AE27" s="55">
        <f>IF(AD27=0,0,TRUNC((SQRT(AD27)- IF($G27="w",Parameter!$B$15,Parameter!$D$15))/IF($G27="w",Parameter!$C$15,Parameter!$E$15)))</f>
        <v>0</v>
      </c>
      <c r="AF27" s="32"/>
      <c r="AG27" s="55">
        <f>IF(AF27=0,0,TRUNC((SQRT(AF27)- IF($G27="w",Parameter!$B$12,Parameter!$D$12))/IF($G27="w",Parameter!$C$12,Parameter!$E$12)))</f>
        <v>0</v>
      </c>
      <c r="AH27" s="60">
        <f t="shared" si="1"/>
        <v>0</v>
      </c>
      <c r="AI27" s="61">
        <f>LOOKUP($F27,Urkunde!$A$2:$A$16,IF($G27="w",Urkunde!$B$2:$B$16,Urkunde!$D$2:$D$16))</f>
        <v>0</v>
      </c>
      <c r="AJ27" s="61">
        <f>LOOKUP($F27,Urkunde!$A$2:$A$16,IF($G27="w",Urkunde!$C$2:$C$16,Urkunde!$E$2:$E$16))</f>
        <v>0</v>
      </c>
      <c r="AK27" s="61" t="str">
        <f t="shared" si="2"/>
        <v>-</v>
      </c>
      <c r="AL27" s="29">
        <f t="shared" si="3"/>
        <v>0</v>
      </c>
      <c r="AM27" s="21">
        <f t="shared" si="4"/>
        <v>0</v>
      </c>
      <c r="AN27" s="21">
        <f t="shared" si="5"/>
        <v>0</v>
      </c>
      <c r="AO27" s="21">
        <f t="shared" si="6"/>
        <v>0</v>
      </c>
      <c r="AP27" s="21">
        <f t="shared" si="7"/>
        <v>0</v>
      </c>
      <c r="AQ27" s="21">
        <f t="shared" si="8"/>
        <v>0</v>
      </c>
      <c r="AR27" s="21">
        <f t="shared" si="9"/>
        <v>0</v>
      </c>
      <c r="AS27" s="21">
        <f t="shared" si="10"/>
        <v>0</v>
      </c>
      <c r="AT27" s="21">
        <f t="shared" si="11"/>
        <v>0</v>
      </c>
      <c r="AU27" s="21">
        <f t="shared" si="12"/>
        <v>0</v>
      </c>
      <c r="AV27" s="21">
        <f t="shared" si="13"/>
        <v>0</v>
      </c>
    </row>
    <row r="28" spans="1:48" ht="16.2" thickBot="1" x14ac:dyDescent="0.35">
      <c r="A28" s="51"/>
      <c r="B28" s="135">
        <f>'Deutsches Sportabzeichen'!B28</f>
        <v>0</v>
      </c>
      <c r="C28" s="96"/>
      <c r="D28" s="96"/>
      <c r="E28" s="49"/>
      <c r="F28" s="52">
        <f t="shared" si="0"/>
        <v>0</v>
      </c>
      <c r="G28" s="48"/>
      <c r="H28" s="38"/>
      <c r="I28" s="54">
        <f>IF(H28=0,0,TRUNC((50/(H28+0.24)- IF($G28="w",Parameter!$B$3,Parameter!$D$3))/IF($G28="w",Parameter!$C$3,Parameter!$E$3)))</f>
        <v>0</v>
      </c>
      <c r="J28" s="105"/>
      <c r="K28" s="54">
        <f>IF(J28=0,0,TRUNC((75/(J28+0.24)- IF($G28="w",Parameter!$B$3,Parameter!$D$3))/IF($G28="w",Parameter!$C$3,Parameter!$E$3)))</f>
        <v>0</v>
      </c>
      <c r="L28" s="105"/>
      <c r="M28" s="54">
        <f>IF(L28=0,0,TRUNC((100/(L28+0.24)- IF($G28="w",Parameter!$B$3,Parameter!$D$3))/IF($G28="w",Parameter!$C$3,Parameter!$E$3)))</f>
        <v>0</v>
      </c>
      <c r="N28" s="80"/>
      <c r="O28" s="79" t="s">
        <v>44</v>
      </c>
      <c r="P28" s="81"/>
      <c r="Q28" s="54">
        <f>IF($G28="m",0,IF(AND($P28=0,$N28=0),0,TRUNC((800/($N28*60+$P28)-IF($G28="w",Parameter!$B$6,Parameter!$D$6))/IF($G28="w",Parameter!$C$6,Parameter!$E$6))))</f>
        <v>0</v>
      </c>
      <c r="R28" s="106"/>
      <c r="S28" s="73">
        <f>IF(R28=0,0,TRUNC((2000/(R28)- IF(Q28="w",Parameter!$B$6,Parameter!$D$6))/IF(Q28="w",Parameter!$C$6,Parameter!$E$6)))</f>
        <v>0</v>
      </c>
      <c r="T28" s="106"/>
      <c r="U28" s="73">
        <f>IF(T28=0,0,TRUNC((2000/(T28)- IF(Q28="w",Parameter!$B$3,Parameter!$D$3))/IF(Q28="w",Parameter!$C$3,Parameter!$E$3)))</f>
        <v>0</v>
      </c>
      <c r="V28" s="80"/>
      <c r="W28" s="79" t="s">
        <v>44</v>
      </c>
      <c r="X28" s="81"/>
      <c r="Y28" s="54">
        <f>IF($G28="w",0,IF(AND($V28=0,$X28=0),0,TRUNC((1000/($V28*60+$X28)-IF($G28="w",Parameter!$B$6,Parameter!$D$6))/IF($G28="w",Parameter!$C$6,Parameter!$E$6))))</f>
        <v>0</v>
      </c>
      <c r="Z28" s="37"/>
      <c r="AA28" s="104">
        <f>IF(Z28=0,0,TRUNC((SQRT(Z28)- IF($G28="w",Parameter!$B$11,Parameter!$D$11))/IF($G28="w",Parameter!$C$11,Parameter!$E$11)))</f>
        <v>0</v>
      </c>
      <c r="AB28" s="105"/>
      <c r="AC28" s="104">
        <f>IF(AB28=0,0,TRUNC((SQRT(AB28)- IF($G28="w",Parameter!$B$10,Parameter!$D$10))/IF($G28="w",Parameter!$C$10,Parameter!$E$10)))</f>
        <v>0</v>
      </c>
      <c r="AD28" s="38"/>
      <c r="AE28" s="55">
        <f>IF(AD28=0,0,TRUNC((SQRT(AD28)- IF($G28="w",Parameter!$B$15,Parameter!$D$15))/IF($G28="w",Parameter!$C$15,Parameter!$E$15)))</f>
        <v>0</v>
      </c>
      <c r="AF28" s="32"/>
      <c r="AG28" s="55">
        <f>IF(AF28=0,0,TRUNC((SQRT(AF28)- IF($G28="w",Parameter!$B$12,Parameter!$D$12))/IF($G28="w",Parameter!$C$12,Parameter!$E$12)))</f>
        <v>0</v>
      </c>
      <c r="AH28" s="60">
        <f t="shared" si="1"/>
        <v>0</v>
      </c>
      <c r="AI28" s="61">
        <f>LOOKUP($F28,Urkunde!$A$2:$A$16,IF($G28="w",Urkunde!$B$2:$B$16,Urkunde!$D$2:$D$16))</f>
        <v>0</v>
      </c>
      <c r="AJ28" s="61">
        <f>LOOKUP($F28,Urkunde!$A$2:$A$16,IF($G28="w",Urkunde!$C$2:$C$16,Urkunde!$E$2:$E$16))</f>
        <v>0</v>
      </c>
      <c r="AK28" s="61" t="str">
        <f t="shared" si="2"/>
        <v>-</v>
      </c>
      <c r="AL28" s="29">
        <f t="shared" si="3"/>
        <v>0</v>
      </c>
      <c r="AM28" s="21">
        <f t="shared" si="4"/>
        <v>0</v>
      </c>
      <c r="AN28" s="21">
        <f t="shared" si="5"/>
        <v>0</v>
      </c>
      <c r="AO28" s="21">
        <f t="shared" si="6"/>
        <v>0</v>
      </c>
      <c r="AP28" s="21">
        <f t="shared" si="7"/>
        <v>0</v>
      </c>
      <c r="AQ28" s="21">
        <f t="shared" si="8"/>
        <v>0</v>
      </c>
      <c r="AR28" s="21">
        <f t="shared" si="9"/>
        <v>0</v>
      </c>
      <c r="AS28" s="21">
        <f t="shared" si="10"/>
        <v>0</v>
      </c>
      <c r="AT28" s="21">
        <f t="shared" si="11"/>
        <v>0</v>
      </c>
      <c r="AU28" s="21">
        <f t="shared" si="12"/>
        <v>0</v>
      </c>
      <c r="AV28" s="21">
        <f t="shared" si="13"/>
        <v>0</v>
      </c>
    </row>
    <row r="29" spans="1:48" ht="16.2" thickBot="1" x14ac:dyDescent="0.35">
      <c r="A29" s="51"/>
      <c r="B29" s="135">
        <f>'Deutsches Sportabzeichen'!B29</f>
        <v>0</v>
      </c>
      <c r="C29" s="96"/>
      <c r="D29" s="96"/>
      <c r="E29" s="49"/>
      <c r="F29" s="52">
        <f t="shared" si="0"/>
        <v>0</v>
      </c>
      <c r="G29" s="48"/>
      <c r="H29" s="38"/>
      <c r="I29" s="54">
        <f>IF(H29=0,0,TRUNC((50/(H29+0.24)- IF($G29="w",Parameter!$B$3,Parameter!$D$3))/IF($G29="w",Parameter!$C$3,Parameter!$E$3)))</f>
        <v>0</v>
      </c>
      <c r="J29" s="105"/>
      <c r="K29" s="54">
        <f>IF(J29=0,0,TRUNC((75/(J29+0.24)- IF($G29="w",Parameter!$B$3,Parameter!$D$3))/IF($G29="w",Parameter!$C$3,Parameter!$E$3)))</f>
        <v>0</v>
      </c>
      <c r="L29" s="105"/>
      <c r="M29" s="54">
        <f>IF(L29=0,0,TRUNC((100/(L29+0.24)- IF($G29="w",Parameter!$B$3,Parameter!$D$3))/IF($G29="w",Parameter!$C$3,Parameter!$E$3)))</f>
        <v>0</v>
      </c>
      <c r="N29" s="80"/>
      <c r="O29" s="79" t="s">
        <v>44</v>
      </c>
      <c r="P29" s="81"/>
      <c r="Q29" s="54">
        <f>IF($G29="m",0,IF(AND($P29=0,$N29=0),0,TRUNC((800/($N29*60+$P29)-IF($G29="w",Parameter!$B$6,Parameter!$D$6))/IF($G29="w",Parameter!$C$6,Parameter!$E$6))))</f>
        <v>0</v>
      </c>
      <c r="R29" s="106"/>
      <c r="S29" s="73">
        <f>IF(R29=0,0,TRUNC((2000/(R29)- IF(Q29="w",Parameter!$B$6,Parameter!$D$6))/IF(Q29="w",Parameter!$C$6,Parameter!$E$6)))</f>
        <v>0</v>
      </c>
      <c r="T29" s="106"/>
      <c r="U29" s="73">
        <f>IF(T29=0,0,TRUNC((2000/(T29)- IF(Q29="w",Parameter!$B$3,Parameter!$D$3))/IF(Q29="w",Parameter!$C$3,Parameter!$E$3)))</f>
        <v>0</v>
      </c>
      <c r="V29" s="80"/>
      <c r="W29" s="79" t="s">
        <v>44</v>
      </c>
      <c r="X29" s="81"/>
      <c r="Y29" s="54">
        <f>IF($G29="w",0,IF(AND($V29=0,$X29=0),0,TRUNC((1000/($V29*60+$X29)-IF($G29="w",Parameter!$B$6,Parameter!$D$6))/IF($G29="w",Parameter!$C$6,Parameter!$E$6))))</f>
        <v>0</v>
      </c>
      <c r="Z29" s="37"/>
      <c r="AA29" s="104">
        <f>IF(Z29=0,0,TRUNC((SQRT(Z29)- IF($G29="w",Parameter!$B$11,Parameter!$D$11))/IF($G29="w",Parameter!$C$11,Parameter!$E$11)))</f>
        <v>0</v>
      </c>
      <c r="AB29" s="105"/>
      <c r="AC29" s="104">
        <f>IF(AB29=0,0,TRUNC((SQRT(AB29)- IF($G29="w",Parameter!$B$10,Parameter!$D$10))/IF($G29="w",Parameter!$C$10,Parameter!$E$10)))</f>
        <v>0</v>
      </c>
      <c r="AD29" s="38"/>
      <c r="AE29" s="55">
        <f>IF(AD29=0,0,TRUNC((SQRT(AD29)- IF($G29="w",Parameter!$B$15,Parameter!$D$15))/IF($G29="w",Parameter!$C$15,Parameter!$E$15)))</f>
        <v>0</v>
      </c>
      <c r="AF29" s="32"/>
      <c r="AG29" s="55">
        <f>IF(AF29=0,0,TRUNC((SQRT(AF29)- IF($G29="w",Parameter!$B$12,Parameter!$D$12))/IF($G29="w",Parameter!$C$12,Parameter!$E$12)))</f>
        <v>0</v>
      </c>
      <c r="AH29" s="60">
        <f t="shared" si="1"/>
        <v>0</v>
      </c>
      <c r="AI29" s="61">
        <f>LOOKUP($F29,Urkunde!$A$2:$A$16,IF($G29="w",Urkunde!$B$2:$B$16,Urkunde!$D$2:$D$16))</f>
        <v>0</v>
      </c>
      <c r="AJ29" s="61">
        <f>LOOKUP($F29,Urkunde!$A$2:$A$16,IF($G29="w",Urkunde!$C$2:$C$16,Urkunde!$E$2:$E$16))</f>
        <v>0</v>
      </c>
      <c r="AK29" s="61" t="str">
        <f t="shared" si="2"/>
        <v>-</v>
      </c>
      <c r="AL29" s="29">
        <f t="shared" si="3"/>
        <v>0</v>
      </c>
      <c r="AM29" s="21">
        <f t="shared" si="4"/>
        <v>0</v>
      </c>
      <c r="AN29" s="21">
        <f t="shared" si="5"/>
        <v>0</v>
      </c>
      <c r="AO29" s="21">
        <f t="shared" si="6"/>
        <v>0</v>
      </c>
      <c r="AP29" s="21">
        <f t="shared" si="7"/>
        <v>0</v>
      </c>
      <c r="AQ29" s="21">
        <f t="shared" si="8"/>
        <v>0</v>
      </c>
      <c r="AR29" s="21">
        <f t="shared" si="9"/>
        <v>0</v>
      </c>
      <c r="AS29" s="21">
        <f t="shared" si="10"/>
        <v>0</v>
      </c>
      <c r="AT29" s="21">
        <f t="shared" si="11"/>
        <v>0</v>
      </c>
      <c r="AU29" s="21">
        <f t="shared" si="12"/>
        <v>0</v>
      </c>
      <c r="AV29" s="21">
        <f t="shared" si="13"/>
        <v>0</v>
      </c>
    </row>
    <row r="30" spans="1:48" ht="15.6" x14ac:dyDescent="0.3">
      <c r="A30" s="51"/>
      <c r="B30" s="135">
        <f>'Deutsches Sportabzeichen'!B30</f>
        <v>0</v>
      </c>
      <c r="C30" s="96"/>
      <c r="D30" s="96"/>
      <c r="E30" s="49"/>
      <c r="F30" s="52">
        <f t="shared" si="0"/>
        <v>0</v>
      </c>
      <c r="G30" s="48"/>
      <c r="H30" s="38"/>
      <c r="I30" s="54">
        <f>IF(H30=0,0,TRUNC((50/(H30+0.24)- IF($G30="w",Parameter!$B$3,Parameter!$D$3))/IF($G30="w",Parameter!$C$3,Parameter!$E$3)))</f>
        <v>0</v>
      </c>
      <c r="J30" s="105"/>
      <c r="K30" s="54">
        <f>IF(J30=0,0,TRUNC((75/(J30+0.24)- IF($G30="w",Parameter!$B$3,Parameter!$D$3))/IF($G30="w",Parameter!$C$3,Parameter!$E$3)))</f>
        <v>0</v>
      </c>
      <c r="L30" s="105"/>
      <c r="M30" s="54">
        <f>IF(L30=0,0,TRUNC((100/(L30+0.24)- IF($G30="w",Parameter!$B$3,Parameter!$D$3))/IF($G30="w",Parameter!$C$3,Parameter!$E$3)))</f>
        <v>0</v>
      </c>
      <c r="N30" s="80"/>
      <c r="O30" s="79" t="s">
        <v>44</v>
      </c>
      <c r="P30" s="81"/>
      <c r="Q30" s="54">
        <f>IF($G30="m",0,IF(AND($P30=0,$N30=0),0,TRUNC((800/($N30*60+$P30)-IF($G30="w",Parameter!$B$6,Parameter!$D$6))/IF($G30="w",Parameter!$C$6,Parameter!$E$6))))</f>
        <v>0</v>
      </c>
      <c r="R30" s="106"/>
      <c r="S30" s="73">
        <f>IF(R30=0,0,TRUNC((2000/(R30)- IF(Q30="w",Parameter!$B$6,Parameter!$D$6))/IF(Q30="w",Parameter!$C$6,Parameter!$E$6)))</f>
        <v>0</v>
      </c>
      <c r="T30" s="106"/>
      <c r="U30" s="73">
        <f>IF(T30=0,0,TRUNC((2000/(T30)- IF(Q30="w",Parameter!$B$3,Parameter!$D$3))/IF(Q30="w",Parameter!$C$3,Parameter!$E$3)))</f>
        <v>0</v>
      </c>
      <c r="V30" s="80"/>
      <c r="W30" s="79" t="s">
        <v>44</v>
      </c>
      <c r="X30" s="81"/>
      <c r="Y30" s="54">
        <f>IF($G30="w",0,IF(AND($V30=0,$X30=0),0,TRUNC((1000/($V30*60+$X30)-IF($G30="w",Parameter!$B$6,Parameter!$D$6))/IF($G30="w",Parameter!$C$6,Parameter!$E$6))))</f>
        <v>0</v>
      </c>
      <c r="Z30" s="37"/>
      <c r="AA30" s="104">
        <f>IF(Z30=0,0,TRUNC((SQRT(Z30)- IF($G30="w",Parameter!$B$11,Parameter!$D$11))/IF($G30="w",Parameter!$C$11,Parameter!$E$11)))</f>
        <v>0</v>
      </c>
      <c r="AB30" s="105"/>
      <c r="AC30" s="104">
        <f>IF(AB30=0,0,TRUNC((SQRT(AB30)- IF($G30="w",Parameter!$B$10,Parameter!$D$10))/IF($G30="w",Parameter!$C$10,Parameter!$E$10)))</f>
        <v>0</v>
      </c>
      <c r="AD30" s="38"/>
      <c r="AE30" s="55">
        <f>IF(AD30=0,0,TRUNC((SQRT(AD30)- IF($G30="w",Parameter!$B$15,Parameter!$D$15))/IF($G30="w",Parameter!$C$15,Parameter!$E$15)))</f>
        <v>0</v>
      </c>
      <c r="AF30" s="32"/>
      <c r="AG30" s="55">
        <f>IF(AF30=0,0,TRUNC((SQRT(AF30)- IF($G30="w",Parameter!$B$12,Parameter!$D$12))/IF($G30="w",Parameter!$C$12,Parameter!$E$12)))</f>
        <v>0</v>
      </c>
      <c r="AH30" s="60">
        <f t="shared" si="1"/>
        <v>0</v>
      </c>
      <c r="AI30" s="61">
        <f>LOOKUP($F30,Urkunde!$A$2:$A$16,IF($G30="w",Urkunde!$B$2:$B$16,Urkunde!$D$2:$D$16))</f>
        <v>0</v>
      </c>
      <c r="AJ30" s="61">
        <f>LOOKUP($F30,Urkunde!$A$2:$A$16,IF($G30="w",Urkunde!$C$2:$C$16,Urkunde!$E$2:$E$16))</f>
        <v>0</v>
      </c>
      <c r="AK30" s="61" t="str">
        <f t="shared" si="2"/>
        <v>-</v>
      </c>
      <c r="AL30" s="29">
        <f t="shared" si="3"/>
        <v>0</v>
      </c>
      <c r="AM30" s="21">
        <f t="shared" si="4"/>
        <v>0</v>
      </c>
      <c r="AN30" s="21">
        <f t="shared" si="5"/>
        <v>0</v>
      </c>
      <c r="AO30" s="21">
        <f t="shared" si="6"/>
        <v>0</v>
      </c>
      <c r="AP30" s="21">
        <f t="shared" si="7"/>
        <v>0</v>
      </c>
      <c r="AQ30" s="21">
        <f t="shared" si="8"/>
        <v>0</v>
      </c>
      <c r="AR30" s="21">
        <f t="shared" si="9"/>
        <v>0</v>
      </c>
      <c r="AS30" s="21">
        <f t="shared" si="10"/>
        <v>0</v>
      </c>
      <c r="AT30" s="21">
        <f t="shared" si="11"/>
        <v>0</v>
      </c>
      <c r="AU30" s="21">
        <f t="shared" si="12"/>
        <v>0</v>
      </c>
      <c r="AV30" s="21">
        <f t="shared" si="13"/>
        <v>0</v>
      </c>
    </row>
    <row r="31" spans="1:48" ht="15.6" x14ac:dyDescent="0.3">
      <c r="A31" s="51"/>
      <c r="B31" s="50"/>
      <c r="C31" s="96"/>
      <c r="D31" s="96"/>
      <c r="E31" s="49"/>
      <c r="F31" s="52">
        <f t="shared" si="0"/>
        <v>0</v>
      </c>
      <c r="G31" s="48"/>
      <c r="H31" s="38"/>
      <c r="I31" s="54">
        <f>IF(H31=0,0,TRUNC((50/(H31+0.24)- IF($G31="w",Parameter!$B$3,Parameter!$D$3))/IF($G31="w",Parameter!$C$3,Parameter!$E$3)))</f>
        <v>0</v>
      </c>
      <c r="J31" s="105"/>
      <c r="K31" s="54">
        <f>IF(J31=0,0,TRUNC((75/(J31+0.24)- IF($G31="w",Parameter!$B$3,Parameter!$D$3))/IF($G31="w",Parameter!$C$3,Parameter!$E$3)))</f>
        <v>0</v>
      </c>
      <c r="L31" s="105"/>
      <c r="M31" s="54">
        <f>IF(L31=0,0,TRUNC((100/(L31+0.24)- IF($G31="w",Parameter!$B$3,Parameter!$D$3))/IF($G31="w",Parameter!$C$3,Parameter!$E$3)))</f>
        <v>0</v>
      </c>
      <c r="N31" s="80"/>
      <c r="O31" s="79" t="s">
        <v>44</v>
      </c>
      <c r="P31" s="81"/>
      <c r="Q31" s="54">
        <f>IF($G31="m",0,IF(AND($P31=0,$N31=0),0,TRUNC((800/($N31*60+$P31)-IF($G31="w",Parameter!$B$6,Parameter!$D$6))/IF($G31="w",Parameter!$C$6,Parameter!$E$6))))</f>
        <v>0</v>
      </c>
      <c r="R31" s="106"/>
      <c r="S31" s="73">
        <f>IF(R31=0,0,TRUNC((2000/(R31)- IF(Q31="w",Parameter!$B$6,Parameter!$D$6))/IF(Q31="w",Parameter!$C$6,Parameter!$E$6)))</f>
        <v>0</v>
      </c>
      <c r="T31" s="106"/>
      <c r="U31" s="73">
        <f>IF(T31=0,0,TRUNC((2000/(T31)- IF(Q31="w",Parameter!$B$3,Parameter!$D$3))/IF(Q31="w",Parameter!$C$3,Parameter!$E$3)))</f>
        <v>0</v>
      </c>
      <c r="V31" s="80"/>
      <c r="W31" s="79" t="s">
        <v>44</v>
      </c>
      <c r="X31" s="81"/>
      <c r="Y31" s="54">
        <f>IF($G31="w",0,IF(AND($V31=0,$X31=0),0,TRUNC((1000/($V31*60+$X31)-IF($G31="w",Parameter!$B$6,Parameter!$D$6))/IF($G31="w",Parameter!$C$6,Parameter!$E$6))))</f>
        <v>0</v>
      </c>
      <c r="Z31" s="37"/>
      <c r="AA31" s="104">
        <f>IF(Z31=0,0,TRUNC((SQRT(Z31)- IF($G31="w",Parameter!$B$11,Parameter!$D$11))/IF($G31="w",Parameter!$C$11,Parameter!$E$11)))</f>
        <v>0</v>
      </c>
      <c r="AB31" s="105"/>
      <c r="AC31" s="104">
        <f>IF(AB31=0,0,TRUNC((SQRT(AB31)- IF($G31="w",Parameter!$B$10,Parameter!$D$10))/IF($G31="w",Parameter!$C$10,Parameter!$E$10)))</f>
        <v>0</v>
      </c>
      <c r="AD31" s="38"/>
      <c r="AE31" s="55">
        <f>IF(AD31=0,0,TRUNC((SQRT(AD31)- IF($G31="w",Parameter!$B$15,Parameter!$D$15))/IF($G31="w",Parameter!$C$15,Parameter!$E$15)))</f>
        <v>0</v>
      </c>
      <c r="AF31" s="32"/>
      <c r="AG31" s="55">
        <f>IF(AF31=0,0,TRUNC((SQRT(AF31)- IF($G31="w",Parameter!$B$12,Parameter!$D$12))/IF($G31="w",Parameter!$C$12,Parameter!$E$12)))</f>
        <v>0</v>
      </c>
      <c r="AH31" s="60">
        <f t="shared" si="1"/>
        <v>0</v>
      </c>
      <c r="AI31" s="61">
        <f>LOOKUP($F31,Urkunde!$A$2:$A$16,IF($G31="w",Urkunde!$B$2:$B$16,Urkunde!$D$2:$D$16))</f>
        <v>0</v>
      </c>
      <c r="AJ31" s="61">
        <f>LOOKUP($F31,Urkunde!$A$2:$A$16,IF($G31="w",Urkunde!$C$2:$C$16,Urkunde!$E$2:$E$16))</f>
        <v>0</v>
      </c>
      <c r="AK31" s="61" t="str">
        <f t="shared" si="2"/>
        <v>-</v>
      </c>
      <c r="AL31" s="29">
        <f t="shared" si="3"/>
        <v>0</v>
      </c>
      <c r="AM31" s="21">
        <f t="shared" si="4"/>
        <v>0</v>
      </c>
      <c r="AN31" s="21">
        <f t="shared" si="5"/>
        <v>0</v>
      </c>
      <c r="AO31" s="21">
        <f t="shared" si="6"/>
        <v>0</v>
      </c>
      <c r="AP31" s="21">
        <f t="shared" si="7"/>
        <v>0</v>
      </c>
      <c r="AQ31" s="21">
        <f t="shared" si="8"/>
        <v>0</v>
      </c>
      <c r="AR31" s="21">
        <f t="shared" si="9"/>
        <v>0</v>
      </c>
      <c r="AS31" s="21">
        <f t="shared" si="10"/>
        <v>0</v>
      </c>
      <c r="AT31" s="21">
        <f t="shared" si="11"/>
        <v>0</v>
      </c>
      <c r="AU31" s="21">
        <f t="shared" si="12"/>
        <v>0</v>
      </c>
      <c r="AV31" s="21">
        <f t="shared" si="13"/>
        <v>0</v>
      </c>
    </row>
    <row r="32" spans="1:48" ht="15.6" x14ac:dyDescent="0.3">
      <c r="A32" s="51"/>
      <c r="B32" s="50"/>
      <c r="C32" s="96"/>
      <c r="D32" s="96"/>
      <c r="E32" s="49"/>
      <c r="F32" s="52">
        <f t="shared" si="0"/>
        <v>0</v>
      </c>
      <c r="G32" s="48"/>
      <c r="H32" s="38"/>
      <c r="I32" s="54">
        <f>IF(H32=0,0,TRUNC((50/(H32+0.24)- IF($G32="w",Parameter!$B$3,Parameter!$D$3))/IF($G32="w",Parameter!$C$3,Parameter!$E$3)))</f>
        <v>0</v>
      </c>
      <c r="J32" s="105"/>
      <c r="K32" s="54">
        <f>IF(J32=0,0,TRUNC((75/(J32+0.24)- IF($G32="w",Parameter!$B$3,Parameter!$D$3))/IF($G32="w",Parameter!$C$3,Parameter!$E$3)))</f>
        <v>0</v>
      </c>
      <c r="L32" s="105"/>
      <c r="M32" s="54">
        <f>IF(L32=0,0,TRUNC((100/(L32+0.24)- IF($G32="w",Parameter!$B$3,Parameter!$D$3))/IF($G32="w",Parameter!$C$3,Parameter!$E$3)))</f>
        <v>0</v>
      </c>
      <c r="N32" s="80"/>
      <c r="O32" s="79" t="s">
        <v>44</v>
      </c>
      <c r="P32" s="81"/>
      <c r="Q32" s="54">
        <f>IF($G32="m",0,IF(AND($P32=0,$N32=0),0,TRUNC((800/($N32*60+$P32)-IF($G32="w",Parameter!$B$6,Parameter!$D$6))/IF($G32="w",Parameter!$C$6,Parameter!$E$6))))</f>
        <v>0</v>
      </c>
      <c r="R32" s="106"/>
      <c r="S32" s="73">
        <f>IF(R32=0,0,TRUNC((2000/(R32)- IF(Q32="w",Parameter!$B$6,Parameter!$D$6))/IF(Q32="w",Parameter!$C$6,Parameter!$E$6)))</f>
        <v>0</v>
      </c>
      <c r="T32" s="106"/>
      <c r="U32" s="73">
        <f>IF(T32=0,0,TRUNC((2000/(T32)- IF(Q32="w",Parameter!$B$3,Parameter!$D$3))/IF(Q32="w",Parameter!$C$3,Parameter!$E$3)))</f>
        <v>0</v>
      </c>
      <c r="V32" s="80"/>
      <c r="W32" s="79" t="s">
        <v>44</v>
      </c>
      <c r="X32" s="81"/>
      <c r="Y32" s="54">
        <f>IF($G32="w",0,IF(AND($V32=0,$X32=0),0,TRUNC((1000/($V32*60+$X32)-IF($G32="w",Parameter!$B$6,Parameter!$D$6))/IF($G32="w",Parameter!$C$6,Parameter!$E$6))))</f>
        <v>0</v>
      </c>
      <c r="Z32" s="37"/>
      <c r="AA32" s="104">
        <f>IF(Z32=0,0,TRUNC((SQRT(Z32)- IF($G32="w",Parameter!$B$11,Parameter!$D$11))/IF($G32="w",Parameter!$C$11,Parameter!$E$11)))</f>
        <v>0</v>
      </c>
      <c r="AB32" s="105"/>
      <c r="AC32" s="104">
        <f>IF(AB32=0,0,TRUNC((SQRT(AB32)- IF($G32="w",Parameter!$B$10,Parameter!$D$10))/IF($G32="w",Parameter!$C$10,Parameter!$E$10)))</f>
        <v>0</v>
      </c>
      <c r="AD32" s="38"/>
      <c r="AE32" s="55">
        <f>IF(AD32=0,0,TRUNC((SQRT(AD32)- IF($G32="w",Parameter!$B$15,Parameter!$D$15))/IF($G32="w",Parameter!$C$15,Parameter!$E$15)))</f>
        <v>0</v>
      </c>
      <c r="AF32" s="32"/>
      <c r="AG32" s="55">
        <f>IF(AF32=0,0,TRUNC((SQRT(AF32)- IF($G32="w",Parameter!$B$12,Parameter!$D$12))/IF($G32="w",Parameter!$C$12,Parameter!$E$12)))</f>
        <v>0</v>
      </c>
      <c r="AH32" s="60">
        <f t="shared" si="1"/>
        <v>0</v>
      </c>
      <c r="AI32" s="61">
        <f>LOOKUP($F32,Urkunde!$A$2:$A$16,IF($G32="w",Urkunde!$B$2:$B$16,Urkunde!$D$2:$D$16))</f>
        <v>0</v>
      </c>
      <c r="AJ32" s="61">
        <f>LOOKUP($F32,Urkunde!$A$2:$A$16,IF($G32="w",Urkunde!$C$2:$C$16,Urkunde!$E$2:$E$16))</f>
        <v>0</v>
      </c>
      <c r="AK32" s="61" t="str">
        <f t="shared" si="2"/>
        <v>-</v>
      </c>
      <c r="AL32" s="29">
        <f t="shared" si="3"/>
        <v>0</v>
      </c>
      <c r="AM32" s="21">
        <f t="shared" si="4"/>
        <v>0</v>
      </c>
      <c r="AN32" s="21">
        <f t="shared" si="5"/>
        <v>0</v>
      </c>
      <c r="AO32" s="21">
        <f t="shared" si="6"/>
        <v>0</v>
      </c>
      <c r="AP32" s="21">
        <f t="shared" si="7"/>
        <v>0</v>
      </c>
      <c r="AQ32" s="21">
        <f t="shared" si="8"/>
        <v>0</v>
      </c>
      <c r="AR32" s="21">
        <f t="shared" si="9"/>
        <v>0</v>
      </c>
      <c r="AS32" s="21">
        <f t="shared" si="10"/>
        <v>0</v>
      </c>
      <c r="AT32" s="21">
        <f t="shared" si="11"/>
        <v>0</v>
      </c>
      <c r="AU32" s="21">
        <f t="shared" si="12"/>
        <v>0</v>
      </c>
      <c r="AV32" s="21">
        <f t="shared" si="13"/>
        <v>0</v>
      </c>
    </row>
    <row r="33" spans="1:48" ht="15.6" x14ac:dyDescent="0.3">
      <c r="A33" s="51"/>
      <c r="B33" s="50"/>
      <c r="C33" s="96"/>
      <c r="D33" s="96"/>
      <c r="E33" s="49"/>
      <c r="F33" s="52">
        <f t="shared" si="0"/>
        <v>0</v>
      </c>
      <c r="G33" s="48"/>
      <c r="H33" s="38"/>
      <c r="I33" s="54">
        <f>IF(H33=0,0,TRUNC((50/(H33+0.24)- IF($G33="w",Parameter!$B$3,Parameter!$D$3))/IF($G33="w",Parameter!$C$3,Parameter!$E$3)))</f>
        <v>0</v>
      </c>
      <c r="J33" s="105"/>
      <c r="K33" s="54">
        <f>IF(J33=0,0,TRUNC((75/(J33+0.24)- IF($G33="w",Parameter!$B$3,Parameter!$D$3))/IF($G33="w",Parameter!$C$3,Parameter!$E$3)))</f>
        <v>0</v>
      </c>
      <c r="L33" s="105"/>
      <c r="M33" s="54">
        <f>IF(L33=0,0,TRUNC((100/(L33+0.24)- IF($G33="w",Parameter!$B$3,Parameter!$D$3))/IF($G33="w",Parameter!$C$3,Parameter!$E$3)))</f>
        <v>0</v>
      </c>
      <c r="N33" s="80"/>
      <c r="O33" s="79" t="s">
        <v>44</v>
      </c>
      <c r="P33" s="81"/>
      <c r="Q33" s="54">
        <f>IF($G33="m",0,IF(AND($P33=0,$N33=0),0,TRUNC((800/($N33*60+$P33)-IF($G33="w",Parameter!$B$6,Parameter!$D$6))/IF($G33="w",Parameter!$C$6,Parameter!$E$6))))</f>
        <v>0</v>
      </c>
      <c r="R33" s="106"/>
      <c r="S33" s="73">
        <f>IF(R33=0,0,TRUNC((2000/(R33)- IF(Q33="w",Parameter!$B$6,Parameter!$D$6))/IF(Q33="w",Parameter!$C$6,Parameter!$E$6)))</f>
        <v>0</v>
      </c>
      <c r="T33" s="106"/>
      <c r="U33" s="73">
        <f>IF(T33=0,0,TRUNC((2000/(T33)- IF(Q33="w",Parameter!$B$3,Parameter!$D$3))/IF(Q33="w",Parameter!$C$3,Parameter!$E$3)))</f>
        <v>0</v>
      </c>
      <c r="V33" s="80"/>
      <c r="W33" s="79" t="s">
        <v>44</v>
      </c>
      <c r="X33" s="81"/>
      <c r="Y33" s="54">
        <f>IF($G33="w",0,IF(AND($V33=0,$X33=0),0,TRUNC((1000/($V33*60+$X33)-IF($G33="w",Parameter!$B$6,Parameter!$D$6))/IF($G33="w",Parameter!$C$6,Parameter!$E$6))))</f>
        <v>0</v>
      </c>
      <c r="Z33" s="37"/>
      <c r="AA33" s="104">
        <f>IF(Z33=0,0,TRUNC((SQRT(Z33)- IF($G33="w",Parameter!$B$11,Parameter!$D$11))/IF($G33="w",Parameter!$C$11,Parameter!$E$11)))</f>
        <v>0</v>
      </c>
      <c r="AB33" s="105"/>
      <c r="AC33" s="104">
        <f>IF(AB33=0,0,TRUNC((SQRT(AB33)- IF($G33="w",Parameter!$B$10,Parameter!$D$10))/IF($G33="w",Parameter!$C$10,Parameter!$E$10)))</f>
        <v>0</v>
      </c>
      <c r="AD33" s="38"/>
      <c r="AE33" s="55">
        <f>IF(AD33=0,0,TRUNC((SQRT(AD33)- IF($G33="w",Parameter!$B$15,Parameter!$D$15))/IF($G33="w",Parameter!$C$15,Parameter!$E$15)))</f>
        <v>0</v>
      </c>
      <c r="AF33" s="32"/>
      <c r="AG33" s="55">
        <f>IF(AF33=0,0,TRUNC((SQRT(AF33)- IF($G33="w",Parameter!$B$12,Parameter!$D$12))/IF($G33="w",Parameter!$C$12,Parameter!$E$12)))</f>
        <v>0</v>
      </c>
      <c r="AH33" s="60">
        <f t="shared" si="1"/>
        <v>0</v>
      </c>
      <c r="AI33" s="61">
        <f>LOOKUP($F33,Urkunde!$A$2:$A$16,IF($G33="w",Urkunde!$B$2:$B$16,Urkunde!$D$2:$D$16))</f>
        <v>0</v>
      </c>
      <c r="AJ33" s="61">
        <f>LOOKUP($F33,Urkunde!$A$2:$A$16,IF($G33="w",Urkunde!$C$2:$C$16,Urkunde!$E$2:$E$16))</f>
        <v>0</v>
      </c>
      <c r="AK33" s="61" t="str">
        <f t="shared" si="2"/>
        <v>-</v>
      </c>
      <c r="AL33" s="29">
        <f t="shared" si="3"/>
        <v>0</v>
      </c>
      <c r="AM33" s="21">
        <f t="shared" si="4"/>
        <v>0</v>
      </c>
      <c r="AN33" s="21">
        <f t="shared" si="5"/>
        <v>0</v>
      </c>
      <c r="AO33" s="21">
        <f t="shared" si="6"/>
        <v>0</v>
      </c>
      <c r="AP33" s="21">
        <f t="shared" si="7"/>
        <v>0</v>
      </c>
      <c r="AQ33" s="21">
        <f t="shared" si="8"/>
        <v>0</v>
      </c>
      <c r="AR33" s="21">
        <f t="shared" si="9"/>
        <v>0</v>
      </c>
      <c r="AS33" s="21">
        <f t="shared" si="10"/>
        <v>0</v>
      </c>
      <c r="AT33" s="21">
        <f t="shared" si="11"/>
        <v>0</v>
      </c>
      <c r="AU33" s="21">
        <f t="shared" si="12"/>
        <v>0</v>
      </c>
      <c r="AV33" s="21">
        <f t="shared" si="13"/>
        <v>0</v>
      </c>
    </row>
    <row r="34" spans="1:48" ht="15.6" x14ac:dyDescent="0.3">
      <c r="A34" s="51"/>
      <c r="B34" s="50"/>
      <c r="C34" s="96"/>
      <c r="D34" s="96"/>
      <c r="E34" s="49"/>
      <c r="F34" s="52">
        <f t="shared" si="0"/>
        <v>0</v>
      </c>
      <c r="G34" s="48"/>
      <c r="H34" s="38"/>
      <c r="I34" s="54">
        <f>IF(H34=0,0,TRUNC((50/(H34+0.24)- IF($G34="w",Parameter!$B$3,Parameter!$D$3))/IF($G34="w",Parameter!$C$3,Parameter!$E$3)))</f>
        <v>0</v>
      </c>
      <c r="J34" s="105"/>
      <c r="K34" s="54">
        <f>IF(J34=0,0,TRUNC((75/(J34+0.24)- IF($G34="w",Parameter!$B$3,Parameter!$D$3))/IF($G34="w",Parameter!$C$3,Parameter!$E$3)))</f>
        <v>0</v>
      </c>
      <c r="L34" s="105"/>
      <c r="M34" s="54">
        <f>IF(L34=0,0,TRUNC((100/(L34+0.24)- IF($G34="w",Parameter!$B$3,Parameter!$D$3))/IF($G34="w",Parameter!$C$3,Parameter!$E$3)))</f>
        <v>0</v>
      </c>
      <c r="N34" s="80"/>
      <c r="O34" s="79" t="s">
        <v>44</v>
      </c>
      <c r="P34" s="81"/>
      <c r="Q34" s="54">
        <f>IF($G34="m",0,IF(AND($P34=0,$N34=0),0,TRUNC((800/($N34*60+$P34)-IF($G34="w",Parameter!$B$6,Parameter!$D$6))/IF($G34="w",Parameter!$C$6,Parameter!$E$6))))</f>
        <v>0</v>
      </c>
      <c r="R34" s="106"/>
      <c r="S34" s="73">
        <f>IF(R34=0,0,TRUNC((2000/(R34)- IF(Q34="w",Parameter!$B$6,Parameter!$D$6))/IF(Q34="w",Parameter!$C$6,Parameter!$E$6)))</f>
        <v>0</v>
      </c>
      <c r="T34" s="106"/>
      <c r="U34" s="73">
        <f>IF(T34=0,0,TRUNC((2000/(T34)- IF(Q34="w",Parameter!$B$3,Parameter!$D$3))/IF(Q34="w",Parameter!$C$3,Parameter!$E$3)))</f>
        <v>0</v>
      </c>
      <c r="V34" s="80"/>
      <c r="W34" s="79" t="s">
        <v>44</v>
      </c>
      <c r="X34" s="81"/>
      <c r="Y34" s="54">
        <f>IF($G34="w",0,IF(AND($V34=0,$X34=0),0,TRUNC((1000/($V34*60+$X34)-IF($G34="w",Parameter!$B$6,Parameter!$D$6))/IF($G34="w",Parameter!$C$6,Parameter!$E$6))))</f>
        <v>0</v>
      </c>
      <c r="Z34" s="37"/>
      <c r="AA34" s="104">
        <f>IF(Z34=0,0,TRUNC((SQRT(Z34)- IF($G34="w",Parameter!$B$11,Parameter!$D$11))/IF($G34="w",Parameter!$C$11,Parameter!$E$11)))</f>
        <v>0</v>
      </c>
      <c r="AB34" s="105"/>
      <c r="AC34" s="104">
        <f>IF(AB34=0,0,TRUNC((SQRT(AB34)- IF($G34="w",Parameter!$B$10,Parameter!$D$10))/IF($G34="w",Parameter!$C$10,Parameter!$E$10)))</f>
        <v>0</v>
      </c>
      <c r="AD34" s="38"/>
      <c r="AE34" s="55">
        <f>IF(AD34=0,0,TRUNC((SQRT(AD34)- IF($G34="w",Parameter!$B$15,Parameter!$D$15))/IF($G34="w",Parameter!$C$15,Parameter!$E$15)))</f>
        <v>0</v>
      </c>
      <c r="AF34" s="32"/>
      <c r="AG34" s="55">
        <f>IF(AF34=0,0,TRUNC((SQRT(AF34)- IF($G34="w",Parameter!$B$12,Parameter!$D$12))/IF($G34="w",Parameter!$C$12,Parameter!$E$12)))</f>
        <v>0</v>
      </c>
      <c r="AH34" s="60">
        <f t="shared" si="1"/>
        <v>0</v>
      </c>
      <c r="AI34" s="61">
        <f>LOOKUP($F34,Urkunde!$A$2:$A$16,IF($G34="w",Urkunde!$B$2:$B$16,Urkunde!$D$2:$D$16))</f>
        <v>0</v>
      </c>
      <c r="AJ34" s="61">
        <f>LOOKUP($F34,Urkunde!$A$2:$A$16,IF($G34="w",Urkunde!$C$2:$C$16,Urkunde!$E$2:$E$16))</f>
        <v>0</v>
      </c>
      <c r="AK34" s="61" t="str">
        <f t="shared" si="2"/>
        <v>-</v>
      </c>
      <c r="AL34" s="29">
        <f t="shared" si="3"/>
        <v>0</v>
      </c>
      <c r="AM34" s="21">
        <f t="shared" si="4"/>
        <v>0</v>
      </c>
      <c r="AN34" s="21">
        <f t="shared" si="5"/>
        <v>0</v>
      </c>
      <c r="AO34" s="21">
        <f t="shared" si="6"/>
        <v>0</v>
      </c>
      <c r="AP34" s="21">
        <f t="shared" si="7"/>
        <v>0</v>
      </c>
      <c r="AQ34" s="21">
        <f t="shared" si="8"/>
        <v>0</v>
      </c>
      <c r="AR34" s="21">
        <f t="shared" si="9"/>
        <v>0</v>
      </c>
      <c r="AS34" s="21">
        <f t="shared" si="10"/>
        <v>0</v>
      </c>
      <c r="AT34" s="21">
        <f t="shared" si="11"/>
        <v>0</v>
      </c>
      <c r="AU34" s="21">
        <f t="shared" si="12"/>
        <v>0</v>
      </c>
      <c r="AV34" s="21">
        <f t="shared" si="13"/>
        <v>0</v>
      </c>
    </row>
    <row r="35" spans="1:48" ht="15.6" x14ac:dyDescent="0.3">
      <c r="A35" s="51"/>
      <c r="B35" s="50"/>
      <c r="C35" s="96"/>
      <c r="D35" s="96"/>
      <c r="E35" s="49"/>
      <c r="F35" s="52">
        <f t="shared" si="0"/>
        <v>0</v>
      </c>
      <c r="G35" s="48"/>
      <c r="H35" s="38"/>
      <c r="I35" s="54">
        <f>IF(H35=0,0,TRUNC((50/(H35+0.24)- IF($G35="w",Parameter!$B$3,Parameter!$D$3))/IF($G35="w",Parameter!$C$3,Parameter!$E$3)))</f>
        <v>0</v>
      </c>
      <c r="J35" s="105"/>
      <c r="K35" s="54">
        <f>IF(J35=0,0,TRUNC((75/(J35+0.24)- IF($G35="w",Parameter!$B$3,Parameter!$D$3))/IF($G35="w",Parameter!$C$3,Parameter!$E$3)))</f>
        <v>0</v>
      </c>
      <c r="L35" s="105"/>
      <c r="M35" s="54">
        <f>IF(L35=0,0,TRUNC((100/(L35+0.24)- IF($G35="w",Parameter!$B$3,Parameter!$D$3))/IF($G35="w",Parameter!$C$3,Parameter!$E$3)))</f>
        <v>0</v>
      </c>
      <c r="N35" s="80"/>
      <c r="O35" s="79" t="s">
        <v>44</v>
      </c>
      <c r="P35" s="81"/>
      <c r="Q35" s="54">
        <f>IF($G35="m",0,IF(AND($P35=0,$N35=0),0,TRUNC((800/($N35*60+$P35)-IF($G35="w",Parameter!$B$6,Parameter!$D$6))/IF($G35="w",Parameter!$C$6,Parameter!$E$6))))</f>
        <v>0</v>
      </c>
      <c r="R35" s="106"/>
      <c r="S35" s="73">
        <f>IF(R35=0,0,TRUNC((2000/(R35)- IF(Q35="w",Parameter!$B$6,Parameter!$D$6))/IF(Q35="w",Parameter!$C$6,Parameter!$E$6)))</f>
        <v>0</v>
      </c>
      <c r="T35" s="106"/>
      <c r="U35" s="73">
        <f>IF(T35=0,0,TRUNC((2000/(T35)- IF(Q35="w",Parameter!$B$3,Parameter!$D$3))/IF(Q35="w",Parameter!$C$3,Parameter!$E$3)))</f>
        <v>0</v>
      </c>
      <c r="V35" s="80"/>
      <c r="W35" s="79" t="s">
        <v>44</v>
      </c>
      <c r="X35" s="81"/>
      <c r="Y35" s="54">
        <f>IF($G35="w",0,IF(AND($V35=0,$X35=0),0,TRUNC((1000/($V35*60+$X35)-IF($G35="w",Parameter!$B$6,Parameter!$D$6))/IF($G35="w",Parameter!$C$6,Parameter!$E$6))))</f>
        <v>0</v>
      </c>
      <c r="Z35" s="37"/>
      <c r="AA35" s="104">
        <f>IF(Z35=0,0,TRUNC((SQRT(Z35)- IF($G35="w",Parameter!$B$11,Parameter!$D$11))/IF($G35="w",Parameter!$C$11,Parameter!$E$11)))</f>
        <v>0</v>
      </c>
      <c r="AB35" s="105"/>
      <c r="AC35" s="104">
        <f>IF(AB35=0,0,TRUNC((SQRT(AB35)- IF($G35="w",Parameter!$B$10,Parameter!$D$10))/IF($G35="w",Parameter!$C$10,Parameter!$E$10)))</f>
        <v>0</v>
      </c>
      <c r="AD35" s="38"/>
      <c r="AE35" s="55">
        <f>IF(AD35=0,0,TRUNC((SQRT(AD35)- IF($G35="w",Parameter!$B$15,Parameter!$D$15))/IF($G35="w",Parameter!$C$15,Parameter!$E$15)))</f>
        <v>0</v>
      </c>
      <c r="AF35" s="32"/>
      <c r="AG35" s="55">
        <f>IF(AF35=0,0,TRUNC((SQRT(AF35)- IF($G35="w",Parameter!$B$12,Parameter!$D$12))/IF($G35="w",Parameter!$C$12,Parameter!$E$12)))</f>
        <v>0</v>
      </c>
      <c r="AH35" s="60">
        <f t="shared" si="1"/>
        <v>0</v>
      </c>
      <c r="AI35" s="61">
        <f>LOOKUP($F35,Urkunde!$A$2:$A$16,IF($G35="w",Urkunde!$B$2:$B$16,Urkunde!$D$2:$D$16))</f>
        <v>0</v>
      </c>
      <c r="AJ35" s="61">
        <f>LOOKUP($F35,Urkunde!$A$2:$A$16,IF($G35="w",Urkunde!$C$2:$C$16,Urkunde!$E$2:$E$16))</f>
        <v>0</v>
      </c>
      <c r="AK35" s="61" t="str">
        <f t="shared" si="2"/>
        <v>-</v>
      </c>
      <c r="AL35" s="29">
        <f t="shared" si="3"/>
        <v>0</v>
      </c>
      <c r="AM35" s="21">
        <f t="shared" si="4"/>
        <v>0</v>
      </c>
      <c r="AN35" s="21">
        <f t="shared" si="5"/>
        <v>0</v>
      </c>
      <c r="AO35" s="21">
        <f t="shared" si="6"/>
        <v>0</v>
      </c>
      <c r="AP35" s="21">
        <f t="shared" si="7"/>
        <v>0</v>
      </c>
      <c r="AQ35" s="21">
        <f t="shared" si="8"/>
        <v>0</v>
      </c>
      <c r="AR35" s="21">
        <f t="shared" si="9"/>
        <v>0</v>
      </c>
      <c r="AS35" s="21">
        <f t="shared" si="10"/>
        <v>0</v>
      </c>
      <c r="AT35" s="21">
        <f t="shared" si="11"/>
        <v>0</v>
      </c>
      <c r="AU35" s="21">
        <f t="shared" si="12"/>
        <v>0</v>
      </c>
      <c r="AV35" s="21">
        <f t="shared" si="13"/>
        <v>0</v>
      </c>
    </row>
    <row r="36" spans="1:48" ht="15.6" x14ac:dyDescent="0.3">
      <c r="A36" s="51"/>
      <c r="B36" s="50"/>
      <c r="C36" s="96"/>
      <c r="D36" s="96"/>
      <c r="E36" s="49"/>
      <c r="F36" s="52">
        <f t="shared" si="0"/>
        <v>0</v>
      </c>
      <c r="G36" s="48"/>
      <c r="H36" s="38"/>
      <c r="I36" s="54">
        <f>IF(H36=0,0,TRUNC((50/(H36+0.24)- IF($G36="w",Parameter!$B$3,Parameter!$D$3))/IF($G36="w",Parameter!$C$3,Parameter!$E$3)))</f>
        <v>0</v>
      </c>
      <c r="J36" s="105"/>
      <c r="K36" s="54">
        <f>IF(J36=0,0,TRUNC((75/(J36+0.24)- IF($G36="w",Parameter!$B$3,Parameter!$D$3))/IF($G36="w",Parameter!$C$3,Parameter!$E$3)))</f>
        <v>0</v>
      </c>
      <c r="L36" s="105"/>
      <c r="M36" s="54">
        <f>IF(L36=0,0,TRUNC((100/(L36+0.24)- IF($G36="w",Parameter!$B$3,Parameter!$D$3))/IF($G36="w",Parameter!$C$3,Parameter!$E$3)))</f>
        <v>0</v>
      </c>
      <c r="N36" s="80"/>
      <c r="O36" s="79" t="s">
        <v>44</v>
      </c>
      <c r="P36" s="81"/>
      <c r="Q36" s="54">
        <f>IF($G36="m",0,IF(AND($P36=0,$N36=0),0,TRUNC((800/($N36*60+$P36)-IF($G36="w",Parameter!$B$6,Parameter!$D$6))/IF($G36="w",Parameter!$C$6,Parameter!$E$6))))</f>
        <v>0</v>
      </c>
      <c r="R36" s="106"/>
      <c r="S36" s="73">
        <f>IF(R36=0,0,TRUNC((2000/(R36)- IF(Q36="w",Parameter!$B$6,Parameter!$D$6))/IF(Q36="w",Parameter!$C$6,Parameter!$E$6)))</f>
        <v>0</v>
      </c>
      <c r="T36" s="106"/>
      <c r="U36" s="73">
        <f>IF(T36=0,0,TRUNC((2000/(T36)- IF(Q36="w",Parameter!$B$3,Parameter!$D$3))/IF(Q36="w",Parameter!$C$3,Parameter!$E$3)))</f>
        <v>0</v>
      </c>
      <c r="V36" s="80"/>
      <c r="W36" s="79" t="s">
        <v>44</v>
      </c>
      <c r="X36" s="81"/>
      <c r="Y36" s="54">
        <f>IF($G36="w",0,IF(AND($V36=0,$X36=0),0,TRUNC((1000/($V36*60+$X36)-IF($G36="w",Parameter!$B$6,Parameter!$D$6))/IF($G36="w",Parameter!$C$6,Parameter!$E$6))))</f>
        <v>0</v>
      </c>
      <c r="Z36" s="37"/>
      <c r="AA36" s="104">
        <f>IF(Z36=0,0,TRUNC((SQRT(Z36)- IF($G36="w",Parameter!$B$11,Parameter!$D$11))/IF($G36="w",Parameter!$C$11,Parameter!$E$11)))</f>
        <v>0</v>
      </c>
      <c r="AB36" s="105"/>
      <c r="AC36" s="104">
        <f>IF(AB36=0,0,TRUNC((SQRT(AB36)- IF($G36="w",Parameter!$B$10,Parameter!$D$10))/IF($G36="w",Parameter!$C$10,Parameter!$E$10)))</f>
        <v>0</v>
      </c>
      <c r="AD36" s="38"/>
      <c r="AE36" s="55">
        <f>IF(AD36=0,0,TRUNC((SQRT(AD36)- IF($G36="w",Parameter!$B$15,Parameter!$D$15))/IF($G36="w",Parameter!$C$15,Parameter!$E$15)))</f>
        <v>0</v>
      </c>
      <c r="AF36" s="32"/>
      <c r="AG36" s="55">
        <f>IF(AF36=0,0,TRUNC((SQRT(AF36)- IF($G36="w",Parameter!$B$12,Parameter!$D$12))/IF($G36="w",Parameter!$C$12,Parameter!$E$12)))</f>
        <v>0</v>
      </c>
      <c r="AH36" s="60">
        <f t="shared" si="1"/>
        <v>0</v>
      </c>
      <c r="AI36" s="61">
        <f>LOOKUP($F36,Urkunde!$A$2:$A$16,IF($G36="w",Urkunde!$B$2:$B$16,Urkunde!$D$2:$D$16))</f>
        <v>0</v>
      </c>
      <c r="AJ36" s="61">
        <f>LOOKUP($F36,Urkunde!$A$2:$A$16,IF($G36="w",Urkunde!$C$2:$C$16,Urkunde!$E$2:$E$16))</f>
        <v>0</v>
      </c>
      <c r="AK36" s="61" t="str">
        <f t="shared" si="2"/>
        <v>-</v>
      </c>
      <c r="AL36" s="29">
        <f t="shared" si="3"/>
        <v>0</v>
      </c>
      <c r="AM36" s="21">
        <f t="shared" si="4"/>
        <v>0</v>
      </c>
      <c r="AN36" s="21">
        <f t="shared" si="5"/>
        <v>0</v>
      </c>
      <c r="AO36" s="21">
        <f t="shared" si="6"/>
        <v>0</v>
      </c>
      <c r="AP36" s="21">
        <f t="shared" si="7"/>
        <v>0</v>
      </c>
      <c r="AQ36" s="21">
        <f t="shared" si="8"/>
        <v>0</v>
      </c>
      <c r="AR36" s="21">
        <f t="shared" si="9"/>
        <v>0</v>
      </c>
      <c r="AS36" s="21">
        <f t="shared" si="10"/>
        <v>0</v>
      </c>
      <c r="AT36" s="21">
        <f t="shared" si="11"/>
        <v>0</v>
      </c>
      <c r="AU36" s="21">
        <f t="shared" si="12"/>
        <v>0</v>
      </c>
      <c r="AV36" s="21">
        <f t="shared" si="13"/>
        <v>0</v>
      </c>
    </row>
    <row r="37" spans="1:48" ht="15.6" x14ac:dyDescent="0.3">
      <c r="A37" s="51"/>
      <c r="B37" s="50"/>
      <c r="C37" s="96"/>
      <c r="D37" s="96"/>
      <c r="E37" s="49"/>
      <c r="F37" s="52">
        <f t="shared" si="0"/>
        <v>0</v>
      </c>
      <c r="G37" s="48"/>
      <c r="H37" s="38"/>
      <c r="I37" s="54">
        <f>IF(H37=0,0,TRUNC((50/(H37+0.24)- IF($G37="w",Parameter!$B$3,Parameter!$D$3))/IF($G37="w",Parameter!$C$3,Parameter!$E$3)))</f>
        <v>0</v>
      </c>
      <c r="J37" s="105"/>
      <c r="K37" s="54">
        <f>IF(J37=0,0,TRUNC((75/(J37+0.24)- IF($G37="w",Parameter!$B$3,Parameter!$D$3))/IF($G37="w",Parameter!$C$3,Parameter!$E$3)))</f>
        <v>0</v>
      </c>
      <c r="L37" s="105"/>
      <c r="M37" s="54">
        <f>IF(L37=0,0,TRUNC((100/(L37+0.24)- IF($G37="w",Parameter!$B$3,Parameter!$D$3))/IF($G37="w",Parameter!$C$3,Parameter!$E$3)))</f>
        <v>0</v>
      </c>
      <c r="N37" s="80"/>
      <c r="O37" s="79" t="s">
        <v>44</v>
      </c>
      <c r="P37" s="81"/>
      <c r="Q37" s="54">
        <f>IF($G37="m",0,IF(AND($P37=0,$N37=0),0,TRUNC((800/($N37*60+$P37)-IF($G37="w",Parameter!$B$6,Parameter!$D$6))/IF($G37="w",Parameter!$C$6,Parameter!$E$6))))</f>
        <v>0</v>
      </c>
      <c r="R37" s="106"/>
      <c r="S37" s="73">
        <f>IF(R37=0,0,TRUNC((2000/(R37)- IF(Q37="w",Parameter!$B$6,Parameter!$D$6))/IF(Q37="w",Parameter!$C$6,Parameter!$E$6)))</f>
        <v>0</v>
      </c>
      <c r="T37" s="106"/>
      <c r="U37" s="73">
        <f>IF(T37=0,0,TRUNC((2000/(T37)- IF(Q37="w",Parameter!$B$3,Parameter!$D$3))/IF(Q37="w",Parameter!$C$3,Parameter!$E$3)))</f>
        <v>0</v>
      </c>
      <c r="V37" s="80"/>
      <c r="W37" s="79" t="s">
        <v>44</v>
      </c>
      <c r="X37" s="81"/>
      <c r="Y37" s="54">
        <f>IF($G37="w",0,IF(AND($V37=0,$X37=0),0,TRUNC((1000/($V37*60+$X37)-IF($G37="w",Parameter!$B$6,Parameter!$D$6))/IF($G37="w",Parameter!$C$6,Parameter!$E$6))))</f>
        <v>0</v>
      </c>
      <c r="Z37" s="37"/>
      <c r="AA37" s="104">
        <f>IF(Z37=0,0,TRUNC((SQRT(Z37)- IF($G37="w",Parameter!$B$11,Parameter!$D$11))/IF($G37="w",Parameter!$C$11,Parameter!$E$11)))</f>
        <v>0</v>
      </c>
      <c r="AB37" s="105"/>
      <c r="AC37" s="104">
        <f>IF(AB37=0,0,TRUNC((SQRT(AB37)- IF($G37="w",Parameter!$B$10,Parameter!$D$10))/IF($G37="w",Parameter!$C$10,Parameter!$E$10)))</f>
        <v>0</v>
      </c>
      <c r="AD37" s="38"/>
      <c r="AE37" s="55">
        <f>IF(AD37=0,0,TRUNC((SQRT(AD37)- IF($G37="w",Parameter!$B$15,Parameter!$D$15))/IF($G37="w",Parameter!$C$15,Parameter!$E$15)))</f>
        <v>0</v>
      </c>
      <c r="AF37" s="32"/>
      <c r="AG37" s="55">
        <f>IF(AF37=0,0,TRUNC((SQRT(AF37)- IF($G37="w",Parameter!$B$12,Parameter!$D$12))/IF($G37="w",Parameter!$C$12,Parameter!$E$12)))</f>
        <v>0</v>
      </c>
      <c r="AH37" s="60">
        <f t="shared" si="1"/>
        <v>0</v>
      </c>
      <c r="AI37" s="61">
        <f>LOOKUP($F37,Urkunde!$A$2:$A$16,IF($G37="w",Urkunde!$B$2:$B$16,Urkunde!$D$2:$D$16))</f>
        <v>0</v>
      </c>
      <c r="AJ37" s="61">
        <f>LOOKUP($F37,Urkunde!$A$2:$A$16,IF($G37="w",Urkunde!$C$2:$C$16,Urkunde!$E$2:$E$16))</f>
        <v>0</v>
      </c>
      <c r="AK37" s="61" t="str">
        <f t="shared" si="2"/>
        <v>-</v>
      </c>
      <c r="AL37" s="29">
        <f t="shared" si="3"/>
        <v>0</v>
      </c>
      <c r="AM37" s="21">
        <f t="shared" si="4"/>
        <v>0</v>
      </c>
      <c r="AN37" s="21">
        <f t="shared" si="5"/>
        <v>0</v>
      </c>
      <c r="AO37" s="21">
        <f t="shared" si="6"/>
        <v>0</v>
      </c>
      <c r="AP37" s="21">
        <f t="shared" si="7"/>
        <v>0</v>
      </c>
      <c r="AQ37" s="21">
        <f t="shared" si="8"/>
        <v>0</v>
      </c>
      <c r="AR37" s="21">
        <f t="shared" si="9"/>
        <v>0</v>
      </c>
      <c r="AS37" s="21">
        <f t="shared" si="10"/>
        <v>0</v>
      </c>
      <c r="AT37" s="21">
        <f t="shared" si="11"/>
        <v>0</v>
      </c>
      <c r="AU37" s="21">
        <f t="shared" si="12"/>
        <v>0</v>
      </c>
      <c r="AV37" s="21">
        <f t="shared" si="13"/>
        <v>0</v>
      </c>
    </row>
    <row r="38" spans="1:48" ht="15.6" x14ac:dyDescent="0.3">
      <c r="A38" s="51"/>
      <c r="B38" s="50"/>
      <c r="C38" s="96"/>
      <c r="D38" s="96"/>
      <c r="E38" s="49"/>
      <c r="F38" s="52">
        <f t="shared" si="0"/>
        <v>0</v>
      </c>
      <c r="G38" s="48"/>
      <c r="H38" s="38"/>
      <c r="I38" s="54">
        <f>IF(H38=0,0,TRUNC((50/(H38+0.24)- IF($G38="w",Parameter!$B$3,Parameter!$D$3))/IF($G38="w",Parameter!$C$3,Parameter!$E$3)))</f>
        <v>0</v>
      </c>
      <c r="J38" s="105"/>
      <c r="K38" s="54">
        <f>IF(J38=0,0,TRUNC((75/(J38+0.24)- IF($G38="w",Parameter!$B$3,Parameter!$D$3))/IF($G38="w",Parameter!$C$3,Parameter!$E$3)))</f>
        <v>0</v>
      </c>
      <c r="L38" s="105"/>
      <c r="M38" s="54">
        <f>IF(L38=0,0,TRUNC((100/(L38+0.24)- IF($G38="w",Parameter!$B$3,Parameter!$D$3))/IF($G38="w",Parameter!$C$3,Parameter!$E$3)))</f>
        <v>0</v>
      </c>
      <c r="N38" s="80"/>
      <c r="O38" s="79" t="s">
        <v>44</v>
      </c>
      <c r="P38" s="81"/>
      <c r="Q38" s="54">
        <f>IF($G38="m",0,IF(AND($P38=0,$N38=0),0,TRUNC((800/($N38*60+$P38)-IF($G38="w",Parameter!$B$6,Parameter!$D$6))/IF($G38="w",Parameter!$C$6,Parameter!$E$6))))</f>
        <v>0</v>
      </c>
      <c r="R38" s="106"/>
      <c r="S38" s="73">
        <f>IF(R38=0,0,TRUNC((2000/(R38)- IF(Q38="w",Parameter!$B$6,Parameter!$D$6))/IF(Q38="w",Parameter!$C$6,Parameter!$E$6)))</f>
        <v>0</v>
      </c>
      <c r="T38" s="106"/>
      <c r="U38" s="73">
        <f>IF(T38=0,0,TRUNC((2000/(T38)- IF(Q38="w",Parameter!$B$3,Parameter!$D$3))/IF(Q38="w",Parameter!$C$3,Parameter!$E$3)))</f>
        <v>0</v>
      </c>
      <c r="V38" s="80"/>
      <c r="W38" s="79" t="s">
        <v>44</v>
      </c>
      <c r="X38" s="81"/>
      <c r="Y38" s="54">
        <f>IF($G38="w",0,IF(AND($V38=0,$X38=0),0,TRUNC((1000/($V38*60+$X38)-IF($G38="w",Parameter!$B$6,Parameter!$D$6))/IF($G38="w",Parameter!$C$6,Parameter!$E$6))))</f>
        <v>0</v>
      </c>
      <c r="Z38" s="37"/>
      <c r="AA38" s="104">
        <f>IF(Z38=0,0,TRUNC((SQRT(Z38)- IF($G38="w",Parameter!$B$11,Parameter!$D$11))/IF($G38="w",Parameter!$C$11,Parameter!$E$11)))</f>
        <v>0</v>
      </c>
      <c r="AB38" s="105"/>
      <c r="AC38" s="104">
        <f>IF(AB38=0,0,TRUNC((SQRT(AB38)- IF($G38="w",Parameter!$B$10,Parameter!$D$10))/IF($G38="w",Parameter!$C$10,Parameter!$E$10)))</f>
        <v>0</v>
      </c>
      <c r="AD38" s="38"/>
      <c r="AE38" s="55">
        <f>IF(AD38=0,0,TRUNC((SQRT(AD38)- IF($G38="w",Parameter!$B$15,Parameter!$D$15))/IF($G38="w",Parameter!$C$15,Parameter!$E$15)))</f>
        <v>0</v>
      </c>
      <c r="AF38" s="32"/>
      <c r="AG38" s="55">
        <f>IF(AF38=0,0,TRUNC((SQRT(AF38)- IF($G38="w",Parameter!$B$12,Parameter!$D$12))/IF($G38="w",Parameter!$C$12,Parameter!$E$12)))</f>
        <v>0</v>
      </c>
      <c r="AH38" s="60">
        <f t="shared" si="1"/>
        <v>0</v>
      </c>
      <c r="AI38" s="61">
        <f>LOOKUP($F38,Urkunde!$A$2:$A$16,IF($G38="w",Urkunde!$B$2:$B$16,Urkunde!$D$2:$D$16))</f>
        <v>0</v>
      </c>
      <c r="AJ38" s="61">
        <f>LOOKUP($F38,Urkunde!$A$2:$A$16,IF($G38="w",Urkunde!$C$2:$C$16,Urkunde!$E$2:$E$16))</f>
        <v>0</v>
      </c>
      <c r="AK38" s="61" t="str">
        <f t="shared" si="2"/>
        <v>-</v>
      </c>
      <c r="AL38" s="29">
        <f t="shared" si="3"/>
        <v>0</v>
      </c>
      <c r="AM38" s="21">
        <f t="shared" si="4"/>
        <v>0</v>
      </c>
      <c r="AN38" s="21">
        <f t="shared" si="5"/>
        <v>0</v>
      </c>
      <c r="AO38" s="21">
        <f t="shared" si="6"/>
        <v>0</v>
      </c>
      <c r="AP38" s="21">
        <f t="shared" si="7"/>
        <v>0</v>
      </c>
      <c r="AQ38" s="21">
        <f t="shared" si="8"/>
        <v>0</v>
      </c>
      <c r="AR38" s="21">
        <f t="shared" si="9"/>
        <v>0</v>
      </c>
      <c r="AS38" s="21">
        <f t="shared" si="10"/>
        <v>0</v>
      </c>
      <c r="AT38" s="21">
        <f t="shared" si="11"/>
        <v>0</v>
      </c>
      <c r="AU38" s="21">
        <f t="shared" si="12"/>
        <v>0</v>
      </c>
      <c r="AV38" s="21">
        <f t="shared" si="13"/>
        <v>0</v>
      </c>
    </row>
    <row r="39" spans="1:48" ht="15.6" x14ac:dyDescent="0.3">
      <c r="A39" s="51"/>
      <c r="B39" s="50"/>
      <c r="C39" s="96"/>
      <c r="D39" s="96"/>
      <c r="E39" s="49"/>
      <c r="F39" s="52">
        <f t="shared" si="0"/>
        <v>0</v>
      </c>
      <c r="G39" s="48"/>
      <c r="H39" s="38"/>
      <c r="I39" s="54">
        <f>IF(H39=0,0,TRUNC((50/(H39+0.24)- IF($G39="w",Parameter!$B$3,Parameter!$D$3))/IF($G39="w",Parameter!$C$3,Parameter!$E$3)))</f>
        <v>0</v>
      </c>
      <c r="J39" s="105"/>
      <c r="K39" s="54">
        <f>IF(J39=0,0,TRUNC((75/(J39+0.24)- IF($G39="w",Parameter!$B$3,Parameter!$D$3))/IF($G39="w",Parameter!$C$3,Parameter!$E$3)))</f>
        <v>0</v>
      </c>
      <c r="L39" s="105"/>
      <c r="M39" s="54">
        <f>IF(L39=0,0,TRUNC((100/(L39+0.24)- IF($G39="w",Parameter!$B$3,Parameter!$D$3))/IF($G39="w",Parameter!$C$3,Parameter!$E$3)))</f>
        <v>0</v>
      </c>
      <c r="N39" s="80"/>
      <c r="O39" s="79" t="s">
        <v>44</v>
      </c>
      <c r="P39" s="81"/>
      <c r="Q39" s="54">
        <f>IF($G39="m",0,IF(AND($P39=0,$N39=0),0,TRUNC((800/($N39*60+$P39)-IF($G39="w",Parameter!$B$6,Parameter!$D$6))/IF($G39="w",Parameter!$C$6,Parameter!$E$6))))</f>
        <v>0</v>
      </c>
      <c r="R39" s="106"/>
      <c r="S39" s="73">
        <f>IF(R39=0,0,TRUNC((2000/(R39)- IF(Q39="w",Parameter!$B$6,Parameter!$D$6))/IF(Q39="w",Parameter!$C$6,Parameter!$E$6)))</f>
        <v>0</v>
      </c>
      <c r="T39" s="106"/>
      <c r="U39" s="73">
        <f>IF(T39=0,0,TRUNC((2000/(T39)- IF(Q39="w",Parameter!$B$3,Parameter!$D$3))/IF(Q39="w",Parameter!$C$3,Parameter!$E$3)))</f>
        <v>0</v>
      </c>
      <c r="V39" s="80"/>
      <c r="W39" s="79" t="s">
        <v>44</v>
      </c>
      <c r="X39" s="81"/>
      <c r="Y39" s="54">
        <f>IF($G39="w",0,IF(AND($V39=0,$X39=0),0,TRUNC((1000/($V39*60+$X39)-IF($G39="w",Parameter!$B$6,Parameter!$D$6))/IF($G39="w",Parameter!$C$6,Parameter!$E$6))))</f>
        <v>0</v>
      </c>
      <c r="Z39" s="37"/>
      <c r="AA39" s="104">
        <f>IF(Z39=0,0,TRUNC((SQRT(Z39)- IF($G39="w",Parameter!$B$11,Parameter!$D$11))/IF($G39="w",Parameter!$C$11,Parameter!$E$11)))</f>
        <v>0</v>
      </c>
      <c r="AB39" s="105"/>
      <c r="AC39" s="104">
        <f>IF(AB39=0,0,TRUNC((SQRT(AB39)- IF($G39="w",Parameter!$B$10,Parameter!$D$10))/IF($G39="w",Parameter!$C$10,Parameter!$E$10)))</f>
        <v>0</v>
      </c>
      <c r="AD39" s="38"/>
      <c r="AE39" s="55">
        <f>IF(AD39=0,0,TRUNC((SQRT(AD39)- IF($G39="w",Parameter!$B$15,Parameter!$D$15))/IF($G39="w",Parameter!$C$15,Parameter!$E$15)))</f>
        <v>0</v>
      </c>
      <c r="AF39" s="32"/>
      <c r="AG39" s="55">
        <f>IF(AF39=0,0,TRUNC((SQRT(AF39)- IF($G39="w",Parameter!$B$12,Parameter!$D$12))/IF($G39="w",Parameter!$C$12,Parameter!$E$12)))</f>
        <v>0</v>
      </c>
      <c r="AH39" s="60">
        <f t="shared" si="1"/>
        <v>0</v>
      </c>
      <c r="AI39" s="61">
        <f>LOOKUP($F39,Urkunde!$A$2:$A$16,IF($G39="w",Urkunde!$B$2:$B$16,Urkunde!$D$2:$D$16))</f>
        <v>0</v>
      </c>
      <c r="AJ39" s="61">
        <f>LOOKUP($F39,Urkunde!$A$2:$A$16,IF($G39="w",Urkunde!$C$2:$C$16,Urkunde!$E$2:$E$16))</f>
        <v>0</v>
      </c>
      <c r="AK39" s="61" t="str">
        <f t="shared" si="2"/>
        <v>-</v>
      </c>
      <c r="AL39" s="29">
        <f t="shared" si="3"/>
        <v>0</v>
      </c>
      <c r="AM39" s="21">
        <f t="shared" si="4"/>
        <v>0</v>
      </c>
      <c r="AN39" s="21">
        <f t="shared" si="5"/>
        <v>0</v>
      </c>
      <c r="AO39" s="21">
        <f t="shared" si="6"/>
        <v>0</v>
      </c>
      <c r="AP39" s="21">
        <f t="shared" si="7"/>
        <v>0</v>
      </c>
      <c r="AQ39" s="21">
        <f t="shared" si="8"/>
        <v>0</v>
      </c>
      <c r="AR39" s="21">
        <f t="shared" si="9"/>
        <v>0</v>
      </c>
      <c r="AS39" s="21">
        <f t="shared" si="10"/>
        <v>0</v>
      </c>
      <c r="AT39" s="21">
        <f t="shared" si="11"/>
        <v>0</v>
      </c>
      <c r="AU39" s="21">
        <f t="shared" si="12"/>
        <v>0</v>
      </c>
      <c r="AV39" s="21">
        <f t="shared" si="13"/>
        <v>0</v>
      </c>
    </row>
    <row r="40" spans="1:48" ht="15.6" x14ac:dyDescent="0.3">
      <c r="A40" s="51"/>
      <c r="B40" s="50"/>
      <c r="C40" s="96"/>
      <c r="D40" s="96"/>
      <c r="E40" s="49"/>
      <c r="F40" s="52">
        <f t="shared" si="0"/>
        <v>0</v>
      </c>
      <c r="G40" s="48"/>
      <c r="H40" s="38"/>
      <c r="I40" s="54">
        <f>IF(H40=0,0,TRUNC((50/(H40+0.24)- IF($G40="w",Parameter!$B$3,Parameter!$D$3))/IF($G40="w",Parameter!$C$3,Parameter!$E$3)))</f>
        <v>0</v>
      </c>
      <c r="J40" s="105"/>
      <c r="K40" s="54">
        <f>IF(J40=0,0,TRUNC((75/(J40+0.24)- IF($G40="w",Parameter!$B$3,Parameter!$D$3))/IF($G40="w",Parameter!$C$3,Parameter!$E$3)))</f>
        <v>0</v>
      </c>
      <c r="L40" s="105"/>
      <c r="M40" s="54">
        <f>IF(L40=0,0,TRUNC((100/(L40+0.24)- IF($G40="w",Parameter!$B$3,Parameter!$D$3))/IF($G40="w",Parameter!$C$3,Parameter!$E$3)))</f>
        <v>0</v>
      </c>
      <c r="N40" s="80"/>
      <c r="O40" s="79" t="s">
        <v>44</v>
      </c>
      <c r="P40" s="81"/>
      <c r="Q40" s="54">
        <f>IF($G40="m",0,IF(AND($P40=0,$N40=0),0,TRUNC((800/($N40*60+$P40)-IF($G40="w",Parameter!$B$6,Parameter!$D$6))/IF($G40="w",Parameter!$C$6,Parameter!$E$6))))</f>
        <v>0</v>
      </c>
      <c r="R40" s="106"/>
      <c r="S40" s="73">
        <f>IF(R40=0,0,TRUNC((2000/(R40)- IF(Q40="w",Parameter!$B$6,Parameter!$D$6))/IF(Q40="w",Parameter!$C$6,Parameter!$E$6)))</f>
        <v>0</v>
      </c>
      <c r="T40" s="106"/>
      <c r="U40" s="73">
        <f>IF(T40=0,0,TRUNC((2000/(T40)- IF(Q40="w",Parameter!$B$3,Parameter!$D$3))/IF(Q40="w",Parameter!$C$3,Parameter!$E$3)))</f>
        <v>0</v>
      </c>
      <c r="V40" s="80"/>
      <c r="W40" s="79" t="s">
        <v>44</v>
      </c>
      <c r="X40" s="81"/>
      <c r="Y40" s="54">
        <f>IF($G40="w",0,IF(AND($V40=0,$X40=0),0,TRUNC((1000/($V40*60+$X40)-IF($G40="w",Parameter!$B$6,Parameter!$D$6))/IF($G40="w",Parameter!$C$6,Parameter!$E$6))))</f>
        <v>0</v>
      </c>
      <c r="Z40" s="37"/>
      <c r="AA40" s="104">
        <f>IF(Z40=0,0,TRUNC((SQRT(Z40)- IF($G40="w",Parameter!$B$11,Parameter!$D$11))/IF($G40="w",Parameter!$C$11,Parameter!$E$11)))</f>
        <v>0</v>
      </c>
      <c r="AB40" s="105"/>
      <c r="AC40" s="104">
        <f>IF(AB40=0,0,TRUNC((SQRT(AB40)- IF($G40="w",Parameter!$B$10,Parameter!$D$10))/IF($G40="w",Parameter!$C$10,Parameter!$E$10)))</f>
        <v>0</v>
      </c>
      <c r="AD40" s="38"/>
      <c r="AE40" s="55">
        <f>IF(AD40=0,0,TRUNC((SQRT(AD40)- IF($G40="w",Parameter!$B$15,Parameter!$D$15))/IF($G40="w",Parameter!$C$15,Parameter!$E$15)))</f>
        <v>0</v>
      </c>
      <c r="AF40" s="32"/>
      <c r="AG40" s="55">
        <f>IF(AF40=0,0,TRUNC((SQRT(AF40)- IF($G40="w",Parameter!$B$12,Parameter!$D$12))/IF($G40="w",Parameter!$C$12,Parameter!$E$12)))</f>
        <v>0</v>
      </c>
      <c r="AH40" s="60">
        <f t="shared" si="1"/>
        <v>0</v>
      </c>
      <c r="AI40" s="61">
        <f>LOOKUP($F40,Urkunde!$A$2:$A$16,IF($G40="w",Urkunde!$B$2:$B$16,Urkunde!$D$2:$D$16))</f>
        <v>0</v>
      </c>
      <c r="AJ40" s="61">
        <f>LOOKUP($F40,Urkunde!$A$2:$A$16,IF($G40="w",Urkunde!$C$2:$C$16,Urkunde!$E$2:$E$16))</f>
        <v>0</v>
      </c>
      <c r="AK40" s="61" t="str">
        <f t="shared" si="2"/>
        <v>-</v>
      </c>
      <c r="AL40" s="29">
        <f t="shared" si="3"/>
        <v>0</v>
      </c>
      <c r="AM40" s="21">
        <f t="shared" si="4"/>
        <v>0</v>
      </c>
      <c r="AN40" s="21">
        <f t="shared" si="5"/>
        <v>0</v>
      </c>
      <c r="AO40" s="21">
        <f t="shared" si="6"/>
        <v>0</v>
      </c>
      <c r="AP40" s="21">
        <f t="shared" si="7"/>
        <v>0</v>
      </c>
      <c r="AQ40" s="21">
        <f t="shared" si="8"/>
        <v>0</v>
      </c>
      <c r="AR40" s="21">
        <f t="shared" si="9"/>
        <v>0</v>
      </c>
      <c r="AS40" s="21">
        <f t="shared" si="10"/>
        <v>0</v>
      </c>
      <c r="AT40" s="21">
        <f t="shared" si="11"/>
        <v>0</v>
      </c>
      <c r="AU40" s="21">
        <f t="shared" si="12"/>
        <v>0</v>
      </c>
      <c r="AV40" s="21">
        <f t="shared" si="13"/>
        <v>0</v>
      </c>
    </row>
    <row r="41" spans="1:48" ht="15.6" x14ac:dyDescent="0.3">
      <c r="A41" s="51"/>
      <c r="B41" s="50"/>
      <c r="C41" s="96"/>
      <c r="D41" s="96"/>
      <c r="E41" s="49"/>
      <c r="F41" s="52">
        <f t="shared" si="0"/>
        <v>0</v>
      </c>
      <c r="G41" s="48"/>
      <c r="H41" s="38"/>
      <c r="I41" s="54">
        <f>IF(H41=0,0,TRUNC((50/(H41+0.24)- IF($G41="w",Parameter!$B$3,Parameter!$D$3))/IF($G41="w",Parameter!$C$3,Parameter!$E$3)))</f>
        <v>0</v>
      </c>
      <c r="J41" s="105"/>
      <c r="K41" s="54">
        <f>IF(J41=0,0,TRUNC((75/(J41+0.24)- IF($G41="w",Parameter!$B$3,Parameter!$D$3))/IF($G41="w",Parameter!$C$3,Parameter!$E$3)))</f>
        <v>0</v>
      </c>
      <c r="L41" s="105"/>
      <c r="M41" s="54">
        <f>IF(L41=0,0,TRUNC((100/(L41+0.24)- IF($G41="w",Parameter!$B$3,Parameter!$D$3))/IF($G41="w",Parameter!$C$3,Parameter!$E$3)))</f>
        <v>0</v>
      </c>
      <c r="N41" s="80"/>
      <c r="O41" s="79" t="s">
        <v>44</v>
      </c>
      <c r="P41" s="81"/>
      <c r="Q41" s="54">
        <f>IF($G41="m",0,IF(AND($P41=0,$N41=0),0,TRUNC((800/($N41*60+$P41)-IF($G41="w",Parameter!$B$6,Parameter!$D$6))/IF($G41="w",Parameter!$C$6,Parameter!$E$6))))</f>
        <v>0</v>
      </c>
      <c r="R41" s="106"/>
      <c r="S41" s="73">
        <f>IF(R41=0,0,TRUNC((2000/(R41)- IF(Q41="w",Parameter!$B$6,Parameter!$D$6))/IF(Q41="w",Parameter!$C$6,Parameter!$E$6)))</f>
        <v>0</v>
      </c>
      <c r="T41" s="106"/>
      <c r="U41" s="73">
        <f>IF(T41=0,0,TRUNC((2000/(T41)- IF(Q41="w",Parameter!$B$3,Parameter!$D$3))/IF(Q41="w",Parameter!$C$3,Parameter!$E$3)))</f>
        <v>0</v>
      </c>
      <c r="V41" s="80"/>
      <c r="W41" s="79" t="s">
        <v>44</v>
      </c>
      <c r="X41" s="81"/>
      <c r="Y41" s="54">
        <f>IF($G41="w",0,IF(AND($V41=0,$X41=0),0,TRUNC((1000/($V41*60+$X41)-IF($G41="w",Parameter!$B$6,Parameter!$D$6))/IF($G41="w",Parameter!$C$6,Parameter!$E$6))))</f>
        <v>0</v>
      </c>
      <c r="Z41" s="37"/>
      <c r="AA41" s="104">
        <f>IF(Z41=0,0,TRUNC((SQRT(Z41)- IF($G41="w",Parameter!$B$11,Parameter!$D$11))/IF($G41="w",Parameter!$C$11,Parameter!$E$11)))</f>
        <v>0</v>
      </c>
      <c r="AB41" s="105"/>
      <c r="AC41" s="104">
        <f>IF(AB41=0,0,TRUNC((SQRT(AB41)- IF($G41="w",Parameter!$B$10,Parameter!$D$10))/IF($G41="w",Parameter!$C$10,Parameter!$E$10)))</f>
        <v>0</v>
      </c>
      <c r="AD41" s="38"/>
      <c r="AE41" s="55">
        <f>IF(AD41=0,0,TRUNC((SQRT(AD41)- IF($G41="w",Parameter!$B$15,Parameter!$D$15))/IF($G41="w",Parameter!$C$15,Parameter!$E$15)))</f>
        <v>0</v>
      </c>
      <c r="AF41" s="32"/>
      <c r="AG41" s="55">
        <f>IF(AF41=0,0,TRUNC((SQRT(AF41)- IF($G41="w",Parameter!$B$12,Parameter!$D$12))/IF($G41="w",Parameter!$C$12,Parameter!$E$12)))</f>
        <v>0</v>
      </c>
      <c r="AH41" s="60">
        <f t="shared" si="1"/>
        <v>0</v>
      </c>
      <c r="AI41" s="61">
        <f>LOOKUP($F41,Urkunde!$A$2:$A$16,IF($G41="w",Urkunde!$B$2:$B$16,Urkunde!$D$2:$D$16))</f>
        <v>0</v>
      </c>
      <c r="AJ41" s="61">
        <f>LOOKUP($F41,Urkunde!$A$2:$A$16,IF($G41="w",Urkunde!$C$2:$C$16,Urkunde!$E$2:$E$16))</f>
        <v>0</v>
      </c>
      <c r="AK41" s="61" t="str">
        <f t="shared" si="2"/>
        <v>-</v>
      </c>
      <c r="AL41" s="29">
        <f t="shared" si="3"/>
        <v>0</v>
      </c>
      <c r="AM41" s="21">
        <f t="shared" si="4"/>
        <v>0</v>
      </c>
      <c r="AN41" s="21">
        <f t="shared" si="5"/>
        <v>0</v>
      </c>
      <c r="AO41" s="21">
        <f t="shared" si="6"/>
        <v>0</v>
      </c>
      <c r="AP41" s="21">
        <f t="shared" si="7"/>
        <v>0</v>
      </c>
      <c r="AQ41" s="21">
        <f t="shared" si="8"/>
        <v>0</v>
      </c>
      <c r="AR41" s="21">
        <f t="shared" si="9"/>
        <v>0</v>
      </c>
      <c r="AS41" s="21">
        <f t="shared" si="10"/>
        <v>0</v>
      </c>
      <c r="AT41" s="21">
        <f t="shared" si="11"/>
        <v>0</v>
      </c>
      <c r="AU41" s="21">
        <f t="shared" si="12"/>
        <v>0</v>
      </c>
      <c r="AV41" s="21">
        <f t="shared" si="13"/>
        <v>0</v>
      </c>
    </row>
    <row r="42" spans="1:48" ht="15.6" x14ac:dyDescent="0.3">
      <c r="A42" s="51"/>
      <c r="B42" s="50"/>
      <c r="C42" s="96"/>
      <c r="D42" s="96"/>
      <c r="E42" s="49"/>
      <c r="F42" s="52">
        <f t="shared" si="0"/>
        <v>0</v>
      </c>
      <c r="G42" s="48"/>
      <c r="H42" s="38"/>
      <c r="I42" s="54">
        <f>IF(H42=0,0,TRUNC((50/(H42+0.24)- IF($G42="w",Parameter!$B$3,Parameter!$D$3))/IF($G42="w",Parameter!$C$3,Parameter!$E$3)))</f>
        <v>0</v>
      </c>
      <c r="J42" s="105"/>
      <c r="K42" s="54">
        <f>IF(J42=0,0,TRUNC((75/(J42+0.24)- IF($G42="w",Parameter!$B$3,Parameter!$D$3))/IF($G42="w",Parameter!$C$3,Parameter!$E$3)))</f>
        <v>0</v>
      </c>
      <c r="L42" s="105"/>
      <c r="M42" s="54">
        <f>IF(L42=0,0,TRUNC((100/(L42+0.24)- IF($G42="w",Parameter!$B$3,Parameter!$D$3))/IF($G42="w",Parameter!$C$3,Parameter!$E$3)))</f>
        <v>0</v>
      </c>
      <c r="N42" s="80"/>
      <c r="O42" s="79" t="s">
        <v>44</v>
      </c>
      <c r="P42" s="81"/>
      <c r="Q42" s="54">
        <f>IF($G42="m",0,IF(AND($P42=0,$N42=0),0,TRUNC((800/($N42*60+$P42)-IF($G42="w",Parameter!$B$6,Parameter!$D$6))/IF($G42="w",Parameter!$C$6,Parameter!$E$6))))</f>
        <v>0</v>
      </c>
      <c r="R42" s="106"/>
      <c r="S42" s="73">
        <f>IF(R42=0,0,TRUNC((2000/(R42)- IF(Q42="w",Parameter!$B$6,Parameter!$D$6))/IF(Q42="w",Parameter!$C$6,Parameter!$E$6)))</f>
        <v>0</v>
      </c>
      <c r="T42" s="106"/>
      <c r="U42" s="73">
        <f>IF(T42=0,0,TRUNC((2000/(T42)- IF(Q42="w",Parameter!$B$3,Parameter!$D$3))/IF(Q42="w",Parameter!$C$3,Parameter!$E$3)))</f>
        <v>0</v>
      </c>
      <c r="V42" s="80"/>
      <c r="W42" s="79" t="s">
        <v>44</v>
      </c>
      <c r="X42" s="81"/>
      <c r="Y42" s="54">
        <f>IF($G42="w",0,IF(AND($V42=0,$X42=0),0,TRUNC((1000/($V42*60+$X42)-IF($G42="w",Parameter!$B$6,Parameter!$D$6))/IF($G42="w",Parameter!$C$6,Parameter!$E$6))))</f>
        <v>0</v>
      </c>
      <c r="Z42" s="37"/>
      <c r="AA42" s="104">
        <f>IF(Z42=0,0,TRUNC((SQRT(Z42)- IF($G42="w",Parameter!$B$11,Parameter!$D$11))/IF($G42="w",Parameter!$C$11,Parameter!$E$11)))</f>
        <v>0</v>
      </c>
      <c r="AB42" s="105"/>
      <c r="AC42" s="104">
        <f>IF(AB42=0,0,TRUNC((SQRT(AB42)- IF($G42="w",Parameter!$B$10,Parameter!$D$10))/IF($G42="w",Parameter!$C$10,Parameter!$E$10)))</f>
        <v>0</v>
      </c>
      <c r="AD42" s="38"/>
      <c r="AE42" s="55">
        <f>IF(AD42=0,0,TRUNC((SQRT(AD42)- IF($G42="w",Parameter!$B$15,Parameter!$D$15))/IF($G42="w",Parameter!$C$15,Parameter!$E$15)))</f>
        <v>0</v>
      </c>
      <c r="AF42" s="32"/>
      <c r="AG42" s="55">
        <f>IF(AF42=0,0,TRUNC((SQRT(AF42)- IF($G42="w",Parameter!$B$12,Parameter!$D$12))/IF($G42="w",Parameter!$C$12,Parameter!$E$12)))</f>
        <v>0</v>
      </c>
      <c r="AH42" s="60">
        <f t="shared" si="1"/>
        <v>0</v>
      </c>
      <c r="AI42" s="61">
        <f>LOOKUP($F42,Urkunde!$A$2:$A$16,IF($G42="w",Urkunde!$B$2:$B$16,Urkunde!$D$2:$D$16))</f>
        <v>0</v>
      </c>
      <c r="AJ42" s="61">
        <f>LOOKUP($F42,Urkunde!$A$2:$A$16,IF($G42="w",Urkunde!$C$2:$C$16,Urkunde!$E$2:$E$16))</f>
        <v>0</v>
      </c>
      <c r="AK42" s="61" t="str">
        <f t="shared" si="2"/>
        <v>-</v>
      </c>
      <c r="AL42" s="29">
        <f t="shared" si="3"/>
        <v>0</v>
      </c>
      <c r="AM42" s="21">
        <f t="shared" si="4"/>
        <v>0</v>
      </c>
      <c r="AN42" s="21">
        <f t="shared" si="5"/>
        <v>0</v>
      </c>
      <c r="AO42" s="21">
        <f t="shared" si="6"/>
        <v>0</v>
      </c>
      <c r="AP42" s="21">
        <f t="shared" si="7"/>
        <v>0</v>
      </c>
      <c r="AQ42" s="21">
        <f t="shared" si="8"/>
        <v>0</v>
      </c>
      <c r="AR42" s="21">
        <f t="shared" si="9"/>
        <v>0</v>
      </c>
      <c r="AS42" s="21">
        <f t="shared" si="10"/>
        <v>0</v>
      </c>
      <c r="AT42" s="21">
        <f t="shared" si="11"/>
        <v>0</v>
      </c>
      <c r="AU42" s="21">
        <f t="shared" si="12"/>
        <v>0</v>
      </c>
      <c r="AV42" s="21">
        <f t="shared" si="13"/>
        <v>0</v>
      </c>
    </row>
    <row r="43" spans="1:48" ht="15.6" x14ac:dyDescent="0.3">
      <c r="A43" s="51"/>
      <c r="B43" s="50"/>
      <c r="C43" s="96"/>
      <c r="D43" s="96"/>
      <c r="E43" s="49"/>
      <c r="F43" s="52">
        <f t="shared" si="0"/>
        <v>0</v>
      </c>
      <c r="G43" s="48"/>
      <c r="H43" s="38"/>
      <c r="I43" s="54">
        <f>IF(H43=0,0,TRUNC((50/(H43+0.24)- IF($G43="w",Parameter!$B$3,Parameter!$D$3))/IF($G43="w",Parameter!$C$3,Parameter!$E$3)))</f>
        <v>0</v>
      </c>
      <c r="J43" s="105"/>
      <c r="K43" s="54">
        <f>IF(J43=0,0,TRUNC((75/(J43+0.24)- IF($G43="w",Parameter!$B$3,Parameter!$D$3))/IF($G43="w",Parameter!$C$3,Parameter!$E$3)))</f>
        <v>0</v>
      </c>
      <c r="L43" s="105"/>
      <c r="M43" s="54">
        <f>IF(L43=0,0,TRUNC((100/(L43+0.24)- IF($G43="w",Parameter!$B$3,Parameter!$D$3))/IF($G43="w",Parameter!$C$3,Parameter!$E$3)))</f>
        <v>0</v>
      </c>
      <c r="N43" s="80"/>
      <c r="O43" s="79" t="s">
        <v>44</v>
      </c>
      <c r="P43" s="81"/>
      <c r="Q43" s="54">
        <f>IF($G43="m",0,IF(AND($P43=0,$N43=0),0,TRUNC((800/($N43*60+$P43)-IF($G43="w",Parameter!$B$6,Parameter!$D$6))/IF($G43="w",Parameter!$C$6,Parameter!$E$6))))</f>
        <v>0</v>
      </c>
      <c r="R43" s="106"/>
      <c r="S43" s="73">
        <f>IF(R43=0,0,TRUNC((2000/(R43)- IF(Q43="w",Parameter!$B$6,Parameter!$D$6))/IF(Q43="w",Parameter!$C$6,Parameter!$E$6)))</f>
        <v>0</v>
      </c>
      <c r="T43" s="106"/>
      <c r="U43" s="73">
        <f>IF(T43=0,0,TRUNC((2000/(T43)- IF(Q43="w",Parameter!$B$3,Parameter!$D$3))/IF(Q43="w",Parameter!$C$3,Parameter!$E$3)))</f>
        <v>0</v>
      </c>
      <c r="V43" s="80"/>
      <c r="W43" s="79" t="s">
        <v>44</v>
      </c>
      <c r="X43" s="81"/>
      <c r="Y43" s="54">
        <f>IF($G43="w",0,IF(AND($V43=0,$X43=0),0,TRUNC((1000/($V43*60+$X43)-IF($G43="w",Parameter!$B$6,Parameter!$D$6))/IF($G43="w",Parameter!$C$6,Parameter!$E$6))))</f>
        <v>0</v>
      </c>
      <c r="Z43" s="37"/>
      <c r="AA43" s="104">
        <f>IF(Z43=0,0,TRUNC((SQRT(Z43)- IF($G43="w",Parameter!$B$11,Parameter!$D$11))/IF($G43="w",Parameter!$C$11,Parameter!$E$11)))</f>
        <v>0</v>
      </c>
      <c r="AB43" s="105"/>
      <c r="AC43" s="104">
        <f>IF(AB43=0,0,TRUNC((SQRT(AB43)- IF($G43="w",Parameter!$B$10,Parameter!$D$10))/IF($G43="w",Parameter!$C$10,Parameter!$E$10)))</f>
        <v>0</v>
      </c>
      <c r="AD43" s="38"/>
      <c r="AE43" s="55">
        <f>IF(AD43=0,0,TRUNC((SQRT(AD43)- IF($G43="w",Parameter!$B$15,Parameter!$D$15))/IF($G43="w",Parameter!$C$15,Parameter!$E$15)))</f>
        <v>0</v>
      </c>
      <c r="AF43" s="32"/>
      <c r="AG43" s="55">
        <f>IF(AF43=0,0,TRUNC((SQRT(AF43)- IF($G43="w",Parameter!$B$12,Parameter!$D$12))/IF($G43="w",Parameter!$C$12,Parameter!$E$12)))</f>
        <v>0</v>
      </c>
      <c r="AH43" s="60">
        <f t="shared" si="1"/>
        <v>0</v>
      </c>
      <c r="AI43" s="61">
        <f>LOOKUP($F43,Urkunde!$A$2:$A$16,IF($G43="w",Urkunde!$B$2:$B$16,Urkunde!$D$2:$D$16))</f>
        <v>0</v>
      </c>
      <c r="AJ43" s="61">
        <f>LOOKUP($F43,Urkunde!$A$2:$A$16,IF($G43="w",Urkunde!$C$2:$C$16,Urkunde!$E$2:$E$16))</f>
        <v>0</v>
      </c>
      <c r="AK43" s="61" t="str">
        <f t="shared" si="2"/>
        <v>-</v>
      </c>
      <c r="AL43" s="29">
        <f t="shared" si="3"/>
        <v>0</v>
      </c>
      <c r="AM43" s="21">
        <f t="shared" si="4"/>
        <v>0</v>
      </c>
      <c r="AN43" s="21">
        <f t="shared" si="5"/>
        <v>0</v>
      </c>
      <c r="AO43" s="21">
        <f t="shared" si="6"/>
        <v>0</v>
      </c>
      <c r="AP43" s="21">
        <f t="shared" si="7"/>
        <v>0</v>
      </c>
      <c r="AQ43" s="21">
        <f t="shared" si="8"/>
        <v>0</v>
      </c>
      <c r="AR43" s="21">
        <f t="shared" si="9"/>
        <v>0</v>
      </c>
      <c r="AS43" s="21">
        <f t="shared" si="10"/>
        <v>0</v>
      </c>
      <c r="AT43" s="21">
        <f t="shared" si="11"/>
        <v>0</v>
      </c>
      <c r="AU43" s="21">
        <f t="shared" si="12"/>
        <v>0</v>
      </c>
      <c r="AV43" s="21">
        <f t="shared" si="13"/>
        <v>0</v>
      </c>
    </row>
    <row r="44" spans="1:48" ht="15.6" x14ac:dyDescent="0.3">
      <c r="A44" s="51"/>
      <c r="B44" s="50"/>
      <c r="C44" s="96"/>
      <c r="D44" s="96"/>
      <c r="E44" s="49"/>
      <c r="F44" s="52">
        <f t="shared" si="0"/>
        <v>0</v>
      </c>
      <c r="G44" s="48"/>
      <c r="H44" s="38"/>
      <c r="I44" s="54">
        <f>IF(H44=0,0,TRUNC((50/(H44+0.24)- IF($G44="w",Parameter!$B$3,Parameter!$D$3))/IF($G44="w",Parameter!$C$3,Parameter!$E$3)))</f>
        <v>0</v>
      </c>
      <c r="J44" s="105"/>
      <c r="K44" s="54">
        <f>IF(J44=0,0,TRUNC((75/(J44+0.24)- IF($G44="w",Parameter!$B$3,Parameter!$D$3))/IF($G44="w",Parameter!$C$3,Parameter!$E$3)))</f>
        <v>0</v>
      </c>
      <c r="L44" s="105"/>
      <c r="M44" s="54">
        <f>IF(L44=0,0,TRUNC((100/(L44+0.24)- IF($G44="w",Parameter!$B$3,Parameter!$D$3))/IF($G44="w",Parameter!$C$3,Parameter!$E$3)))</f>
        <v>0</v>
      </c>
      <c r="N44" s="80"/>
      <c r="O44" s="79" t="s">
        <v>44</v>
      </c>
      <c r="P44" s="81"/>
      <c r="Q44" s="54">
        <f>IF($G44="m",0,IF(AND($P44=0,$N44=0),0,TRUNC((800/($N44*60+$P44)-IF($G44="w",Parameter!$B$6,Parameter!$D$6))/IF($G44="w",Parameter!$C$6,Parameter!$E$6))))</f>
        <v>0</v>
      </c>
      <c r="R44" s="106"/>
      <c r="S44" s="73">
        <f>IF(R44=0,0,TRUNC((2000/(R44)- IF(Q44="w",Parameter!$B$6,Parameter!$D$6))/IF(Q44="w",Parameter!$C$6,Parameter!$E$6)))</f>
        <v>0</v>
      </c>
      <c r="T44" s="106"/>
      <c r="U44" s="73">
        <f>IF(T44=0,0,TRUNC((2000/(T44)- IF(Q44="w",Parameter!$B$3,Parameter!$D$3))/IF(Q44="w",Parameter!$C$3,Parameter!$E$3)))</f>
        <v>0</v>
      </c>
      <c r="V44" s="80"/>
      <c r="W44" s="79" t="s">
        <v>44</v>
      </c>
      <c r="X44" s="81"/>
      <c r="Y44" s="54">
        <f>IF($G44="w",0,IF(AND($V44=0,$X44=0),0,TRUNC((1000/($V44*60+$X44)-IF($G44="w",Parameter!$B$6,Parameter!$D$6))/IF($G44="w",Parameter!$C$6,Parameter!$E$6))))</f>
        <v>0</v>
      </c>
      <c r="Z44" s="37"/>
      <c r="AA44" s="104">
        <f>IF(Z44=0,0,TRUNC((SQRT(Z44)- IF($G44="w",Parameter!$B$11,Parameter!$D$11))/IF($G44="w",Parameter!$C$11,Parameter!$E$11)))</f>
        <v>0</v>
      </c>
      <c r="AB44" s="105"/>
      <c r="AC44" s="104">
        <f>IF(AB44=0,0,TRUNC((SQRT(AB44)- IF($G44="w",Parameter!$B$10,Parameter!$D$10))/IF($G44="w",Parameter!$C$10,Parameter!$E$10)))</f>
        <v>0</v>
      </c>
      <c r="AD44" s="38"/>
      <c r="AE44" s="55">
        <f>IF(AD44=0,0,TRUNC((SQRT(AD44)- IF($G44="w",Parameter!$B$15,Parameter!$D$15))/IF($G44="w",Parameter!$C$15,Parameter!$E$15)))</f>
        <v>0</v>
      </c>
      <c r="AF44" s="32"/>
      <c r="AG44" s="55">
        <f>IF(AF44=0,0,TRUNC((SQRT(AF44)- IF($G44="w",Parameter!$B$12,Parameter!$D$12))/IF($G44="w",Parameter!$C$12,Parameter!$E$12)))</f>
        <v>0</v>
      </c>
      <c r="AH44" s="60">
        <f t="shared" si="1"/>
        <v>0</v>
      </c>
      <c r="AI44" s="61">
        <f>LOOKUP($F44,Urkunde!$A$2:$A$16,IF($G44="w",Urkunde!$B$2:$B$16,Urkunde!$D$2:$D$16))</f>
        <v>0</v>
      </c>
      <c r="AJ44" s="61">
        <f>LOOKUP($F44,Urkunde!$A$2:$A$16,IF($G44="w",Urkunde!$C$2:$C$16,Urkunde!$E$2:$E$16))</f>
        <v>0</v>
      </c>
      <c r="AK44" s="61" t="str">
        <f t="shared" si="2"/>
        <v>-</v>
      </c>
      <c r="AL44" s="29">
        <f t="shared" si="3"/>
        <v>0</v>
      </c>
      <c r="AM44" s="21">
        <f t="shared" si="4"/>
        <v>0</v>
      </c>
      <c r="AN44" s="21">
        <f t="shared" si="5"/>
        <v>0</v>
      </c>
      <c r="AO44" s="21">
        <f t="shared" si="6"/>
        <v>0</v>
      </c>
      <c r="AP44" s="21">
        <f t="shared" si="7"/>
        <v>0</v>
      </c>
      <c r="AQ44" s="21">
        <f t="shared" si="8"/>
        <v>0</v>
      </c>
      <c r="AR44" s="21">
        <f t="shared" si="9"/>
        <v>0</v>
      </c>
      <c r="AS44" s="21">
        <f t="shared" si="10"/>
        <v>0</v>
      </c>
      <c r="AT44" s="21">
        <f t="shared" si="11"/>
        <v>0</v>
      </c>
      <c r="AU44" s="21">
        <f t="shared" si="12"/>
        <v>0</v>
      </c>
      <c r="AV44" s="21">
        <f t="shared" si="13"/>
        <v>0</v>
      </c>
    </row>
    <row r="45" spans="1:48" ht="15.6" x14ac:dyDescent="0.3">
      <c r="A45" s="51"/>
      <c r="B45" s="50"/>
      <c r="C45" s="96"/>
      <c r="D45" s="96"/>
      <c r="E45" s="49"/>
      <c r="F45" s="52">
        <f t="shared" si="0"/>
        <v>0</v>
      </c>
      <c r="G45" s="48"/>
      <c r="H45" s="38"/>
      <c r="I45" s="54">
        <f>IF(H45=0,0,TRUNC((50/(H45+0.24)- IF($G45="w",Parameter!$B$3,Parameter!$D$3))/IF($G45="w",Parameter!$C$3,Parameter!$E$3)))</f>
        <v>0</v>
      </c>
      <c r="J45" s="105"/>
      <c r="K45" s="54">
        <f>IF(J45=0,0,TRUNC((75/(J45+0.24)- IF($G45="w",Parameter!$B$3,Parameter!$D$3))/IF($G45="w",Parameter!$C$3,Parameter!$E$3)))</f>
        <v>0</v>
      </c>
      <c r="L45" s="105"/>
      <c r="M45" s="54">
        <f>IF(L45=0,0,TRUNC((100/(L45+0.24)- IF($G45="w",Parameter!$B$3,Parameter!$D$3))/IF($G45="w",Parameter!$C$3,Parameter!$E$3)))</f>
        <v>0</v>
      </c>
      <c r="N45" s="80"/>
      <c r="O45" s="79" t="s">
        <v>44</v>
      </c>
      <c r="P45" s="81"/>
      <c r="Q45" s="54">
        <f>IF($G45="m",0,IF(AND($P45=0,$N45=0),0,TRUNC((800/($N45*60+$P45)-IF($G45="w",Parameter!$B$6,Parameter!$D$6))/IF($G45="w",Parameter!$C$6,Parameter!$E$6))))</f>
        <v>0</v>
      </c>
      <c r="R45" s="106"/>
      <c r="S45" s="73">
        <f>IF(R45=0,0,TRUNC((2000/(R45)- IF(Q45="w",Parameter!$B$6,Parameter!$D$6))/IF(Q45="w",Parameter!$C$6,Parameter!$E$6)))</f>
        <v>0</v>
      </c>
      <c r="T45" s="106"/>
      <c r="U45" s="73">
        <f>IF(T45=0,0,TRUNC((2000/(T45)- IF(Q45="w",Parameter!$B$3,Parameter!$D$3))/IF(Q45="w",Parameter!$C$3,Parameter!$E$3)))</f>
        <v>0</v>
      </c>
      <c r="V45" s="80"/>
      <c r="W45" s="79" t="s">
        <v>44</v>
      </c>
      <c r="X45" s="81"/>
      <c r="Y45" s="54">
        <f>IF($G45="w",0,IF(AND($V45=0,$X45=0),0,TRUNC((1000/($V45*60+$X45)-IF($G45="w",Parameter!$B$6,Parameter!$D$6))/IF($G45="w",Parameter!$C$6,Parameter!$E$6))))</f>
        <v>0</v>
      </c>
      <c r="Z45" s="37"/>
      <c r="AA45" s="104">
        <f>IF(Z45=0,0,TRUNC((SQRT(Z45)- IF($G45="w",Parameter!$B$11,Parameter!$D$11))/IF($G45="w",Parameter!$C$11,Parameter!$E$11)))</f>
        <v>0</v>
      </c>
      <c r="AB45" s="105"/>
      <c r="AC45" s="104">
        <f>IF(AB45=0,0,TRUNC((SQRT(AB45)- IF($G45="w",Parameter!$B$10,Parameter!$D$10))/IF($G45="w",Parameter!$C$10,Parameter!$E$10)))</f>
        <v>0</v>
      </c>
      <c r="AD45" s="38"/>
      <c r="AE45" s="55">
        <f>IF(AD45=0,0,TRUNC((SQRT(AD45)- IF($G45="w",Parameter!$B$15,Parameter!$D$15))/IF($G45="w",Parameter!$C$15,Parameter!$E$15)))</f>
        <v>0</v>
      </c>
      <c r="AF45" s="32"/>
      <c r="AG45" s="55">
        <f>IF(AF45=0,0,TRUNC((SQRT(AF45)- IF($G45="w",Parameter!$B$12,Parameter!$D$12))/IF($G45="w",Parameter!$C$12,Parameter!$E$12)))</f>
        <v>0</v>
      </c>
      <c r="AH45" s="60">
        <f t="shared" si="1"/>
        <v>0</v>
      </c>
      <c r="AI45" s="61">
        <f>LOOKUP($F45,Urkunde!$A$2:$A$16,IF($G45="w",Urkunde!$B$2:$B$16,Urkunde!$D$2:$D$16))</f>
        <v>0</v>
      </c>
      <c r="AJ45" s="61">
        <f>LOOKUP($F45,Urkunde!$A$2:$A$16,IF($G45="w",Urkunde!$C$2:$C$16,Urkunde!$E$2:$E$16))</f>
        <v>0</v>
      </c>
      <c r="AK45" s="61" t="str">
        <f t="shared" si="2"/>
        <v>-</v>
      </c>
      <c r="AL45" s="29">
        <f t="shared" si="3"/>
        <v>0</v>
      </c>
      <c r="AM45" s="21">
        <f t="shared" si="4"/>
        <v>0</v>
      </c>
      <c r="AN45" s="21">
        <f t="shared" si="5"/>
        <v>0</v>
      </c>
      <c r="AO45" s="21">
        <f t="shared" si="6"/>
        <v>0</v>
      </c>
      <c r="AP45" s="21">
        <f t="shared" si="7"/>
        <v>0</v>
      </c>
      <c r="AQ45" s="21">
        <f t="shared" si="8"/>
        <v>0</v>
      </c>
      <c r="AR45" s="21">
        <f t="shared" si="9"/>
        <v>0</v>
      </c>
      <c r="AS45" s="21">
        <f t="shared" si="10"/>
        <v>0</v>
      </c>
      <c r="AT45" s="21">
        <f t="shared" si="11"/>
        <v>0</v>
      </c>
      <c r="AU45" s="21">
        <f t="shared" si="12"/>
        <v>0</v>
      </c>
      <c r="AV45" s="21">
        <f t="shared" si="13"/>
        <v>0</v>
      </c>
    </row>
    <row r="46" spans="1:48" ht="15.6" x14ac:dyDescent="0.3">
      <c r="A46" s="51"/>
      <c r="B46" s="50"/>
      <c r="C46" s="96"/>
      <c r="D46" s="96"/>
      <c r="E46" s="49"/>
      <c r="F46" s="52">
        <f t="shared" si="0"/>
        <v>0</v>
      </c>
      <c r="G46" s="48"/>
      <c r="H46" s="38"/>
      <c r="I46" s="54">
        <f>IF(H46=0,0,TRUNC((50/(H46+0.24)- IF($G46="w",Parameter!$B$3,Parameter!$D$3))/IF($G46="w",Parameter!$C$3,Parameter!$E$3)))</f>
        <v>0</v>
      </c>
      <c r="J46" s="105"/>
      <c r="K46" s="54">
        <f>IF(J46=0,0,TRUNC((75/(J46+0.24)- IF($G46="w",Parameter!$B$3,Parameter!$D$3))/IF($G46="w",Parameter!$C$3,Parameter!$E$3)))</f>
        <v>0</v>
      </c>
      <c r="L46" s="105"/>
      <c r="M46" s="54">
        <f>IF(L46=0,0,TRUNC((100/(L46+0.24)- IF($G46="w",Parameter!$B$3,Parameter!$D$3))/IF($G46="w",Parameter!$C$3,Parameter!$E$3)))</f>
        <v>0</v>
      </c>
      <c r="N46" s="80"/>
      <c r="O46" s="79" t="s">
        <v>44</v>
      </c>
      <c r="P46" s="81"/>
      <c r="Q46" s="54">
        <f>IF($G46="m",0,IF(AND($P46=0,$N46=0),0,TRUNC((800/($N46*60+$P46)-IF($G46="w",Parameter!$B$6,Parameter!$D$6))/IF($G46="w",Parameter!$C$6,Parameter!$E$6))))</f>
        <v>0</v>
      </c>
      <c r="R46" s="106"/>
      <c r="S46" s="73">
        <f>IF(R46=0,0,TRUNC((2000/(R46)- IF(Q46="w",Parameter!$B$6,Parameter!$D$6))/IF(Q46="w",Parameter!$C$6,Parameter!$E$6)))</f>
        <v>0</v>
      </c>
      <c r="T46" s="106"/>
      <c r="U46" s="73">
        <f>IF(T46=0,0,TRUNC((2000/(T46)- IF(Q46="w",Parameter!$B$3,Parameter!$D$3))/IF(Q46="w",Parameter!$C$3,Parameter!$E$3)))</f>
        <v>0</v>
      </c>
      <c r="V46" s="80"/>
      <c r="W46" s="79" t="s">
        <v>44</v>
      </c>
      <c r="X46" s="81"/>
      <c r="Y46" s="54">
        <f>IF($G46="w",0,IF(AND($V46=0,$X46=0),0,TRUNC((1000/($V46*60+$X46)-IF($G46="w",Parameter!$B$6,Parameter!$D$6))/IF($G46="w",Parameter!$C$6,Parameter!$E$6))))</f>
        <v>0</v>
      </c>
      <c r="Z46" s="37"/>
      <c r="AA46" s="104">
        <f>IF(Z46=0,0,TRUNC((SQRT(Z46)- IF($G46="w",Parameter!$B$11,Parameter!$D$11))/IF($G46="w",Parameter!$C$11,Parameter!$E$11)))</f>
        <v>0</v>
      </c>
      <c r="AB46" s="105"/>
      <c r="AC46" s="104">
        <f>IF(AB46=0,0,TRUNC((SQRT(AB46)- IF($G46="w",Parameter!$B$10,Parameter!$D$10))/IF($G46="w",Parameter!$C$10,Parameter!$E$10)))</f>
        <v>0</v>
      </c>
      <c r="AD46" s="38"/>
      <c r="AE46" s="55">
        <f>IF(AD46=0,0,TRUNC((SQRT(AD46)- IF($G46="w",Parameter!$B$15,Parameter!$D$15))/IF($G46="w",Parameter!$C$15,Parameter!$E$15)))</f>
        <v>0</v>
      </c>
      <c r="AF46" s="32"/>
      <c r="AG46" s="55">
        <f>IF(AF46=0,0,TRUNC((SQRT(AF46)- IF($G46="w",Parameter!$B$12,Parameter!$D$12))/IF($G46="w",Parameter!$C$12,Parameter!$E$12)))</f>
        <v>0</v>
      </c>
      <c r="AH46" s="60">
        <f t="shared" si="1"/>
        <v>0</v>
      </c>
      <c r="AI46" s="61">
        <f>LOOKUP($F46,Urkunde!$A$2:$A$16,IF($G46="w",Urkunde!$B$2:$B$16,Urkunde!$D$2:$D$16))</f>
        <v>0</v>
      </c>
      <c r="AJ46" s="61">
        <f>LOOKUP($F46,Urkunde!$A$2:$A$16,IF($G46="w",Urkunde!$C$2:$C$16,Urkunde!$E$2:$E$16))</f>
        <v>0</v>
      </c>
      <c r="AK46" s="61" t="str">
        <f t="shared" si="2"/>
        <v>-</v>
      </c>
      <c r="AL46" s="29">
        <f t="shared" si="3"/>
        <v>0</v>
      </c>
      <c r="AM46" s="21">
        <f t="shared" si="4"/>
        <v>0</v>
      </c>
      <c r="AN46" s="21">
        <f t="shared" si="5"/>
        <v>0</v>
      </c>
      <c r="AO46" s="21">
        <f t="shared" si="6"/>
        <v>0</v>
      </c>
      <c r="AP46" s="21">
        <f t="shared" si="7"/>
        <v>0</v>
      </c>
      <c r="AQ46" s="21">
        <f t="shared" si="8"/>
        <v>0</v>
      </c>
      <c r="AR46" s="21">
        <f t="shared" si="9"/>
        <v>0</v>
      </c>
      <c r="AS46" s="21">
        <f t="shared" si="10"/>
        <v>0</v>
      </c>
      <c r="AT46" s="21">
        <f t="shared" si="11"/>
        <v>0</v>
      </c>
      <c r="AU46" s="21">
        <f t="shared" si="12"/>
        <v>0</v>
      </c>
      <c r="AV46" s="21">
        <f t="shared" si="13"/>
        <v>0</v>
      </c>
    </row>
    <row r="47" spans="1:48" ht="15.6" x14ac:dyDescent="0.3">
      <c r="A47" s="51"/>
      <c r="B47" s="50"/>
      <c r="C47" s="96"/>
      <c r="D47" s="96"/>
      <c r="E47" s="49"/>
      <c r="F47" s="52">
        <f t="shared" si="0"/>
        <v>0</v>
      </c>
      <c r="G47" s="48"/>
      <c r="H47" s="38"/>
      <c r="I47" s="54">
        <f>IF(H47=0,0,TRUNC((50/(H47+0.24)- IF($G47="w",Parameter!$B$3,Parameter!$D$3))/IF($G47="w",Parameter!$C$3,Parameter!$E$3)))</f>
        <v>0</v>
      </c>
      <c r="J47" s="105"/>
      <c r="K47" s="54">
        <f>IF(J47=0,0,TRUNC((75/(J47+0.24)- IF($G47="w",Parameter!$B$3,Parameter!$D$3))/IF($G47="w",Parameter!$C$3,Parameter!$E$3)))</f>
        <v>0</v>
      </c>
      <c r="L47" s="105"/>
      <c r="M47" s="54">
        <f>IF(L47=0,0,TRUNC((100/(L47+0.24)- IF($G47="w",Parameter!$B$3,Parameter!$D$3))/IF($G47="w",Parameter!$C$3,Parameter!$E$3)))</f>
        <v>0</v>
      </c>
      <c r="N47" s="80"/>
      <c r="O47" s="79" t="s">
        <v>44</v>
      </c>
      <c r="P47" s="81"/>
      <c r="Q47" s="54">
        <f>IF($G47="m",0,IF(AND($P47=0,$N47=0),0,TRUNC((800/($N47*60+$P47)-IF($G47="w",Parameter!$B$6,Parameter!$D$6))/IF($G47="w",Parameter!$C$6,Parameter!$E$6))))</f>
        <v>0</v>
      </c>
      <c r="R47" s="106"/>
      <c r="S47" s="73">
        <f>IF(R47=0,0,TRUNC((2000/(R47)- IF(Q47="w",Parameter!$B$6,Parameter!$D$6))/IF(Q47="w",Parameter!$C$6,Parameter!$E$6)))</f>
        <v>0</v>
      </c>
      <c r="T47" s="106"/>
      <c r="U47" s="73">
        <f>IF(T47=0,0,TRUNC((2000/(T47)- IF(Q47="w",Parameter!$B$3,Parameter!$D$3))/IF(Q47="w",Parameter!$C$3,Parameter!$E$3)))</f>
        <v>0</v>
      </c>
      <c r="V47" s="80"/>
      <c r="W47" s="79" t="s">
        <v>44</v>
      </c>
      <c r="X47" s="81"/>
      <c r="Y47" s="54">
        <f>IF($G47="w",0,IF(AND($V47=0,$X47=0),0,TRUNC((1000/($V47*60+$X47)-IF($G47="w",Parameter!$B$6,Parameter!$D$6))/IF($G47="w",Parameter!$C$6,Parameter!$E$6))))</f>
        <v>0</v>
      </c>
      <c r="Z47" s="37"/>
      <c r="AA47" s="104">
        <f>IF(Z47=0,0,TRUNC((SQRT(Z47)- IF($G47="w",Parameter!$B$11,Parameter!$D$11))/IF($G47="w",Parameter!$C$11,Parameter!$E$11)))</f>
        <v>0</v>
      </c>
      <c r="AB47" s="105"/>
      <c r="AC47" s="104">
        <f>IF(AB47=0,0,TRUNC((SQRT(AB47)- IF($G47="w",Parameter!$B$10,Parameter!$D$10))/IF($G47="w",Parameter!$C$10,Parameter!$E$10)))</f>
        <v>0</v>
      </c>
      <c r="AD47" s="38"/>
      <c r="AE47" s="55">
        <f>IF(AD47=0,0,TRUNC((SQRT(AD47)- IF($G47="w",Parameter!$B$15,Parameter!$D$15))/IF($G47="w",Parameter!$C$15,Parameter!$E$15)))</f>
        <v>0</v>
      </c>
      <c r="AF47" s="32"/>
      <c r="AG47" s="55">
        <f>IF(AF47=0,0,TRUNC((SQRT(AF47)- IF($G47="w",Parameter!$B$12,Parameter!$D$12))/IF($G47="w",Parameter!$C$12,Parameter!$E$12)))</f>
        <v>0</v>
      </c>
      <c r="AH47" s="60">
        <f t="shared" si="1"/>
        <v>0</v>
      </c>
      <c r="AI47" s="61">
        <f>LOOKUP($F47,Urkunde!$A$2:$A$16,IF($G47="w",Urkunde!$B$2:$B$16,Urkunde!$D$2:$D$16))</f>
        <v>0</v>
      </c>
      <c r="AJ47" s="61">
        <f>LOOKUP($F47,Urkunde!$A$2:$A$16,IF($G47="w",Urkunde!$C$2:$C$16,Urkunde!$E$2:$E$16))</f>
        <v>0</v>
      </c>
      <c r="AK47" s="61" t="str">
        <f t="shared" si="2"/>
        <v>-</v>
      </c>
      <c r="AL47" s="29">
        <f t="shared" si="3"/>
        <v>0</v>
      </c>
      <c r="AM47" s="21">
        <f t="shared" si="4"/>
        <v>0</v>
      </c>
      <c r="AN47" s="21">
        <f t="shared" si="5"/>
        <v>0</v>
      </c>
      <c r="AO47" s="21">
        <f t="shared" si="6"/>
        <v>0</v>
      </c>
      <c r="AP47" s="21">
        <f t="shared" si="7"/>
        <v>0</v>
      </c>
      <c r="AQ47" s="21">
        <f t="shared" si="8"/>
        <v>0</v>
      </c>
      <c r="AR47" s="21">
        <f t="shared" si="9"/>
        <v>0</v>
      </c>
      <c r="AS47" s="21">
        <f t="shared" si="10"/>
        <v>0</v>
      </c>
      <c r="AT47" s="21">
        <f t="shared" si="11"/>
        <v>0</v>
      </c>
      <c r="AU47" s="21">
        <f t="shared" si="12"/>
        <v>0</v>
      </c>
      <c r="AV47" s="21">
        <f t="shared" si="13"/>
        <v>0</v>
      </c>
    </row>
    <row r="48" spans="1:48" ht="15.6" x14ac:dyDescent="0.3">
      <c r="A48" s="51"/>
      <c r="B48" s="50"/>
      <c r="C48" s="96"/>
      <c r="D48" s="96"/>
      <c r="E48" s="49"/>
      <c r="F48" s="52">
        <f t="shared" si="0"/>
        <v>0</v>
      </c>
      <c r="G48" s="48"/>
      <c r="H48" s="38"/>
      <c r="I48" s="54">
        <f>IF(H48=0,0,TRUNC((50/(H48+0.24)- IF($G48="w",Parameter!$B$3,Parameter!$D$3))/IF($G48="w",Parameter!$C$3,Parameter!$E$3)))</f>
        <v>0</v>
      </c>
      <c r="J48" s="105"/>
      <c r="K48" s="54">
        <f>IF(J48=0,0,TRUNC((75/(J48+0.24)- IF($G48="w",Parameter!$B$3,Parameter!$D$3))/IF($G48="w",Parameter!$C$3,Parameter!$E$3)))</f>
        <v>0</v>
      </c>
      <c r="L48" s="105"/>
      <c r="M48" s="54">
        <f>IF(L48=0,0,TRUNC((100/(L48+0.24)- IF($G48="w",Parameter!$B$3,Parameter!$D$3))/IF($G48="w",Parameter!$C$3,Parameter!$E$3)))</f>
        <v>0</v>
      </c>
      <c r="N48" s="80"/>
      <c r="O48" s="79" t="s">
        <v>44</v>
      </c>
      <c r="P48" s="81"/>
      <c r="Q48" s="54">
        <f>IF($G48="m",0,IF(AND($P48=0,$N48=0),0,TRUNC((800/($N48*60+$P48)-IF($G48="w",Parameter!$B$6,Parameter!$D$6))/IF($G48="w",Parameter!$C$6,Parameter!$E$6))))</f>
        <v>0</v>
      </c>
      <c r="R48" s="106"/>
      <c r="S48" s="73">
        <f>IF(R48=0,0,TRUNC((2000/(R48)- IF(Q48="w",Parameter!$B$6,Parameter!$D$6))/IF(Q48="w",Parameter!$C$6,Parameter!$E$6)))</f>
        <v>0</v>
      </c>
      <c r="T48" s="106"/>
      <c r="U48" s="73">
        <f>IF(T48=0,0,TRUNC((2000/(T48)- IF(Q48="w",Parameter!$B$3,Parameter!$D$3))/IF(Q48="w",Parameter!$C$3,Parameter!$E$3)))</f>
        <v>0</v>
      </c>
      <c r="V48" s="80"/>
      <c r="W48" s="79" t="s">
        <v>44</v>
      </c>
      <c r="X48" s="81"/>
      <c r="Y48" s="54">
        <f>IF($G48="w",0,IF(AND($V48=0,$X48=0),0,TRUNC((1000/($V48*60+$X48)-IF($G48="w",Parameter!$B$6,Parameter!$D$6))/IF($G48="w",Parameter!$C$6,Parameter!$E$6))))</f>
        <v>0</v>
      </c>
      <c r="Z48" s="37"/>
      <c r="AA48" s="104">
        <f>IF(Z48=0,0,TRUNC((SQRT(Z48)- IF($G48="w",Parameter!$B$11,Parameter!$D$11))/IF($G48="w",Parameter!$C$11,Parameter!$E$11)))</f>
        <v>0</v>
      </c>
      <c r="AB48" s="105"/>
      <c r="AC48" s="104">
        <f>IF(AB48=0,0,TRUNC((SQRT(AB48)- IF($G48="w",Parameter!$B$10,Parameter!$D$10))/IF($G48="w",Parameter!$C$10,Parameter!$E$10)))</f>
        <v>0</v>
      </c>
      <c r="AD48" s="38"/>
      <c r="AE48" s="55">
        <f>IF(AD48=0,0,TRUNC((SQRT(AD48)- IF($G48="w",Parameter!$B$15,Parameter!$D$15))/IF($G48="w",Parameter!$C$15,Parameter!$E$15)))</f>
        <v>0</v>
      </c>
      <c r="AF48" s="32"/>
      <c r="AG48" s="55">
        <f>IF(AF48=0,0,TRUNC((SQRT(AF48)- IF($G48="w",Parameter!$B$12,Parameter!$D$12))/IF($G48="w",Parameter!$C$12,Parameter!$E$12)))</f>
        <v>0</v>
      </c>
      <c r="AH48" s="60">
        <f t="shared" si="1"/>
        <v>0</v>
      </c>
      <c r="AI48" s="61">
        <f>LOOKUP($F48,Urkunde!$A$2:$A$16,IF($G48="w",Urkunde!$B$2:$B$16,Urkunde!$D$2:$D$16))</f>
        <v>0</v>
      </c>
      <c r="AJ48" s="61">
        <f>LOOKUP($F48,Urkunde!$A$2:$A$16,IF($G48="w",Urkunde!$C$2:$C$16,Urkunde!$E$2:$E$16))</f>
        <v>0</v>
      </c>
      <c r="AK48" s="61" t="str">
        <f t="shared" si="2"/>
        <v>-</v>
      </c>
      <c r="AL48" s="29">
        <f t="shared" si="3"/>
        <v>0</v>
      </c>
      <c r="AM48" s="21">
        <f t="shared" si="4"/>
        <v>0</v>
      </c>
      <c r="AN48" s="21">
        <f t="shared" si="5"/>
        <v>0</v>
      </c>
      <c r="AO48" s="21">
        <f t="shared" si="6"/>
        <v>0</v>
      </c>
      <c r="AP48" s="21">
        <f t="shared" si="7"/>
        <v>0</v>
      </c>
      <c r="AQ48" s="21">
        <f t="shared" si="8"/>
        <v>0</v>
      </c>
      <c r="AR48" s="21">
        <f t="shared" si="9"/>
        <v>0</v>
      </c>
      <c r="AS48" s="21">
        <f t="shared" si="10"/>
        <v>0</v>
      </c>
      <c r="AT48" s="21">
        <f t="shared" si="11"/>
        <v>0</v>
      </c>
      <c r="AU48" s="21">
        <f t="shared" si="12"/>
        <v>0</v>
      </c>
      <c r="AV48" s="21">
        <f t="shared" si="13"/>
        <v>0</v>
      </c>
    </row>
    <row r="49" spans="1:48" ht="15.6" x14ac:dyDescent="0.3">
      <c r="A49" s="51"/>
      <c r="B49" s="50"/>
      <c r="C49" s="96"/>
      <c r="D49" s="96"/>
      <c r="E49" s="49"/>
      <c r="F49" s="52">
        <f t="shared" si="0"/>
        <v>0</v>
      </c>
      <c r="G49" s="48"/>
      <c r="H49" s="38"/>
      <c r="I49" s="54">
        <f>IF(H49=0,0,TRUNC((50/(H49+0.24)- IF($G49="w",Parameter!$B$3,Parameter!$D$3))/IF($G49="w",Parameter!$C$3,Parameter!$E$3)))</f>
        <v>0</v>
      </c>
      <c r="J49" s="105"/>
      <c r="K49" s="54">
        <f>IF(J49=0,0,TRUNC((75/(J49+0.24)- IF($G49="w",Parameter!$B$3,Parameter!$D$3))/IF($G49="w",Parameter!$C$3,Parameter!$E$3)))</f>
        <v>0</v>
      </c>
      <c r="L49" s="105"/>
      <c r="M49" s="54">
        <f>IF(L49=0,0,TRUNC((100/(L49+0.24)- IF($G49="w",Parameter!$B$3,Parameter!$D$3))/IF($G49="w",Parameter!$C$3,Parameter!$E$3)))</f>
        <v>0</v>
      </c>
      <c r="N49" s="80"/>
      <c r="O49" s="79" t="s">
        <v>44</v>
      </c>
      <c r="P49" s="81"/>
      <c r="Q49" s="54">
        <f>IF($G49="m",0,IF(AND($P49=0,$N49=0),0,TRUNC((800/($N49*60+$P49)-IF($G49="w",Parameter!$B$6,Parameter!$D$6))/IF($G49="w",Parameter!$C$6,Parameter!$E$6))))</f>
        <v>0</v>
      </c>
      <c r="R49" s="106"/>
      <c r="S49" s="73">
        <f>IF(R49=0,0,TRUNC((2000/(R49)- IF(Q49="w",Parameter!$B$6,Parameter!$D$6))/IF(Q49="w",Parameter!$C$6,Parameter!$E$6)))</f>
        <v>0</v>
      </c>
      <c r="T49" s="106"/>
      <c r="U49" s="73">
        <f>IF(T49=0,0,TRUNC((2000/(T49)- IF(Q49="w",Parameter!$B$3,Parameter!$D$3))/IF(Q49="w",Parameter!$C$3,Parameter!$E$3)))</f>
        <v>0</v>
      </c>
      <c r="V49" s="80"/>
      <c r="W49" s="79" t="s">
        <v>44</v>
      </c>
      <c r="X49" s="81"/>
      <c r="Y49" s="54">
        <f>IF($G49="w",0,IF(AND($V49=0,$X49=0),0,TRUNC((1000/($V49*60+$X49)-IF($G49="w",Parameter!$B$6,Parameter!$D$6))/IF($G49="w",Parameter!$C$6,Parameter!$E$6))))</f>
        <v>0</v>
      </c>
      <c r="Z49" s="37"/>
      <c r="AA49" s="104">
        <f>IF(Z49=0,0,TRUNC((SQRT(Z49)- IF($G49="w",Parameter!$B$11,Parameter!$D$11))/IF($G49="w",Parameter!$C$11,Parameter!$E$11)))</f>
        <v>0</v>
      </c>
      <c r="AB49" s="105"/>
      <c r="AC49" s="104">
        <f>IF(AB49=0,0,TRUNC((SQRT(AB49)- IF($G49="w",Parameter!$B$10,Parameter!$D$10))/IF($G49="w",Parameter!$C$10,Parameter!$E$10)))</f>
        <v>0</v>
      </c>
      <c r="AD49" s="38"/>
      <c r="AE49" s="55">
        <f>IF(AD49=0,0,TRUNC((SQRT(AD49)- IF($G49="w",Parameter!$B$15,Parameter!$D$15))/IF($G49="w",Parameter!$C$15,Parameter!$E$15)))</f>
        <v>0</v>
      </c>
      <c r="AF49" s="32"/>
      <c r="AG49" s="55">
        <f>IF(AF49=0,0,TRUNC((SQRT(AF49)- IF($G49="w",Parameter!$B$12,Parameter!$D$12))/IF($G49="w",Parameter!$C$12,Parameter!$E$12)))</f>
        <v>0</v>
      </c>
      <c r="AH49" s="60">
        <f t="shared" si="1"/>
        <v>0</v>
      </c>
      <c r="AI49" s="61">
        <f>LOOKUP($F49,Urkunde!$A$2:$A$16,IF($G49="w",Urkunde!$B$2:$B$16,Urkunde!$D$2:$D$16))</f>
        <v>0</v>
      </c>
      <c r="AJ49" s="61">
        <f>LOOKUP($F49,Urkunde!$A$2:$A$16,IF($G49="w",Urkunde!$C$2:$C$16,Urkunde!$E$2:$E$16))</f>
        <v>0</v>
      </c>
      <c r="AK49" s="61" t="str">
        <f t="shared" si="2"/>
        <v>-</v>
      </c>
      <c r="AL49" s="29">
        <f t="shared" si="3"/>
        <v>0</v>
      </c>
      <c r="AM49" s="21">
        <f t="shared" si="4"/>
        <v>0</v>
      </c>
      <c r="AN49" s="21">
        <f t="shared" si="5"/>
        <v>0</v>
      </c>
      <c r="AO49" s="21">
        <f t="shared" si="6"/>
        <v>0</v>
      </c>
      <c r="AP49" s="21">
        <f t="shared" si="7"/>
        <v>0</v>
      </c>
      <c r="AQ49" s="21">
        <f t="shared" si="8"/>
        <v>0</v>
      </c>
      <c r="AR49" s="21">
        <f t="shared" si="9"/>
        <v>0</v>
      </c>
      <c r="AS49" s="21">
        <f t="shared" si="10"/>
        <v>0</v>
      </c>
      <c r="AT49" s="21">
        <f t="shared" si="11"/>
        <v>0</v>
      </c>
      <c r="AU49" s="21">
        <f t="shared" si="12"/>
        <v>0</v>
      </c>
      <c r="AV49" s="21">
        <f t="shared" si="13"/>
        <v>0</v>
      </c>
    </row>
    <row r="50" spans="1:48" ht="15.6" x14ac:dyDescent="0.3">
      <c r="A50" s="51"/>
      <c r="B50" s="50"/>
      <c r="C50" s="96"/>
      <c r="D50" s="96"/>
      <c r="E50" s="49"/>
      <c r="F50" s="52">
        <f t="shared" si="0"/>
        <v>0</v>
      </c>
      <c r="G50" s="48"/>
      <c r="H50" s="38"/>
      <c r="I50" s="54">
        <f>IF(H50=0,0,TRUNC((50/(H50+0.24)- IF($G50="w",Parameter!$B$3,Parameter!$D$3))/IF($G50="w",Parameter!$C$3,Parameter!$E$3)))</f>
        <v>0</v>
      </c>
      <c r="J50" s="105"/>
      <c r="K50" s="54">
        <f>IF(J50=0,0,TRUNC((75/(J50+0.24)- IF($G50="w",Parameter!$B$3,Parameter!$D$3))/IF($G50="w",Parameter!$C$3,Parameter!$E$3)))</f>
        <v>0</v>
      </c>
      <c r="L50" s="105"/>
      <c r="M50" s="54">
        <f>IF(L50=0,0,TRUNC((100/(L50+0.24)- IF($G50="w",Parameter!$B$3,Parameter!$D$3))/IF($G50="w",Parameter!$C$3,Parameter!$E$3)))</f>
        <v>0</v>
      </c>
      <c r="N50" s="80"/>
      <c r="O50" s="79" t="s">
        <v>44</v>
      </c>
      <c r="P50" s="81"/>
      <c r="Q50" s="54">
        <f>IF($G50="m",0,IF(AND($P50=0,$N50=0),0,TRUNC((800/($N50*60+$P50)-IF($G50="w",Parameter!$B$6,Parameter!$D$6))/IF($G50="w",Parameter!$C$6,Parameter!$E$6))))</f>
        <v>0</v>
      </c>
      <c r="R50" s="106"/>
      <c r="S50" s="73">
        <f>IF(R50=0,0,TRUNC((2000/(R50)- IF(Q50="w",Parameter!$B$6,Parameter!$D$6))/IF(Q50="w",Parameter!$C$6,Parameter!$E$6)))</f>
        <v>0</v>
      </c>
      <c r="T50" s="106"/>
      <c r="U50" s="73">
        <f>IF(T50=0,0,TRUNC((2000/(T50)- IF(Q50="w",Parameter!$B$3,Parameter!$D$3))/IF(Q50="w",Parameter!$C$3,Parameter!$E$3)))</f>
        <v>0</v>
      </c>
      <c r="V50" s="80"/>
      <c r="W50" s="79" t="s">
        <v>44</v>
      </c>
      <c r="X50" s="81"/>
      <c r="Y50" s="54">
        <f>IF($G50="w",0,IF(AND($V50=0,$X50=0),0,TRUNC((1000/($V50*60+$X50)-IF($G50="w",Parameter!$B$6,Parameter!$D$6))/IF($G50="w",Parameter!$C$6,Parameter!$E$6))))</f>
        <v>0</v>
      </c>
      <c r="Z50" s="37"/>
      <c r="AA50" s="104">
        <f>IF(Z50=0,0,TRUNC((SQRT(Z50)- IF($G50="w",Parameter!$B$11,Parameter!$D$11))/IF($G50="w",Parameter!$C$11,Parameter!$E$11)))</f>
        <v>0</v>
      </c>
      <c r="AB50" s="105"/>
      <c r="AC50" s="104">
        <f>IF(AB50=0,0,TRUNC((SQRT(AB50)- IF($G50="w",Parameter!$B$10,Parameter!$D$10))/IF($G50="w",Parameter!$C$10,Parameter!$E$10)))</f>
        <v>0</v>
      </c>
      <c r="AD50" s="38"/>
      <c r="AE50" s="55">
        <f>IF(AD50=0,0,TRUNC((SQRT(AD50)- IF($G50="w",Parameter!$B$15,Parameter!$D$15))/IF($G50="w",Parameter!$C$15,Parameter!$E$15)))</f>
        <v>0</v>
      </c>
      <c r="AF50" s="32"/>
      <c r="AG50" s="55">
        <f>IF(AF50=0,0,TRUNC((SQRT(AF50)- IF($G50="w",Parameter!$B$12,Parameter!$D$12))/IF($G50="w",Parameter!$C$12,Parameter!$E$12)))</f>
        <v>0</v>
      </c>
      <c r="AH50" s="60">
        <f t="shared" si="1"/>
        <v>0</v>
      </c>
      <c r="AI50" s="61">
        <f>LOOKUP($F50,Urkunde!$A$2:$A$16,IF($G50="w",Urkunde!$B$2:$B$16,Urkunde!$D$2:$D$16))</f>
        <v>0</v>
      </c>
      <c r="AJ50" s="61">
        <f>LOOKUP($F50,Urkunde!$A$2:$A$16,IF($G50="w",Urkunde!$C$2:$C$16,Urkunde!$E$2:$E$16))</f>
        <v>0</v>
      </c>
      <c r="AK50" s="61" t="str">
        <f t="shared" si="2"/>
        <v>-</v>
      </c>
      <c r="AL50" s="29">
        <f t="shared" si="3"/>
        <v>0</v>
      </c>
      <c r="AM50" s="21">
        <f t="shared" si="4"/>
        <v>0</v>
      </c>
      <c r="AN50" s="21">
        <f t="shared" si="5"/>
        <v>0</v>
      </c>
      <c r="AO50" s="21">
        <f t="shared" si="6"/>
        <v>0</v>
      </c>
      <c r="AP50" s="21">
        <f t="shared" si="7"/>
        <v>0</v>
      </c>
      <c r="AQ50" s="21">
        <f t="shared" si="8"/>
        <v>0</v>
      </c>
      <c r="AR50" s="21">
        <f t="shared" si="9"/>
        <v>0</v>
      </c>
      <c r="AS50" s="21">
        <f t="shared" si="10"/>
        <v>0</v>
      </c>
      <c r="AT50" s="21">
        <f t="shared" si="11"/>
        <v>0</v>
      </c>
      <c r="AU50" s="21">
        <f t="shared" si="12"/>
        <v>0</v>
      </c>
      <c r="AV50" s="21">
        <f t="shared" si="13"/>
        <v>0</v>
      </c>
    </row>
    <row r="51" spans="1:48" ht="15.6" x14ac:dyDescent="0.3">
      <c r="A51" s="51"/>
      <c r="B51" s="50"/>
      <c r="C51" s="96"/>
      <c r="D51" s="96"/>
      <c r="E51" s="49"/>
      <c r="F51" s="52">
        <f t="shared" si="0"/>
        <v>0</v>
      </c>
      <c r="G51" s="48"/>
      <c r="H51" s="38"/>
      <c r="I51" s="54">
        <f>IF(H51=0,0,TRUNC((50/(H51+0.24)- IF($G51="w",Parameter!$B$3,Parameter!$D$3))/IF($G51="w",Parameter!$C$3,Parameter!$E$3)))</f>
        <v>0</v>
      </c>
      <c r="J51" s="105"/>
      <c r="K51" s="54">
        <f>IF(J51=0,0,TRUNC((75/(J51+0.24)- IF($G51="w",Parameter!$B$3,Parameter!$D$3))/IF($G51="w",Parameter!$C$3,Parameter!$E$3)))</f>
        <v>0</v>
      </c>
      <c r="L51" s="105"/>
      <c r="M51" s="54">
        <f>IF(L51=0,0,TRUNC((100/(L51+0.24)- IF($G51="w",Parameter!$B$3,Parameter!$D$3))/IF($G51="w",Parameter!$C$3,Parameter!$E$3)))</f>
        <v>0</v>
      </c>
      <c r="N51" s="80"/>
      <c r="O51" s="79" t="s">
        <v>44</v>
      </c>
      <c r="P51" s="81"/>
      <c r="Q51" s="54">
        <f>IF($G51="m",0,IF(AND($P51=0,$N51=0),0,TRUNC((800/($N51*60+$P51)-IF($G51="w",Parameter!$B$6,Parameter!$D$6))/IF($G51="w",Parameter!$C$6,Parameter!$E$6))))</f>
        <v>0</v>
      </c>
      <c r="R51" s="106"/>
      <c r="S51" s="73">
        <f>IF(R51=0,0,TRUNC((2000/(R51)- IF(Q51="w",Parameter!$B$6,Parameter!$D$6))/IF(Q51="w",Parameter!$C$6,Parameter!$E$6)))</f>
        <v>0</v>
      </c>
      <c r="T51" s="106"/>
      <c r="U51" s="73">
        <f>IF(T51=0,0,TRUNC((2000/(T51)- IF(Q51="w",Parameter!$B$3,Parameter!$D$3))/IF(Q51="w",Parameter!$C$3,Parameter!$E$3)))</f>
        <v>0</v>
      </c>
      <c r="V51" s="80"/>
      <c r="W51" s="79" t="s">
        <v>44</v>
      </c>
      <c r="X51" s="81"/>
      <c r="Y51" s="54">
        <f>IF($G51="w",0,IF(AND($V51=0,$X51=0),0,TRUNC((1000/($V51*60+$X51)-IF($G51="w",Parameter!$B$6,Parameter!$D$6))/IF($G51="w",Parameter!$C$6,Parameter!$E$6))))</f>
        <v>0</v>
      </c>
      <c r="Z51" s="37"/>
      <c r="AA51" s="104">
        <f>IF(Z51=0,0,TRUNC((SQRT(Z51)- IF($G51="w",Parameter!$B$11,Parameter!$D$11))/IF($G51="w",Parameter!$C$11,Parameter!$E$11)))</f>
        <v>0</v>
      </c>
      <c r="AB51" s="105"/>
      <c r="AC51" s="104">
        <f>IF(AB51=0,0,TRUNC((SQRT(AB51)- IF($G51="w",Parameter!$B$10,Parameter!$D$10))/IF($G51="w",Parameter!$C$10,Parameter!$E$10)))</f>
        <v>0</v>
      </c>
      <c r="AD51" s="38"/>
      <c r="AE51" s="55">
        <f>IF(AD51=0,0,TRUNC((SQRT(AD51)- IF($G51="w",Parameter!$B$15,Parameter!$D$15))/IF($G51="w",Parameter!$C$15,Parameter!$E$15)))</f>
        <v>0</v>
      </c>
      <c r="AF51" s="32"/>
      <c r="AG51" s="55">
        <f>IF(AF51=0,0,TRUNC((SQRT(AF51)- IF($G51="w",Parameter!$B$12,Parameter!$D$12))/IF($G51="w",Parameter!$C$12,Parameter!$E$12)))</f>
        <v>0</v>
      </c>
      <c r="AH51" s="60">
        <f t="shared" si="1"/>
        <v>0</v>
      </c>
      <c r="AI51" s="61">
        <f>LOOKUP($F51,Urkunde!$A$2:$A$16,IF($G51="w",Urkunde!$B$2:$B$16,Urkunde!$D$2:$D$16))</f>
        <v>0</v>
      </c>
      <c r="AJ51" s="61">
        <f>LOOKUP($F51,Urkunde!$A$2:$A$16,IF($G51="w",Urkunde!$C$2:$C$16,Urkunde!$E$2:$E$16))</f>
        <v>0</v>
      </c>
      <c r="AK51" s="61" t="str">
        <f t="shared" si="2"/>
        <v>-</v>
      </c>
      <c r="AL51" s="29">
        <f t="shared" si="3"/>
        <v>0</v>
      </c>
      <c r="AM51" s="21">
        <f t="shared" si="4"/>
        <v>0</v>
      </c>
      <c r="AN51" s="21">
        <f t="shared" si="5"/>
        <v>0</v>
      </c>
      <c r="AO51" s="21">
        <f t="shared" si="6"/>
        <v>0</v>
      </c>
      <c r="AP51" s="21">
        <f t="shared" si="7"/>
        <v>0</v>
      </c>
      <c r="AQ51" s="21">
        <f t="shared" si="8"/>
        <v>0</v>
      </c>
      <c r="AR51" s="21">
        <f t="shared" si="9"/>
        <v>0</v>
      </c>
      <c r="AS51" s="21">
        <f t="shared" si="10"/>
        <v>0</v>
      </c>
      <c r="AT51" s="21">
        <f t="shared" si="11"/>
        <v>0</v>
      </c>
      <c r="AU51" s="21">
        <f t="shared" si="12"/>
        <v>0</v>
      </c>
      <c r="AV51" s="21">
        <f t="shared" si="13"/>
        <v>0</v>
      </c>
    </row>
    <row r="52" spans="1:48" ht="15.6" x14ac:dyDescent="0.3">
      <c r="A52" s="51"/>
      <c r="B52" s="50"/>
      <c r="C52" s="96"/>
      <c r="D52" s="96"/>
      <c r="E52" s="49"/>
      <c r="F52" s="52">
        <f t="shared" si="0"/>
        <v>0</v>
      </c>
      <c r="G52" s="48"/>
      <c r="H52" s="38"/>
      <c r="I52" s="54">
        <f>IF(H52=0,0,TRUNC((50/(H52+0.24)- IF($G52="w",Parameter!$B$3,Parameter!$D$3))/IF($G52="w",Parameter!$C$3,Parameter!$E$3)))</f>
        <v>0</v>
      </c>
      <c r="J52" s="105"/>
      <c r="K52" s="54">
        <f>IF(J52=0,0,TRUNC((75/(J52+0.24)- IF($G52="w",Parameter!$B$3,Parameter!$D$3))/IF($G52="w",Parameter!$C$3,Parameter!$E$3)))</f>
        <v>0</v>
      </c>
      <c r="L52" s="105"/>
      <c r="M52" s="54">
        <f>IF(L52=0,0,TRUNC((100/(L52+0.24)- IF($G52="w",Parameter!$B$3,Parameter!$D$3))/IF($G52="w",Parameter!$C$3,Parameter!$E$3)))</f>
        <v>0</v>
      </c>
      <c r="N52" s="80"/>
      <c r="O52" s="79" t="s">
        <v>44</v>
      </c>
      <c r="P52" s="81"/>
      <c r="Q52" s="54">
        <f>IF($G52="m",0,IF(AND($P52=0,$N52=0),0,TRUNC((800/($N52*60+$P52)-IF($G52="w",Parameter!$B$6,Parameter!$D$6))/IF($G52="w",Parameter!$C$6,Parameter!$E$6))))</f>
        <v>0</v>
      </c>
      <c r="R52" s="106"/>
      <c r="S52" s="73">
        <f>IF(R52=0,0,TRUNC((2000/(R52)- IF(Q52="w",Parameter!$B$6,Parameter!$D$6))/IF(Q52="w",Parameter!$C$6,Parameter!$E$6)))</f>
        <v>0</v>
      </c>
      <c r="T52" s="106"/>
      <c r="U52" s="73">
        <f>IF(T52=0,0,TRUNC((2000/(T52)- IF(Q52="w",Parameter!$B$3,Parameter!$D$3))/IF(Q52="w",Parameter!$C$3,Parameter!$E$3)))</f>
        <v>0</v>
      </c>
      <c r="V52" s="80"/>
      <c r="W52" s="79" t="s">
        <v>44</v>
      </c>
      <c r="X52" s="81"/>
      <c r="Y52" s="54">
        <f>IF($G52="w",0,IF(AND($V52=0,$X52=0),0,TRUNC((1000/($V52*60+$X52)-IF($G52="w",Parameter!$B$6,Parameter!$D$6))/IF($G52="w",Parameter!$C$6,Parameter!$E$6))))</f>
        <v>0</v>
      </c>
      <c r="Z52" s="37"/>
      <c r="AA52" s="104">
        <f>IF(Z52=0,0,TRUNC((SQRT(Z52)- IF($G52="w",Parameter!$B$11,Parameter!$D$11))/IF($G52="w",Parameter!$C$11,Parameter!$E$11)))</f>
        <v>0</v>
      </c>
      <c r="AB52" s="105"/>
      <c r="AC52" s="104">
        <f>IF(AB52=0,0,TRUNC((SQRT(AB52)- IF($G52="w",Parameter!$B$10,Parameter!$D$10))/IF($G52="w",Parameter!$C$10,Parameter!$E$10)))</f>
        <v>0</v>
      </c>
      <c r="AD52" s="38"/>
      <c r="AE52" s="55">
        <f>IF(AD52=0,0,TRUNC((SQRT(AD52)- IF($G52="w",Parameter!$B$15,Parameter!$D$15))/IF($G52="w",Parameter!$C$15,Parameter!$E$15)))</f>
        <v>0</v>
      </c>
      <c r="AF52" s="32"/>
      <c r="AG52" s="55">
        <f>IF(AF52=0,0,TRUNC((SQRT(AF52)- IF($G52="w",Parameter!$B$12,Parameter!$D$12))/IF($G52="w",Parameter!$C$12,Parameter!$E$12)))</f>
        <v>0</v>
      </c>
      <c r="AH52" s="60">
        <f t="shared" si="1"/>
        <v>0</v>
      </c>
      <c r="AI52" s="61">
        <f>LOOKUP($F52,Urkunde!$A$2:$A$16,IF($G52="w",Urkunde!$B$2:$B$16,Urkunde!$D$2:$D$16))</f>
        <v>0</v>
      </c>
      <c r="AJ52" s="61">
        <f>LOOKUP($F52,Urkunde!$A$2:$A$16,IF($G52="w",Urkunde!$C$2:$C$16,Urkunde!$E$2:$E$16))</f>
        <v>0</v>
      </c>
      <c r="AK52" s="61" t="str">
        <f t="shared" si="2"/>
        <v>-</v>
      </c>
      <c r="AL52" s="29">
        <f t="shared" si="3"/>
        <v>0</v>
      </c>
      <c r="AM52" s="21">
        <f t="shared" si="4"/>
        <v>0</v>
      </c>
      <c r="AN52" s="21">
        <f t="shared" si="5"/>
        <v>0</v>
      </c>
      <c r="AO52" s="21">
        <f t="shared" si="6"/>
        <v>0</v>
      </c>
      <c r="AP52" s="21">
        <f t="shared" si="7"/>
        <v>0</v>
      </c>
      <c r="AQ52" s="21">
        <f t="shared" si="8"/>
        <v>0</v>
      </c>
      <c r="AR52" s="21">
        <f t="shared" si="9"/>
        <v>0</v>
      </c>
      <c r="AS52" s="21">
        <f t="shared" si="10"/>
        <v>0</v>
      </c>
      <c r="AT52" s="21">
        <f t="shared" si="11"/>
        <v>0</v>
      </c>
      <c r="AU52" s="21">
        <f t="shared" si="12"/>
        <v>0</v>
      </c>
      <c r="AV52" s="21">
        <f t="shared" si="13"/>
        <v>0</v>
      </c>
    </row>
    <row r="53" spans="1:48" ht="15.6" x14ac:dyDescent="0.3">
      <c r="A53" s="51"/>
      <c r="B53" s="50"/>
      <c r="C53" s="96"/>
      <c r="D53" s="96"/>
      <c r="E53" s="49"/>
      <c r="F53" s="52">
        <f t="shared" si="0"/>
        <v>0</v>
      </c>
      <c r="G53" s="48"/>
      <c r="H53" s="38"/>
      <c r="I53" s="54">
        <f>IF(H53=0,0,TRUNC((50/(H53+0.24)- IF($G53="w",Parameter!$B$3,Parameter!$D$3))/IF($G53="w",Parameter!$C$3,Parameter!$E$3)))</f>
        <v>0</v>
      </c>
      <c r="J53" s="105"/>
      <c r="K53" s="54">
        <f>IF(J53=0,0,TRUNC((75/(J53+0.24)- IF($G53="w",Parameter!$B$3,Parameter!$D$3))/IF($G53="w",Parameter!$C$3,Parameter!$E$3)))</f>
        <v>0</v>
      </c>
      <c r="L53" s="105"/>
      <c r="M53" s="54">
        <f>IF(L53=0,0,TRUNC((100/(L53+0.24)- IF($G53="w",Parameter!$B$3,Parameter!$D$3))/IF($G53="w",Parameter!$C$3,Parameter!$E$3)))</f>
        <v>0</v>
      </c>
      <c r="N53" s="80"/>
      <c r="O53" s="79" t="s">
        <v>44</v>
      </c>
      <c r="P53" s="81"/>
      <c r="Q53" s="54">
        <f>IF($G53="m",0,IF(AND($P53=0,$N53=0),0,TRUNC((800/($N53*60+$P53)-IF($G53="w",Parameter!$B$6,Parameter!$D$6))/IF($G53="w",Parameter!$C$6,Parameter!$E$6))))</f>
        <v>0</v>
      </c>
      <c r="R53" s="106"/>
      <c r="S53" s="73">
        <f>IF(R53=0,0,TRUNC((2000/(R53)- IF(Q53="w",Parameter!$B$6,Parameter!$D$6))/IF(Q53="w",Parameter!$C$6,Parameter!$E$6)))</f>
        <v>0</v>
      </c>
      <c r="T53" s="106"/>
      <c r="U53" s="73">
        <f>IF(T53=0,0,TRUNC((2000/(T53)- IF(Q53="w",Parameter!$B$3,Parameter!$D$3))/IF(Q53="w",Parameter!$C$3,Parameter!$E$3)))</f>
        <v>0</v>
      </c>
      <c r="V53" s="80"/>
      <c r="W53" s="79" t="s">
        <v>44</v>
      </c>
      <c r="X53" s="81"/>
      <c r="Y53" s="54">
        <f>IF($G53="w",0,IF(AND($V53=0,$X53=0),0,TRUNC((1000/($V53*60+$X53)-IF($G53="w",Parameter!$B$6,Parameter!$D$6))/IF($G53="w",Parameter!$C$6,Parameter!$E$6))))</f>
        <v>0</v>
      </c>
      <c r="Z53" s="37"/>
      <c r="AA53" s="104">
        <f>IF(Z53=0,0,TRUNC((SQRT(Z53)- IF($G53="w",Parameter!$B$11,Parameter!$D$11))/IF($G53="w",Parameter!$C$11,Parameter!$E$11)))</f>
        <v>0</v>
      </c>
      <c r="AB53" s="105"/>
      <c r="AC53" s="104">
        <f>IF(AB53=0,0,TRUNC((SQRT(AB53)- IF($G53="w",Parameter!$B$10,Parameter!$D$10))/IF($G53="w",Parameter!$C$10,Parameter!$E$10)))</f>
        <v>0</v>
      </c>
      <c r="AD53" s="38"/>
      <c r="AE53" s="55">
        <f>IF(AD53=0,0,TRUNC((SQRT(AD53)- IF($G53="w",Parameter!$B$15,Parameter!$D$15))/IF($G53="w",Parameter!$C$15,Parameter!$E$15)))</f>
        <v>0</v>
      </c>
      <c r="AF53" s="32"/>
      <c r="AG53" s="55">
        <f>IF(AF53=0,0,TRUNC((SQRT(AF53)- IF($G53="w",Parameter!$B$12,Parameter!$D$12))/IF($G53="w",Parameter!$C$12,Parameter!$E$12)))</f>
        <v>0</v>
      </c>
      <c r="AH53" s="60">
        <f t="shared" si="1"/>
        <v>0</v>
      </c>
      <c r="AI53" s="61">
        <f>LOOKUP($F53,Urkunde!$A$2:$A$16,IF($G53="w",Urkunde!$B$2:$B$16,Urkunde!$D$2:$D$16))</f>
        <v>0</v>
      </c>
      <c r="AJ53" s="61">
        <f>LOOKUP($F53,Urkunde!$A$2:$A$16,IF($G53="w",Urkunde!$C$2:$C$16,Urkunde!$E$2:$E$16))</f>
        <v>0</v>
      </c>
      <c r="AK53" s="61" t="str">
        <f t="shared" si="2"/>
        <v>-</v>
      </c>
      <c r="AL53" s="29">
        <f t="shared" si="3"/>
        <v>0</v>
      </c>
      <c r="AM53" s="21">
        <f t="shared" si="4"/>
        <v>0</v>
      </c>
      <c r="AN53" s="21">
        <f t="shared" si="5"/>
        <v>0</v>
      </c>
      <c r="AO53" s="21">
        <f t="shared" si="6"/>
        <v>0</v>
      </c>
      <c r="AP53" s="21">
        <f t="shared" si="7"/>
        <v>0</v>
      </c>
      <c r="AQ53" s="21">
        <f t="shared" si="8"/>
        <v>0</v>
      </c>
      <c r="AR53" s="21">
        <f t="shared" si="9"/>
        <v>0</v>
      </c>
      <c r="AS53" s="21">
        <f t="shared" si="10"/>
        <v>0</v>
      </c>
      <c r="AT53" s="21">
        <f t="shared" si="11"/>
        <v>0</v>
      </c>
      <c r="AU53" s="21">
        <f t="shared" si="12"/>
        <v>0</v>
      </c>
      <c r="AV53" s="21">
        <f t="shared" si="13"/>
        <v>0</v>
      </c>
    </row>
    <row r="54" spans="1:48" ht="15.6" x14ac:dyDescent="0.3">
      <c r="A54" s="51"/>
      <c r="B54" s="50"/>
      <c r="C54" s="96"/>
      <c r="D54" s="96"/>
      <c r="E54" s="49"/>
      <c r="F54" s="52">
        <f t="shared" si="0"/>
        <v>0</v>
      </c>
      <c r="G54" s="48"/>
      <c r="H54" s="38"/>
      <c r="I54" s="54">
        <f>IF(H54=0,0,TRUNC((50/(H54+0.24)- IF($G54="w",Parameter!$B$3,Parameter!$D$3))/IF($G54="w",Parameter!$C$3,Parameter!$E$3)))</f>
        <v>0</v>
      </c>
      <c r="J54" s="105"/>
      <c r="K54" s="54">
        <f>IF(J54=0,0,TRUNC((75/(J54+0.24)- IF($G54="w",Parameter!$B$3,Parameter!$D$3))/IF($G54="w",Parameter!$C$3,Parameter!$E$3)))</f>
        <v>0</v>
      </c>
      <c r="L54" s="105"/>
      <c r="M54" s="54">
        <f>IF(L54=0,0,TRUNC((100/(L54+0.24)- IF($G54="w",Parameter!$B$3,Parameter!$D$3))/IF($G54="w",Parameter!$C$3,Parameter!$E$3)))</f>
        <v>0</v>
      </c>
      <c r="N54" s="80"/>
      <c r="O54" s="79" t="s">
        <v>44</v>
      </c>
      <c r="P54" s="81"/>
      <c r="Q54" s="54">
        <f>IF($G54="m",0,IF(AND($P54=0,$N54=0),0,TRUNC((800/($N54*60+$P54)-IF($G54="w",Parameter!$B$6,Parameter!$D$6))/IF($G54="w",Parameter!$C$6,Parameter!$E$6))))</f>
        <v>0</v>
      </c>
      <c r="R54" s="106"/>
      <c r="S54" s="73">
        <f>IF(R54=0,0,TRUNC((2000/(R54)- IF(Q54="w",Parameter!$B$6,Parameter!$D$6))/IF(Q54="w",Parameter!$C$6,Parameter!$E$6)))</f>
        <v>0</v>
      </c>
      <c r="T54" s="106"/>
      <c r="U54" s="73">
        <f>IF(T54=0,0,TRUNC((2000/(T54)- IF(Q54="w",Parameter!$B$3,Parameter!$D$3))/IF(Q54="w",Parameter!$C$3,Parameter!$E$3)))</f>
        <v>0</v>
      </c>
      <c r="V54" s="80"/>
      <c r="W54" s="79" t="s">
        <v>44</v>
      </c>
      <c r="X54" s="81"/>
      <c r="Y54" s="54">
        <f>IF($G54="w",0,IF(AND($V54=0,$X54=0),0,TRUNC((1000/($V54*60+$X54)-IF($G54="w",Parameter!$B$6,Parameter!$D$6))/IF($G54="w",Parameter!$C$6,Parameter!$E$6))))</f>
        <v>0</v>
      </c>
      <c r="Z54" s="37"/>
      <c r="AA54" s="104">
        <f>IF(Z54=0,0,TRUNC((SQRT(Z54)- IF($G54="w",Parameter!$B$11,Parameter!$D$11))/IF($G54="w",Parameter!$C$11,Parameter!$E$11)))</f>
        <v>0</v>
      </c>
      <c r="AB54" s="105"/>
      <c r="AC54" s="104">
        <f>IF(AB54=0,0,TRUNC((SQRT(AB54)- IF($G54="w",Parameter!$B$10,Parameter!$D$10))/IF($G54="w",Parameter!$C$10,Parameter!$E$10)))</f>
        <v>0</v>
      </c>
      <c r="AD54" s="38"/>
      <c r="AE54" s="55">
        <f>IF(AD54=0,0,TRUNC((SQRT(AD54)- IF($G54="w",Parameter!$B$15,Parameter!$D$15))/IF($G54="w",Parameter!$C$15,Parameter!$E$15)))</f>
        <v>0</v>
      </c>
      <c r="AF54" s="32"/>
      <c r="AG54" s="55">
        <f>IF(AF54=0,0,TRUNC((SQRT(AF54)- IF($G54="w",Parameter!$B$12,Parameter!$D$12))/IF($G54="w",Parameter!$C$12,Parameter!$E$12)))</f>
        <v>0</v>
      </c>
      <c r="AH54" s="60">
        <f t="shared" si="1"/>
        <v>0</v>
      </c>
      <c r="AI54" s="61">
        <f>LOOKUP($F54,Urkunde!$A$2:$A$16,IF($G54="w",Urkunde!$B$2:$B$16,Urkunde!$D$2:$D$16))</f>
        <v>0</v>
      </c>
      <c r="AJ54" s="61">
        <f>LOOKUP($F54,Urkunde!$A$2:$A$16,IF($G54="w",Urkunde!$C$2:$C$16,Urkunde!$E$2:$E$16))</f>
        <v>0</v>
      </c>
      <c r="AK54" s="61" t="str">
        <f t="shared" si="2"/>
        <v>-</v>
      </c>
      <c r="AL54" s="29">
        <f t="shared" si="3"/>
        <v>0</v>
      </c>
      <c r="AM54" s="21">
        <f t="shared" si="4"/>
        <v>0</v>
      </c>
      <c r="AN54" s="21">
        <f t="shared" si="5"/>
        <v>0</v>
      </c>
      <c r="AO54" s="21">
        <f t="shared" si="6"/>
        <v>0</v>
      </c>
      <c r="AP54" s="21">
        <f t="shared" si="7"/>
        <v>0</v>
      </c>
      <c r="AQ54" s="21">
        <f t="shared" si="8"/>
        <v>0</v>
      </c>
      <c r="AR54" s="21">
        <f t="shared" si="9"/>
        <v>0</v>
      </c>
      <c r="AS54" s="21">
        <f t="shared" si="10"/>
        <v>0</v>
      </c>
      <c r="AT54" s="21">
        <f t="shared" si="11"/>
        <v>0</v>
      </c>
      <c r="AU54" s="21">
        <f t="shared" si="12"/>
        <v>0</v>
      </c>
      <c r="AV54" s="21">
        <f t="shared" si="13"/>
        <v>0</v>
      </c>
    </row>
    <row r="55" spans="1:48" ht="15.6" x14ac:dyDescent="0.3">
      <c r="A55" s="51"/>
      <c r="B55" s="50"/>
      <c r="C55" s="96"/>
      <c r="D55" s="96"/>
      <c r="E55" s="49"/>
      <c r="F55" s="52">
        <f t="shared" si="0"/>
        <v>0</v>
      </c>
      <c r="G55" s="48"/>
      <c r="H55" s="38"/>
      <c r="I55" s="54">
        <f>IF(H55=0,0,TRUNC((50/(H55+0.24)- IF($G55="w",Parameter!$B$3,Parameter!$D$3))/IF($G55="w",Parameter!$C$3,Parameter!$E$3)))</f>
        <v>0</v>
      </c>
      <c r="J55" s="105"/>
      <c r="K55" s="54">
        <f>IF(J55=0,0,TRUNC((75/(J55+0.24)- IF($G55="w",Parameter!$B$3,Parameter!$D$3))/IF($G55="w",Parameter!$C$3,Parameter!$E$3)))</f>
        <v>0</v>
      </c>
      <c r="L55" s="105"/>
      <c r="M55" s="54">
        <f>IF(L55=0,0,TRUNC((100/(L55+0.24)- IF($G55="w",Parameter!$B$3,Parameter!$D$3))/IF($G55="w",Parameter!$C$3,Parameter!$E$3)))</f>
        <v>0</v>
      </c>
      <c r="N55" s="80"/>
      <c r="O55" s="79" t="s">
        <v>44</v>
      </c>
      <c r="P55" s="81"/>
      <c r="Q55" s="54">
        <f>IF($G55="m",0,IF(AND($P55=0,$N55=0),0,TRUNC((800/($N55*60+$P55)-IF($G55="w",Parameter!$B$6,Parameter!$D$6))/IF($G55="w",Parameter!$C$6,Parameter!$E$6))))</f>
        <v>0</v>
      </c>
      <c r="R55" s="106"/>
      <c r="S55" s="73">
        <f>IF(R55=0,0,TRUNC((2000/(R55)- IF(Q55="w",Parameter!$B$6,Parameter!$D$6))/IF(Q55="w",Parameter!$C$6,Parameter!$E$6)))</f>
        <v>0</v>
      </c>
      <c r="T55" s="106"/>
      <c r="U55" s="73">
        <f>IF(T55=0,0,TRUNC((2000/(T55)- IF(Q55="w",Parameter!$B$3,Parameter!$D$3))/IF(Q55="w",Parameter!$C$3,Parameter!$E$3)))</f>
        <v>0</v>
      </c>
      <c r="V55" s="80"/>
      <c r="W55" s="79" t="s">
        <v>44</v>
      </c>
      <c r="X55" s="81"/>
      <c r="Y55" s="54">
        <f>IF($G55="w",0,IF(AND($V55=0,$X55=0),0,TRUNC((1000/($V55*60+$X55)-IF($G55="w",Parameter!$B$6,Parameter!$D$6))/IF($G55="w",Parameter!$C$6,Parameter!$E$6))))</f>
        <v>0</v>
      </c>
      <c r="Z55" s="37"/>
      <c r="AA55" s="104">
        <f>IF(Z55=0,0,TRUNC((SQRT(Z55)- IF($G55="w",Parameter!$B$11,Parameter!$D$11))/IF($G55="w",Parameter!$C$11,Parameter!$E$11)))</f>
        <v>0</v>
      </c>
      <c r="AB55" s="105"/>
      <c r="AC55" s="104">
        <f>IF(AB55=0,0,TRUNC((SQRT(AB55)- IF($G55="w",Parameter!$B$10,Parameter!$D$10))/IF($G55="w",Parameter!$C$10,Parameter!$E$10)))</f>
        <v>0</v>
      </c>
      <c r="AD55" s="38"/>
      <c r="AE55" s="55">
        <f>IF(AD55=0,0,TRUNC((SQRT(AD55)- IF($G55="w",Parameter!$B$15,Parameter!$D$15))/IF($G55="w",Parameter!$C$15,Parameter!$E$15)))</f>
        <v>0</v>
      </c>
      <c r="AF55" s="32"/>
      <c r="AG55" s="55">
        <f>IF(AF55=0,0,TRUNC((SQRT(AF55)- IF($G55="w",Parameter!$B$12,Parameter!$D$12))/IF($G55="w",Parameter!$C$12,Parameter!$E$12)))</f>
        <v>0</v>
      </c>
      <c r="AH55" s="60">
        <f t="shared" si="1"/>
        <v>0</v>
      </c>
      <c r="AI55" s="61">
        <f>LOOKUP($F55,Urkunde!$A$2:$A$16,IF($G55="w",Urkunde!$B$2:$B$16,Urkunde!$D$2:$D$16))</f>
        <v>0</v>
      </c>
      <c r="AJ55" s="61">
        <f>LOOKUP($F55,Urkunde!$A$2:$A$16,IF($G55="w",Urkunde!$C$2:$C$16,Urkunde!$E$2:$E$16))</f>
        <v>0</v>
      </c>
      <c r="AK55" s="61" t="str">
        <f t="shared" si="2"/>
        <v>-</v>
      </c>
      <c r="AL55" s="29">
        <f t="shared" si="3"/>
        <v>0</v>
      </c>
      <c r="AM55" s="21">
        <f t="shared" si="4"/>
        <v>0</v>
      </c>
      <c r="AN55" s="21">
        <f t="shared" si="5"/>
        <v>0</v>
      </c>
      <c r="AO55" s="21">
        <f t="shared" si="6"/>
        <v>0</v>
      </c>
      <c r="AP55" s="21">
        <f t="shared" si="7"/>
        <v>0</v>
      </c>
      <c r="AQ55" s="21">
        <f t="shared" si="8"/>
        <v>0</v>
      </c>
      <c r="AR55" s="21">
        <f t="shared" si="9"/>
        <v>0</v>
      </c>
      <c r="AS55" s="21">
        <f t="shared" si="10"/>
        <v>0</v>
      </c>
      <c r="AT55" s="21">
        <f t="shared" si="11"/>
        <v>0</v>
      </c>
      <c r="AU55" s="21">
        <f t="shared" si="12"/>
        <v>0</v>
      </c>
      <c r="AV55" s="21">
        <f t="shared" si="13"/>
        <v>0</v>
      </c>
    </row>
    <row r="56" spans="1:48" ht="15.6" x14ac:dyDescent="0.3">
      <c r="A56" s="51"/>
      <c r="B56" s="50"/>
      <c r="C56" s="96"/>
      <c r="D56" s="96"/>
      <c r="E56" s="49"/>
      <c r="F56" s="52">
        <f t="shared" si="0"/>
        <v>0</v>
      </c>
      <c r="G56" s="48"/>
      <c r="H56" s="38"/>
      <c r="I56" s="54">
        <f>IF(H56=0,0,TRUNC((50/(H56+0.24)- IF($G56="w",Parameter!$B$3,Parameter!$D$3))/IF($G56="w",Parameter!$C$3,Parameter!$E$3)))</f>
        <v>0</v>
      </c>
      <c r="J56" s="105"/>
      <c r="K56" s="54">
        <f>IF(J56=0,0,TRUNC((75/(J56+0.24)- IF($G56="w",Parameter!$B$3,Parameter!$D$3))/IF($G56="w",Parameter!$C$3,Parameter!$E$3)))</f>
        <v>0</v>
      </c>
      <c r="L56" s="105"/>
      <c r="M56" s="54">
        <f>IF(L56=0,0,TRUNC((100/(L56+0.24)- IF($G56="w",Parameter!$B$3,Parameter!$D$3))/IF($G56="w",Parameter!$C$3,Parameter!$E$3)))</f>
        <v>0</v>
      </c>
      <c r="N56" s="80"/>
      <c r="O56" s="79" t="s">
        <v>44</v>
      </c>
      <c r="P56" s="81"/>
      <c r="Q56" s="54">
        <f>IF($G56="m",0,IF(AND($P56=0,$N56=0),0,TRUNC((800/($N56*60+$P56)-IF($G56="w",Parameter!$B$6,Parameter!$D$6))/IF($G56="w",Parameter!$C$6,Parameter!$E$6))))</f>
        <v>0</v>
      </c>
      <c r="R56" s="106"/>
      <c r="S56" s="73">
        <f>IF(R56=0,0,TRUNC((2000/(R56)- IF(Q56="w",Parameter!$B$6,Parameter!$D$6))/IF(Q56="w",Parameter!$C$6,Parameter!$E$6)))</f>
        <v>0</v>
      </c>
      <c r="T56" s="106"/>
      <c r="U56" s="73">
        <f>IF(T56=0,0,TRUNC((2000/(T56)- IF(Q56="w",Parameter!$B$3,Parameter!$D$3))/IF(Q56="w",Parameter!$C$3,Parameter!$E$3)))</f>
        <v>0</v>
      </c>
      <c r="V56" s="80"/>
      <c r="W56" s="79" t="s">
        <v>44</v>
      </c>
      <c r="X56" s="81"/>
      <c r="Y56" s="54">
        <f>IF($G56="w",0,IF(AND($V56=0,$X56=0),0,TRUNC((1000/($V56*60+$X56)-IF($G56="w",Parameter!$B$6,Parameter!$D$6))/IF($G56="w",Parameter!$C$6,Parameter!$E$6))))</f>
        <v>0</v>
      </c>
      <c r="Z56" s="37"/>
      <c r="AA56" s="104">
        <f>IF(Z56=0,0,TRUNC((SQRT(Z56)- IF($G56="w",Parameter!$B$11,Parameter!$D$11))/IF($G56="w",Parameter!$C$11,Parameter!$E$11)))</f>
        <v>0</v>
      </c>
      <c r="AB56" s="105"/>
      <c r="AC56" s="104">
        <f>IF(AB56=0,0,TRUNC((SQRT(AB56)- IF($G56="w",Parameter!$B$10,Parameter!$D$10))/IF($G56="w",Parameter!$C$10,Parameter!$E$10)))</f>
        <v>0</v>
      </c>
      <c r="AD56" s="38"/>
      <c r="AE56" s="55">
        <f>IF(AD56=0,0,TRUNC((SQRT(AD56)- IF($G56="w",Parameter!$B$15,Parameter!$D$15))/IF($G56="w",Parameter!$C$15,Parameter!$E$15)))</f>
        <v>0</v>
      </c>
      <c r="AF56" s="32"/>
      <c r="AG56" s="55">
        <f>IF(AF56=0,0,TRUNC((SQRT(AF56)- IF($G56="w",Parameter!$B$12,Parameter!$D$12))/IF($G56="w",Parameter!$C$12,Parameter!$E$12)))</f>
        <v>0</v>
      </c>
      <c r="AH56" s="60">
        <f t="shared" si="1"/>
        <v>0</v>
      </c>
      <c r="AI56" s="61">
        <f>LOOKUP($F56,Urkunde!$A$2:$A$16,IF($G56="w",Urkunde!$B$2:$B$16,Urkunde!$D$2:$D$16))</f>
        <v>0</v>
      </c>
      <c r="AJ56" s="61">
        <f>LOOKUP($F56,Urkunde!$A$2:$A$16,IF($G56="w",Urkunde!$C$2:$C$16,Urkunde!$E$2:$E$16))</f>
        <v>0</v>
      </c>
      <c r="AK56" s="61" t="str">
        <f t="shared" si="2"/>
        <v>-</v>
      </c>
      <c r="AL56" s="29">
        <f t="shared" si="3"/>
        <v>0</v>
      </c>
      <c r="AM56" s="21">
        <f t="shared" si="4"/>
        <v>0</v>
      </c>
      <c r="AN56" s="21">
        <f t="shared" si="5"/>
        <v>0</v>
      </c>
      <c r="AO56" s="21">
        <f t="shared" si="6"/>
        <v>0</v>
      </c>
      <c r="AP56" s="21">
        <f t="shared" si="7"/>
        <v>0</v>
      </c>
      <c r="AQ56" s="21">
        <f t="shared" si="8"/>
        <v>0</v>
      </c>
      <c r="AR56" s="21">
        <f t="shared" si="9"/>
        <v>0</v>
      </c>
      <c r="AS56" s="21">
        <f t="shared" si="10"/>
        <v>0</v>
      </c>
      <c r="AT56" s="21">
        <f t="shared" si="11"/>
        <v>0</v>
      </c>
      <c r="AU56" s="21">
        <f t="shared" si="12"/>
        <v>0</v>
      </c>
      <c r="AV56" s="21">
        <f t="shared" si="13"/>
        <v>0</v>
      </c>
    </row>
    <row r="57" spans="1:48" ht="15.6" x14ac:dyDescent="0.3">
      <c r="A57" s="51"/>
      <c r="B57" s="50"/>
      <c r="C57" s="96"/>
      <c r="D57" s="96"/>
      <c r="E57" s="49"/>
      <c r="F57" s="52">
        <f t="shared" si="0"/>
        <v>0</v>
      </c>
      <c r="G57" s="48"/>
      <c r="H57" s="38"/>
      <c r="I57" s="54">
        <f>IF(H57=0,0,TRUNC((50/(H57+0.24)- IF($G57="w",Parameter!$B$3,Parameter!$D$3))/IF($G57="w",Parameter!$C$3,Parameter!$E$3)))</f>
        <v>0</v>
      </c>
      <c r="J57" s="105"/>
      <c r="K57" s="54">
        <f>IF(J57=0,0,TRUNC((75/(J57+0.24)- IF($G57="w",Parameter!$B$3,Parameter!$D$3))/IF($G57="w",Parameter!$C$3,Parameter!$E$3)))</f>
        <v>0</v>
      </c>
      <c r="L57" s="105"/>
      <c r="M57" s="54">
        <f>IF(L57=0,0,TRUNC((100/(L57+0.24)- IF($G57="w",Parameter!$B$3,Parameter!$D$3))/IF($G57="w",Parameter!$C$3,Parameter!$E$3)))</f>
        <v>0</v>
      </c>
      <c r="N57" s="80"/>
      <c r="O57" s="79" t="s">
        <v>44</v>
      </c>
      <c r="P57" s="81"/>
      <c r="Q57" s="54">
        <f>IF($G57="m",0,IF(AND($P57=0,$N57=0),0,TRUNC((800/($N57*60+$P57)-IF($G57="w",Parameter!$B$6,Parameter!$D$6))/IF($G57="w",Parameter!$C$6,Parameter!$E$6))))</f>
        <v>0</v>
      </c>
      <c r="R57" s="106"/>
      <c r="S57" s="73">
        <f>IF(R57=0,0,TRUNC((2000/(R57)- IF(Q57="w",Parameter!$B$6,Parameter!$D$6))/IF(Q57="w",Parameter!$C$6,Parameter!$E$6)))</f>
        <v>0</v>
      </c>
      <c r="T57" s="106"/>
      <c r="U57" s="73">
        <f>IF(T57=0,0,TRUNC((2000/(T57)- IF(Q57="w",Parameter!$B$3,Parameter!$D$3))/IF(Q57="w",Parameter!$C$3,Parameter!$E$3)))</f>
        <v>0</v>
      </c>
      <c r="V57" s="80"/>
      <c r="W57" s="79" t="s">
        <v>44</v>
      </c>
      <c r="X57" s="81"/>
      <c r="Y57" s="54">
        <f>IF($G57="w",0,IF(AND($V57=0,$X57=0),0,TRUNC((1000/($V57*60+$X57)-IF($G57="w",Parameter!$B$6,Parameter!$D$6))/IF($G57="w",Parameter!$C$6,Parameter!$E$6))))</f>
        <v>0</v>
      </c>
      <c r="Z57" s="37"/>
      <c r="AA57" s="104">
        <f>IF(Z57=0,0,TRUNC((SQRT(Z57)- IF($G57="w",Parameter!$B$11,Parameter!$D$11))/IF($G57="w",Parameter!$C$11,Parameter!$E$11)))</f>
        <v>0</v>
      </c>
      <c r="AB57" s="105"/>
      <c r="AC57" s="104">
        <f>IF(AB57=0,0,TRUNC((SQRT(AB57)- IF($G57="w",Parameter!$B$10,Parameter!$D$10))/IF($G57="w",Parameter!$C$10,Parameter!$E$10)))</f>
        <v>0</v>
      </c>
      <c r="AD57" s="38"/>
      <c r="AE57" s="55">
        <f>IF(AD57=0,0,TRUNC((SQRT(AD57)- IF($G57="w",Parameter!$B$15,Parameter!$D$15))/IF($G57="w",Parameter!$C$15,Parameter!$E$15)))</f>
        <v>0</v>
      </c>
      <c r="AF57" s="32"/>
      <c r="AG57" s="55">
        <f>IF(AF57=0,0,TRUNC((SQRT(AF57)- IF($G57="w",Parameter!$B$12,Parameter!$D$12))/IF($G57="w",Parameter!$C$12,Parameter!$E$12)))</f>
        <v>0</v>
      </c>
      <c r="AH57" s="60">
        <f t="shared" si="1"/>
        <v>0</v>
      </c>
      <c r="AI57" s="61">
        <f>LOOKUP($F57,Urkunde!$A$2:$A$16,IF($G57="w",Urkunde!$B$2:$B$16,Urkunde!$D$2:$D$16))</f>
        <v>0</v>
      </c>
      <c r="AJ57" s="61">
        <f>LOOKUP($F57,Urkunde!$A$2:$A$16,IF($G57="w",Urkunde!$C$2:$C$16,Urkunde!$E$2:$E$16))</f>
        <v>0</v>
      </c>
      <c r="AK57" s="61" t="str">
        <f t="shared" si="2"/>
        <v>-</v>
      </c>
      <c r="AL57" s="29">
        <f t="shared" si="3"/>
        <v>0</v>
      </c>
      <c r="AM57" s="21">
        <f t="shared" si="4"/>
        <v>0</v>
      </c>
      <c r="AN57" s="21">
        <f t="shared" si="5"/>
        <v>0</v>
      </c>
      <c r="AO57" s="21">
        <f t="shared" si="6"/>
        <v>0</v>
      </c>
      <c r="AP57" s="21">
        <f t="shared" si="7"/>
        <v>0</v>
      </c>
      <c r="AQ57" s="21">
        <f t="shared" si="8"/>
        <v>0</v>
      </c>
      <c r="AR57" s="21">
        <f t="shared" si="9"/>
        <v>0</v>
      </c>
      <c r="AS57" s="21">
        <f t="shared" si="10"/>
        <v>0</v>
      </c>
      <c r="AT57" s="21">
        <f t="shared" si="11"/>
        <v>0</v>
      </c>
      <c r="AU57" s="21">
        <f t="shared" si="12"/>
        <v>0</v>
      </c>
      <c r="AV57" s="21">
        <f t="shared" si="13"/>
        <v>0</v>
      </c>
    </row>
    <row r="58" spans="1:48" ht="15.6" x14ac:dyDescent="0.3">
      <c r="A58" s="51"/>
      <c r="B58" s="50"/>
      <c r="C58" s="96"/>
      <c r="D58" s="96"/>
      <c r="E58" s="49"/>
      <c r="F58" s="52">
        <f t="shared" si="0"/>
        <v>0</v>
      </c>
      <c r="G58" s="48"/>
      <c r="H58" s="38"/>
      <c r="I58" s="54">
        <f>IF(H58=0,0,TRUNC((50/(H58+0.24)- IF($G58="w",Parameter!$B$3,Parameter!$D$3))/IF($G58="w",Parameter!$C$3,Parameter!$E$3)))</f>
        <v>0</v>
      </c>
      <c r="J58" s="105"/>
      <c r="K58" s="54">
        <f>IF(J58=0,0,TRUNC((75/(J58+0.24)- IF($G58="w",Parameter!$B$3,Parameter!$D$3))/IF($G58="w",Parameter!$C$3,Parameter!$E$3)))</f>
        <v>0</v>
      </c>
      <c r="L58" s="105"/>
      <c r="M58" s="54">
        <f>IF(L58=0,0,TRUNC((100/(L58+0.24)- IF($G58="w",Parameter!$B$3,Parameter!$D$3))/IF($G58="w",Parameter!$C$3,Parameter!$E$3)))</f>
        <v>0</v>
      </c>
      <c r="N58" s="80"/>
      <c r="O58" s="79" t="s">
        <v>44</v>
      </c>
      <c r="P58" s="81"/>
      <c r="Q58" s="54">
        <f>IF($G58="m",0,IF(AND($P58=0,$N58=0),0,TRUNC((800/($N58*60+$P58)-IF($G58="w",Parameter!$B$6,Parameter!$D$6))/IF($G58="w",Parameter!$C$6,Parameter!$E$6))))</f>
        <v>0</v>
      </c>
      <c r="R58" s="106"/>
      <c r="S58" s="73">
        <f>IF(R58=0,0,TRUNC((2000/(R58)- IF(Q58="w",Parameter!$B$6,Parameter!$D$6))/IF(Q58="w",Parameter!$C$6,Parameter!$E$6)))</f>
        <v>0</v>
      </c>
      <c r="T58" s="106"/>
      <c r="U58" s="73">
        <f>IF(T58=0,0,TRUNC((2000/(T58)- IF(Q58="w",Parameter!$B$3,Parameter!$D$3))/IF(Q58="w",Parameter!$C$3,Parameter!$E$3)))</f>
        <v>0</v>
      </c>
      <c r="V58" s="80"/>
      <c r="W58" s="79" t="s">
        <v>44</v>
      </c>
      <c r="X58" s="81"/>
      <c r="Y58" s="54">
        <f>IF($G58="w",0,IF(AND($V58=0,$X58=0),0,TRUNC((1000/($V58*60+$X58)-IF($G58="w",Parameter!$B$6,Parameter!$D$6))/IF($G58="w",Parameter!$C$6,Parameter!$E$6))))</f>
        <v>0</v>
      </c>
      <c r="Z58" s="37"/>
      <c r="AA58" s="104">
        <f>IF(Z58=0,0,TRUNC((SQRT(Z58)- IF($G58="w",Parameter!$B$11,Parameter!$D$11))/IF($G58="w",Parameter!$C$11,Parameter!$E$11)))</f>
        <v>0</v>
      </c>
      <c r="AB58" s="105"/>
      <c r="AC58" s="104">
        <f>IF(AB58=0,0,TRUNC((SQRT(AB58)- IF($G58="w",Parameter!$B$10,Parameter!$D$10))/IF($G58="w",Parameter!$C$10,Parameter!$E$10)))</f>
        <v>0</v>
      </c>
      <c r="AD58" s="38"/>
      <c r="AE58" s="55">
        <f>IF(AD58=0,0,TRUNC((SQRT(AD58)- IF($G58="w",Parameter!$B$15,Parameter!$D$15))/IF($G58="w",Parameter!$C$15,Parameter!$E$15)))</f>
        <v>0</v>
      </c>
      <c r="AF58" s="32"/>
      <c r="AG58" s="55">
        <f>IF(AF58=0,0,TRUNC((SQRT(AF58)- IF($G58="w",Parameter!$B$12,Parameter!$D$12))/IF($G58="w",Parameter!$C$12,Parameter!$E$12)))</f>
        <v>0</v>
      </c>
      <c r="AH58" s="60">
        <f t="shared" si="1"/>
        <v>0</v>
      </c>
      <c r="AI58" s="61">
        <f>LOOKUP($F58,Urkunde!$A$2:$A$16,IF($G58="w",Urkunde!$B$2:$B$16,Urkunde!$D$2:$D$16))</f>
        <v>0</v>
      </c>
      <c r="AJ58" s="61">
        <f>LOOKUP($F58,Urkunde!$A$2:$A$16,IF($G58="w",Urkunde!$C$2:$C$16,Urkunde!$E$2:$E$16))</f>
        <v>0</v>
      </c>
      <c r="AK58" s="61" t="str">
        <f t="shared" si="2"/>
        <v>-</v>
      </c>
      <c r="AL58" s="29">
        <f t="shared" si="3"/>
        <v>0</v>
      </c>
      <c r="AM58" s="21">
        <f t="shared" si="4"/>
        <v>0</v>
      </c>
      <c r="AN58" s="21">
        <f t="shared" si="5"/>
        <v>0</v>
      </c>
      <c r="AO58" s="21">
        <f t="shared" si="6"/>
        <v>0</v>
      </c>
      <c r="AP58" s="21">
        <f t="shared" si="7"/>
        <v>0</v>
      </c>
      <c r="AQ58" s="21">
        <f t="shared" si="8"/>
        <v>0</v>
      </c>
      <c r="AR58" s="21">
        <f t="shared" si="9"/>
        <v>0</v>
      </c>
      <c r="AS58" s="21">
        <f t="shared" si="10"/>
        <v>0</v>
      </c>
      <c r="AT58" s="21">
        <f t="shared" si="11"/>
        <v>0</v>
      </c>
      <c r="AU58" s="21">
        <f t="shared" si="12"/>
        <v>0</v>
      </c>
      <c r="AV58" s="21">
        <f t="shared" si="13"/>
        <v>0</v>
      </c>
    </row>
    <row r="59" spans="1:48" ht="15.6" x14ac:dyDescent="0.3">
      <c r="A59" s="51"/>
      <c r="B59" s="50"/>
      <c r="C59" s="96"/>
      <c r="D59" s="96"/>
      <c r="E59" s="49"/>
      <c r="F59" s="52">
        <f t="shared" si="0"/>
        <v>0</v>
      </c>
      <c r="G59" s="48"/>
      <c r="H59" s="38"/>
      <c r="I59" s="54">
        <f>IF(H59=0,0,TRUNC((50/(H59+0.24)- IF($G59="w",Parameter!$B$3,Parameter!$D$3))/IF($G59="w",Parameter!$C$3,Parameter!$E$3)))</f>
        <v>0</v>
      </c>
      <c r="J59" s="105"/>
      <c r="K59" s="54">
        <f>IF(J59=0,0,TRUNC((75/(J59+0.24)- IF($G59="w",Parameter!$B$3,Parameter!$D$3))/IF($G59="w",Parameter!$C$3,Parameter!$E$3)))</f>
        <v>0</v>
      </c>
      <c r="L59" s="105"/>
      <c r="M59" s="54">
        <f>IF(L59=0,0,TRUNC((100/(L59+0.24)- IF($G59="w",Parameter!$B$3,Parameter!$D$3))/IF($G59="w",Parameter!$C$3,Parameter!$E$3)))</f>
        <v>0</v>
      </c>
      <c r="N59" s="80"/>
      <c r="O59" s="79" t="s">
        <v>44</v>
      </c>
      <c r="P59" s="81"/>
      <c r="Q59" s="54">
        <f>IF($G59="m",0,IF(AND($P59=0,$N59=0),0,TRUNC((800/($N59*60+$P59)-IF($G59="w",Parameter!$B$6,Parameter!$D$6))/IF($G59="w",Parameter!$C$6,Parameter!$E$6))))</f>
        <v>0</v>
      </c>
      <c r="R59" s="106"/>
      <c r="S59" s="73">
        <f>IF(R59=0,0,TRUNC((2000/(R59)- IF(Q59="w",Parameter!$B$6,Parameter!$D$6))/IF(Q59="w",Parameter!$C$6,Parameter!$E$6)))</f>
        <v>0</v>
      </c>
      <c r="T59" s="106"/>
      <c r="U59" s="73">
        <f>IF(T59=0,0,TRUNC((2000/(T59)- IF(Q59="w",Parameter!$B$3,Parameter!$D$3))/IF(Q59="w",Parameter!$C$3,Parameter!$E$3)))</f>
        <v>0</v>
      </c>
      <c r="V59" s="80"/>
      <c r="W59" s="79" t="s">
        <v>44</v>
      </c>
      <c r="X59" s="81"/>
      <c r="Y59" s="54">
        <f>IF($G59="w",0,IF(AND($V59=0,$X59=0),0,TRUNC((1000/($V59*60+$X59)-IF($G59="w",Parameter!$B$6,Parameter!$D$6))/IF($G59="w",Parameter!$C$6,Parameter!$E$6))))</f>
        <v>0</v>
      </c>
      <c r="Z59" s="37"/>
      <c r="AA59" s="104">
        <f>IF(Z59=0,0,TRUNC((SQRT(Z59)- IF($G59="w",Parameter!$B$11,Parameter!$D$11))/IF($G59="w",Parameter!$C$11,Parameter!$E$11)))</f>
        <v>0</v>
      </c>
      <c r="AB59" s="105"/>
      <c r="AC59" s="104">
        <f>IF(AB59=0,0,TRUNC((SQRT(AB59)- IF($G59="w",Parameter!$B$10,Parameter!$D$10))/IF($G59="w",Parameter!$C$10,Parameter!$E$10)))</f>
        <v>0</v>
      </c>
      <c r="AD59" s="38"/>
      <c r="AE59" s="55">
        <f>IF(AD59=0,0,TRUNC((SQRT(AD59)- IF($G59="w",Parameter!$B$15,Parameter!$D$15))/IF($G59="w",Parameter!$C$15,Parameter!$E$15)))</f>
        <v>0</v>
      </c>
      <c r="AF59" s="32"/>
      <c r="AG59" s="55">
        <f>IF(AF59=0,0,TRUNC((SQRT(AF59)- IF($G59="w",Parameter!$B$12,Parameter!$D$12))/IF($G59="w",Parameter!$C$12,Parameter!$E$12)))</f>
        <v>0</v>
      </c>
      <c r="AH59" s="60">
        <f t="shared" si="1"/>
        <v>0</v>
      </c>
      <c r="AI59" s="61">
        <f>LOOKUP($F59,Urkunde!$A$2:$A$16,IF($G59="w",Urkunde!$B$2:$B$16,Urkunde!$D$2:$D$16))</f>
        <v>0</v>
      </c>
      <c r="AJ59" s="61">
        <f>LOOKUP($F59,Urkunde!$A$2:$A$16,IF($G59="w",Urkunde!$C$2:$C$16,Urkunde!$E$2:$E$16))</f>
        <v>0</v>
      </c>
      <c r="AK59" s="61" t="str">
        <f t="shared" si="2"/>
        <v>-</v>
      </c>
      <c r="AL59" s="29">
        <f t="shared" si="3"/>
        <v>0</v>
      </c>
      <c r="AM59" s="21">
        <f t="shared" si="4"/>
        <v>0</v>
      </c>
      <c r="AN59" s="21">
        <f t="shared" si="5"/>
        <v>0</v>
      </c>
      <c r="AO59" s="21">
        <f t="shared" si="6"/>
        <v>0</v>
      </c>
      <c r="AP59" s="21">
        <f t="shared" si="7"/>
        <v>0</v>
      </c>
      <c r="AQ59" s="21">
        <f t="shared" si="8"/>
        <v>0</v>
      </c>
      <c r="AR59" s="21">
        <f t="shared" si="9"/>
        <v>0</v>
      </c>
      <c r="AS59" s="21">
        <f t="shared" si="10"/>
        <v>0</v>
      </c>
      <c r="AT59" s="21">
        <f t="shared" si="11"/>
        <v>0</v>
      </c>
      <c r="AU59" s="21">
        <f t="shared" si="12"/>
        <v>0</v>
      </c>
      <c r="AV59" s="21">
        <f t="shared" si="13"/>
        <v>0</v>
      </c>
    </row>
    <row r="60" spans="1:48" ht="15.6" x14ac:dyDescent="0.3">
      <c r="A60" s="51"/>
      <c r="B60" s="50"/>
      <c r="C60" s="96"/>
      <c r="D60" s="96"/>
      <c r="E60" s="49"/>
      <c r="F60" s="52">
        <f t="shared" si="0"/>
        <v>0</v>
      </c>
      <c r="G60" s="48"/>
      <c r="H60" s="38"/>
      <c r="I60" s="54">
        <f>IF(H60=0,0,TRUNC((50/(H60+0.24)- IF($G60="w",Parameter!$B$3,Parameter!$D$3))/IF($G60="w",Parameter!$C$3,Parameter!$E$3)))</f>
        <v>0</v>
      </c>
      <c r="J60" s="105"/>
      <c r="K60" s="54">
        <f>IF(J60=0,0,TRUNC((75/(J60+0.24)- IF($G60="w",Parameter!$B$3,Parameter!$D$3))/IF($G60="w",Parameter!$C$3,Parameter!$E$3)))</f>
        <v>0</v>
      </c>
      <c r="L60" s="105"/>
      <c r="M60" s="54">
        <f>IF(L60=0,0,TRUNC((100/(L60+0.24)- IF($G60="w",Parameter!$B$3,Parameter!$D$3))/IF($G60="w",Parameter!$C$3,Parameter!$E$3)))</f>
        <v>0</v>
      </c>
      <c r="N60" s="80"/>
      <c r="O60" s="79" t="s">
        <v>44</v>
      </c>
      <c r="P60" s="81"/>
      <c r="Q60" s="54">
        <f>IF($G60="m",0,IF(AND($P60=0,$N60=0),0,TRUNC((800/($N60*60+$P60)-IF($G60="w",Parameter!$B$6,Parameter!$D$6))/IF($G60="w",Parameter!$C$6,Parameter!$E$6))))</f>
        <v>0</v>
      </c>
      <c r="R60" s="106"/>
      <c r="S60" s="73">
        <f>IF(R60=0,0,TRUNC((2000/(R60)- IF(Q60="w",Parameter!$B$6,Parameter!$D$6))/IF(Q60="w",Parameter!$C$6,Parameter!$E$6)))</f>
        <v>0</v>
      </c>
      <c r="T60" s="106"/>
      <c r="U60" s="73">
        <f>IF(T60=0,0,TRUNC((2000/(T60)- IF(Q60="w",Parameter!$B$3,Parameter!$D$3))/IF(Q60="w",Parameter!$C$3,Parameter!$E$3)))</f>
        <v>0</v>
      </c>
      <c r="V60" s="80"/>
      <c r="W60" s="79" t="s">
        <v>44</v>
      </c>
      <c r="X60" s="81"/>
      <c r="Y60" s="54">
        <f>IF($G60="w",0,IF(AND($V60=0,$X60=0),0,TRUNC((1000/($V60*60+$X60)-IF($G60="w",Parameter!$B$6,Parameter!$D$6))/IF($G60="w",Parameter!$C$6,Parameter!$E$6))))</f>
        <v>0</v>
      </c>
      <c r="Z60" s="37"/>
      <c r="AA60" s="104">
        <f>IF(Z60=0,0,TRUNC((SQRT(Z60)- IF($G60="w",Parameter!$B$11,Parameter!$D$11))/IF($G60="w",Parameter!$C$11,Parameter!$E$11)))</f>
        <v>0</v>
      </c>
      <c r="AB60" s="105"/>
      <c r="AC60" s="104">
        <f>IF(AB60=0,0,TRUNC((SQRT(AB60)- IF($G60="w",Parameter!$B$10,Parameter!$D$10))/IF($G60="w",Parameter!$C$10,Parameter!$E$10)))</f>
        <v>0</v>
      </c>
      <c r="AD60" s="38"/>
      <c r="AE60" s="55">
        <f>IF(AD60=0,0,TRUNC((SQRT(AD60)- IF($G60="w",Parameter!$B$15,Parameter!$D$15))/IF($G60="w",Parameter!$C$15,Parameter!$E$15)))</f>
        <v>0</v>
      </c>
      <c r="AF60" s="32"/>
      <c r="AG60" s="55">
        <f>IF(AF60=0,0,TRUNC((SQRT(AF60)- IF($G60="w",Parameter!$B$12,Parameter!$D$12))/IF($G60="w",Parameter!$C$12,Parameter!$E$12)))</f>
        <v>0</v>
      </c>
      <c r="AH60" s="60">
        <f t="shared" si="1"/>
        <v>0</v>
      </c>
      <c r="AI60" s="61">
        <f>LOOKUP($F60,Urkunde!$A$2:$A$16,IF($G60="w",Urkunde!$B$2:$B$16,Urkunde!$D$2:$D$16))</f>
        <v>0</v>
      </c>
      <c r="AJ60" s="61">
        <f>LOOKUP($F60,Urkunde!$A$2:$A$16,IF($G60="w",Urkunde!$C$2:$C$16,Urkunde!$E$2:$E$16))</f>
        <v>0</v>
      </c>
      <c r="AK60" s="61" t="str">
        <f t="shared" si="2"/>
        <v>-</v>
      </c>
      <c r="AL60" s="29">
        <f t="shared" si="3"/>
        <v>0</v>
      </c>
      <c r="AM60" s="21">
        <f t="shared" si="4"/>
        <v>0</v>
      </c>
      <c r="AN60" s="21">
        <f t="shared" si="5"/>
        <v>0</v>
      </c>
      <c r="AO60" s="21">
        <f t="shared" si="6"/>
        <v>0</v>
      </c>
      <c r="AP60" s="21">
        <f t="shared" si="7"/>
        <v>0</v>
      </c>
      <c r="AQ60" s="21">
        <f t="shared" si="8"/>
        <v>0</v>
      </c>
      <c r="AR60" s="21">
        <f t="shared" si="9"/>
        <v>0</v>
      </c>
      <c r="AS60" s="21">
        <f t="shared" si="10"/>
        <v>0</v>
      </c>
      <c r="AT60" s="21">
        <f t="shared" si="11"/>
        <v>0</v>
      </c>
      <c r="AU60" s="21">
        <f t="shared" si="12"/>
        <v>0</v>
      </c>
      <c r="AV60" s="21">
        <f t="shared" si="13"/>
        <v>0</v>
      </c>
    </row>
    <row r="61" spans="1:48" ht="15.6" x14ac:dyDescent="0.3">
      <c r="A61" s="51"/>
      <c r="B61" s="50"/>
      <c r="C61" s="96"/>
      <c r="D61" s="96"/>
      <c r="E61" s="49"/>
      <c r="F61" s="52">
        <f t="shared" si="0"/>
        <v>0</v>
      </c>
      <c r="G61" s="48"/>
      <c r="H61" s="38"/>
      <c r="I61" s="54">
        <f>IF(H61=0,0,TRUNC((50/(H61+0.24)- IF($G61="w",Parameter!$B$3,Parameter!$D$3))/IF($G61="w",Parameter!$C$3,Parameter!$E$3)))</f>
        <v>0</v>
      </c>
      <c r="J61" s="105"/>
      <c r="K61" s="54">
        <f>IF(J61=0,0,TRUNC((75/(J61+0.24)- IF($G61="w",Parameter!$B$3,Parameter!$D$3))/IF($G61="w",Parameter!$C$3,Parameter!$E$3)))</f>
        <v>0</v>
      </c>
      <c r="L61" s="105"/>
      <c r="M61" s="54">
        <f>IF(L61=0,0,TRUNC((100/(L61+0.24)- IF($G61="w",Parameter!$B$3,Parameter!$D$3))/IF($G61="w",Parameter!$C$3,Parameter!$E$3)))</f>
        <v>0</v>
      </c>
      <c r="N61" s="80"/>
      <c r="O61" s="79" t="s">
        <v>44</v>
      </c>
      <c r="P61" s="81"/>
      <c r="Q61" s="54">
        <f>IF($G61="m",0,IF(AND($P61=0,$N61=0),0,TRUNC((800/($N61*60+$P61)-IF($G61="w",Parameter!$B$6,Parameter!$D$6))/IF($G61="w",Parameter!$C$6,Parameter!$E$6))))</f>
        <v>0</v>
      </c>
      <c r="R61" s="106"/>
      <c r="S61" s="73">
        <f>IF(R61=0,0,TRUNC((2000/(R61)- IF(Q61="w",Parameter!$B$6,Parameter!$D$6))/IF(Q61="w",Parameter!$C$6,Parameter!$E$6)))</f>
        <v>0</v>
      </c>
      <c r="T61" s="106"/>
      <c r="U61" s="73">
        <f>IF(T61=0,0,TRUNC((2000/(T61)- IF(Q61="w",Parameter!$B$3,Parameter!$D$3))/IF(Q61="w",Parameter!$C$3,Parameter!$E$3)))</f>
        <v>0</v>
      </c>
      <c r="V61" s="80"/>
      <c r="W61" s="79" t="s">
        <v>44</v>
      </c>
      <c r="X61" s="81"/>
      <c r="Y61" s="54">
        <f>IF($G61="w",0,IF(AND($V61=0,$X61=0),0,TRUNC((1000/($V61*60+$X61)-IF($G61="w",Parameter!$B$6,Parameter!$D$6))/IF($G61="w",Parameter!$C$6,Parameter!$E$6))))</f>
        <v>0</v>
      </c>
      <c r="Z61" s="37"/>
      <c r="AA61" s="104">
        <f>IF(Z61=0,0,TRUNC((SQRT(Z61)- IF($G61="w",Parameter!$B$11,Parameter!$D$11))/IF($G61="w",Parameter!$C$11,Parameter!$E$11)))</f>
        <v>0</v>
      </c>
      <c r="AB61" s="105"/>
      <c r="AC61" s="104">
        <f>IF(AB61=0,0,TRUNC((SQRT(AB61)- IF($G61="w",Parameter!$B$10,Parameter!$D$10))/IF($G61="w",Parameter!$C$10,Parameter!$E$10)))</f>
        <v>0</v>
      </c>
      <c r="AD61" s="38"/>
      <c r="AE61" s="55">
        <f>IF(AD61=0,0,TRUNC((SQRT(AD61)- IF($G61="w",Parameter!$B$15,Parameter!$D$15))/IF($G61="w",Parameter!$C$15,Parameter!$E$15)))</f>
        <v>0</v>
      </c>
      <c r="AF61" s="32"/>
      <c r="AG61" s="55">
        <f>IF(AF61=0,0,TRUNC((SQRT(AF61)- IF($G61="w",Parameter!$B$12,Parameter!$D$12))/IF($G61="w",Parameter!$C$12,Parameter!$E$12)))</f>
        <v>0</v>
      </c>
      <c r="AH61" s="60">
        <f t="shared" si="1"/>
        <v>0</v>
      </c>
      <c r="AI61" s="61">
        <f>LOOKUP($F61,Urkunde!$A$2:$A$16,IF($G61="w",Urkunde!$B$2:$B$16,Urkunde!$D$2:$D$16))</f>
        <v>0</v>
      </c>
      <c r="AJ61" s="61">
        <f>LOOKUP($F61,Urkunde!$A$2:$A$16,IF($G61="w",Urkunde!$C$2:$C$16,Urkunde!$E$2:$E$16))</f>
        <v>0</v>
      </c>
      <c r="AK61" s="61" t="str">
        <f t="shared" si="2"/>
        <v>-</v>
      </c>
      <c r="AL61" s="29">
        <f t="shared" si="3"/>
        <v>0</v>
      </c>
      <c r="AM61" s="21">
        <f t="shared" si="4"/>
        <v>0</v>
      </c>
      <c r="AN61" s="21">
        <f t="shared" si="5"/>
        <v>0</v>
      </c>
      <c r="AO61" s="21">
        <f t="shared" si="6"/>
        <v>0</v>
      </c>
      <c r="AP61" s="21">
        <f t="shared" si="7"/>
        <v>0</v>
      </c>
      <c r="AQ61" s="21">
        <f t="shared" si="8"/>
        <v>0</v>
      </c>
      <c r="AR61" s="21">
        <f t="shared" si="9"/>
        <v>0</v>
      </c>
      <c r="AS61" s="21">
        <f t="shared" si="10"/>
        <v>0</v>
      </c>
      <c r="AT61" s="21">
        <f t="shared" si="11"/>
        <v>0</v>
      </c>
      <c r="AU61" s="21">
        <f t="shared" si="12"/>
        <v>0</v>
      </c>
      <c r="AV61" s="21">
        <f t="shared" si="13"/>
        <v>0</v>
      </c>
    </row>
    <row r="62" spans="1:48" ht="15.6" x14ac:dyDescent="0.3">
      <c r="A62" s="51"/>
      <c r="B62" s="50"/>
      <c r="C62" s="96"/>
      <c r="D62" s="96"/>
      <c r="E62" s="49"/>
      <c r="F62" s="52">
        <f t="shared" si="0"/>
        <v>0</v>
      </c>
      <c r="G62" s="48"/>
      <c r="H62" s="38"/>
      <c r="I62" s="54">
        <f>IF(H62=0,0,TRUNC((50/(H62+0.24)- IF($G62="w",Parameter!$B$3,Parameter!$D$3))/IF($G62="w",Parameter!$C$3,Parameter!$E$3)))</f>
        <v>0</v>
      </c>
      <c r="J62" s="105"/>
      <c r="K62" s="54">
        <f>IF(J62=0,0,TRUNC((75/(J62+0.24)- IF($G62="w",Parameter!$B$3,Parameter!$D$3))/IF($G62="w",Parameter!$C$3,Parameter!$E$3)))</f>
        <v>0</v>
      </c>
      <c r="L62" s="105"/>
      <c r="M62" s="54">
        <f>IF(L62=0,0,TRUNC((100/(L62+0.24)- IF($G62="w",Parameter!$B$3,Parameter!$D$3))/IF($G62="w",Parameter!$C$3,Parameter!$E$3)))</f>
        <v>0</v>
      </c>
      <c r="N62" s="80"/>
      <c r="O62" s="79" t="s">
        <v>44</v>
      </c>
      <c r="P62" s="81"/>
      <c r="Q62" s="54">
        <f>IF($G62="m",0,IF(AND($P62=0,$N62=0),0,TRUNC((800/($N62*60+$P62)-IF($G62="w",Parameter!$B$6,Parameter!$D$6))/IF($G62="w",Parameter!$C$6,Parameter!$E$6))))</f>
        <v>0</v>
      </c>
      <c r="R62" s="106"/>
      <c r="S62" s="73">
        <f>IF(R62=0,0,TRUNC((2000/(R62)- IF(Q62="w",Parameter!$B$6,Parameter!$D$6))/IF(Q62="w",Parameter!$C$6,Parameter!$E$6)))</f>
        <v>0</v>
      </c>
      <c r="T62" s="106"/>
      <c r="U62" s="73">
        <f>IF(T62=0,0,TRUNC((2000/(T62)- IF(Q62="w",Parameter!$B$3,Parameter!$D$3))/IF(Q62="w",Parameter!$C$3,Parameter!$E$3)))</f>
        <v>0</v>
      </c>
      <c r="V62" s="80"/>
      <c r="W62" s="79" t="s">
        <v>44</v>
      </c>
      <c r="X62" s="81"/>
      <c r="Y62" s="54">
        <f>IF($G62="w",0,IF(AND($V62=0,$X62=0),0,TRUNC((1000/($V62*60+$X62)-IF($G62="w",Parameter!$B$6,Parameter!$D$6))/IF($G62="w",Parameter!$C$6,Parameter!$E$6))))</f>
        <v>0</v>
      </c>
      <c r="Z62" s="37"/>
      <c r="AA62" s="104">
        <f>IF(Z62=0,0,TRUNC((SQRT(Z62)- IF($G62="w",Parameter!$B$11,Parameter!$D$11))/IF($G62="w",Parameter!$C$11,Parameter!$E$11)))</f>
        <v>0</v>
      </c>
      <c r="AB62" s="105"/>
      <c r="AC62" s="104">
        <f>IF(AB62=0,0,TRUNC((SQRT(AB62)- IF($G62="w",Parameter!$B$10,Parameter!$D$10))/IF($G62="w",Parameter!$C$10,Parameter!$E$10)))</f>
        <v>0</v>
      </c>
      <c r="AD62" s="38"/>
      <c r="AE62" s="55">
        <f>IF(AD62=0,0,TRUNC((SQRT(AD62)- IF($G62="w",Parameter!$B$15,Parameter!$D$15))/IF($G62="w",Parameter!$C$15,Parameter!$E$15)))</f>
        <v>0</v>
      </c>
      <c r="AF62" s="32"/>
      <c r="AG62" s="55">
        <f>IF(AF62=0,0,TRUNC((SQRT(AF62)- IF($G62="w",Parameter!$B$12,Parameter!$D$12))/IF($G62="w",Parameter!$C$12,Parameter!$E$12)))</f>
        <v>0</v>
      </c>
      <c r="AH62" s="60">
        <f t="shared" si="1"/>
        <v>0</v>
      </c>
      <c r="AI62" s="61">
        <f>LOOKUP($F62,Urkunde!$A$2:$A$16,IF($G62="w",Urkunde!$B$2:$B$16,Urkunde!$D$2:$D$16))</f>
        <v>0</v>
      </c>
      <c r="AJ62" s="61">
        <f>LOOKUP($F62,Urkunde!$A$2:$A$16,IF($G62="w",Urkunde!$C$2:$C$16,Urkunde!$E$2:$E$16))</f>
        <v>0</v>
      </c>
      <c r="AK62" s="61" t="str">
        <f t="shared" si="2"/>
        <v>-</v>
      </c>
      <c r="AL62" s="29">
        <f t="shared" si="3"/>
        <v>0</v>
      </c>
      <c r="AM62" s="21">
        <f t="shared" si="4"/>
        <v>0</v>
      </c>
      <c r="AN62" s="21">
        <f t="shared" si="5"/>
        <v>0</v>
      </c>
      <c r="AO62" s="21">
        <f t="shared" si="6"/>
        <v>0</v>
      </c>
      <c r="AP62" s="21">
        <f t="shared" si="7"/>
        <v>0</v>
      </c>
      <c r="AQ62" s="21">
        <f t="shared" si="8"/>
        <v>0</v>
      </c>
      <c r="AR62" s="21">
        <f t="shared" si="9"/>
        <v>0</v>
      </c>
      <c r="AS62" s="21">
        <f t="shared" si="10"/>
        <v>0</v>
      </c>
      <c r="AT62" s="21">
        <f t="shared" si="11"/>
        <v>0</v>
      </c>
      <c r="AU62" s="21">
        <f t="shared" si="12"/>
        <v>0</v>
      </c>
      <c r="AV62" s="21">
        <f t="shared" si="13"/>
        <v>0</v>
      </c>
    </row>
    <row r="63" spans="1:48" ht="15.6" x14ac:dyDescent="0.3">
      <c r="A63" s="51"/>
      <c r="B63" s="50"/>
      <c r="C63" s="96"/>
      <c r="D63" s="96"/>
      <c r="E63" s="49"/>
      <c r="F63" s="52">
        <f t="shared" si="0"/>
        <v>0</v>
      </c>
      <c r="G63" s="48"/>
      <c r="H63" s="38"/>
      <c r="I63" s="54">
        <f>IF(H63=0,0,TRUNC((50/(H63+0.24)- IF($G63="w",Parameter!$B$3,Parameter!$D$3))/IF($G63="w",Parameter!$C$3,Parameter!$E$3)))</f>
        <v>0</v>
      </c>
      <c r="J63" s="105"/>
      <c r="K63" s="54">
        <f>IF(J63=0,0,TRUNC((75/(J63+0.24)- IF($G63="w",Parameter!$B$3,Parameter!$D$3))/IF($G63="w",Parameter!$C$3,Parameter!$E$3)))</f>
        <v>0</v>
      </c>
      <c r="L63" s="105"/>
      <c r="M63" s="54">
        <f>IF(L63=0,0,TRUNC((100/(L63+0.24)- IF($G63="w",Parameter!$B$3,Parameter!$D$3))/IF($G63="w",Parameter!$C$3,Parameter!$E$3)))</f>
        <v>0</v>
      </c>
      <c r="N63" s="80"/>
      <c r="O63" s="79" t="s">
        <v>44</v>
      </c>
      <c r="P63" s="81"/>
      <c r="Q63" s="54">
        <f>IF($G63="m",0,IF(AND($P63=0,$N63=0),0,TRUNC((800/($N63*60+$P63)-IF($G63="w",Parameter!$B$6,Parameter!$D$6))/IF($G63="w",Parameter!$C$6,Parameter!$E$6))))</f>
        <v>0</v>
      </c>
      <c r="R63" s="106"/>
      <c r="S63" s="73">
        <f>IF(R63=0,0,TRUNC((2000/(R63)- IF(Q63="w",Parameter!$B$6,Parameter!$D$6))/IF(Q63="w",Parameter!$C$6,Parameter!$E$6)))</f>
        <v>0</v>
      </c>
      <c r="T63" s="106"/>
      <c r="U63" s="73">
        <f>IF(T63=0,0,TRUNC((2000/(T63)- IF(Q63="w",Parameter!$B$3,Parameter!$D$3))/IF(Q63="w",Parameter!$C$3,Parameter!$E$3)))</f>
        <v>0</v>
      </c>
      <c r="V63" s="80"/>
      <c r="W63" s="79" t="s">
        <v>44</v>
      </c>
      <c r="X63" s="81"/>
      <c r="Y63" s="54">
        <f>IF($G63="w",0,IF(AND($V63=0,$X63=0),0,TRUNC((1000/($V63*60+$X63)-IF($G63="w",Parameter!$B$6,Parameter!$D$6))/IF($G63="w",Parameter!$C$6,Parameter!$E$6))))</f>
        <v>0</v>
      </c>
      <c r="Z63" s="37"/>
      <c r="AA63" s="104">
        <f>IF(Z63=0,0,TRUNC((SQRT(Z63)- IF($G63="w",Parameter!$B$11,Parameter!$D$11))/IF($G63="w",Parameter!$C$11,Parameter!$E$11)))</f>
        <v>0</v>
      </c>
      <c r="AB63" s="105"/>
      <c r="AC63" s="104">
        <f>IF(AB63=0,0,TRUNC((SQRT(AB63)- IF($G63="w",Parameter!$B$10,Parameter!$D$10))/IF($G63="w",Parameter!$C$10,Parameter!$E$10)))</f>
        <v>0</v>
      </c>
      <c r="AD63" s="38"/>
      <c r="AE63" s="55">
        <f>IF(AD63=0,0,TRUNC((SQRT(AD63)- IF($G63="w",Parameter!$B$15,Parameter!$D$15))/IF($G63="w",Parameter!$C$15,Parameter!$E$15)))</f>
        <v>0</v>
      </c>
      <c r="AF63" s="32"/>
      <c r="AG63" s="55">
        <f>IF(AF63=0,0,TRUNC((SQRT(AF63)- IF($G63="w",Parameter!$B$12,Parameter!$D$12))/IF($G63="w",Parameter!$C$12,Parameter!$E$12)))</f>
        <v>0</v>
      </c>
      <c r="AH63" s="60">
        <f t="shared" si="1"/>
        <v>0</v>
      </c>
      <c r="AI63" s="61">
        <f>LOOKUP($F63,Urkunde!$A$2:$A$16,IF($G63="w",Urkunde!$B$2:$B$16,Urkunde!$D$2:$D$16))</f>
        <v>0</v>
      </c>
      <c r="AJ63" s="61">
        <f>LOOKUP($F63,Urkunde!$A$2:$A$16,IF($G63="w",Urkunde!$C$2:$C$16,Urkunde!$E$2:$E$16))</f>
        <v>0</v>
      </c>
      <c r="AK63" s="61" t="str">
        <f t="shared" si="2"/>
        <v>-</v>
      </c>
      <c r="AL63" s="29">
        <f t="shared" si="3"/>
        <v>0</v>
      </c>
      <c r="AM63" s="21">
        <f t="shared" si="4"/>
        <v>0</v>
      </c>
      <c r="AN63" s="21">
        <f t="shared" si="5"/>
        <v>0</v>
      </c>
      <c r="AO63" s="21">
        <f t="shared" si="6"/>
        <v>0</v>
      </c>
      <c r="AP63" s="21">
        <f t="shared" si="7"/>
        <v>0</v>
      </c>
      <c r="AQ63" s="21">
        <f t="shared" si="8"/>
        <v>0</v>
      </c>
      <c r="AR63" s="21">
        <f t="shared" si="9"/>
        <v>0</v>
      </c>
      <c r="AS63" s="21">
        <f t="shared" si="10"/>
        <v>0</v>
      </c>
      <c r="AT63" s="21">
        <f t="shared" si="11"/>
        <v>0</v>
      </c>
      <c r="AU63" s="21">
        <f t="shared" si="12"/>
        <v>0</v>
      </c>
      <c r="AV63" s="21">
        <f t="shared" si="13"/>
        <v>0</v>
      </c>
    </row>
    <row r="64" spans="1:48" ht="15.6" x14ac:dyDescent="0.3">
      <c r="A64" s="51"/>
      <c r="B64" s="50"/>
      <c r="C64" s="96"/>
      <c r="D64" s="96"/>
      <c r="E64" s="49"/>
      <c r="F64" s="52">
        <f t="shared" si="0"/>
        <v>0</v>
      </c>
      <c r="G64" s="48"/>
      <c r="H64" s="38"/>
      <c r="I64" s="54">
        <f>IF(H64=0,0,TRUNC((50/(H64+0.24)- IF($G64="w",Parameter!$B$3,Parameter!$D$3))/IF($G64="w",Parameter!$C$3,Parameter!$E$3)))</f>
        <v>0</v>
      </c>
      <c r="J64" s="105"/>
      <c r="K64" s="54">
        <f>IF(J64=0,0,TRUNC((75/(J64+0.24)- IF($G64="w",Parameter!$B$3,Parameter!$D$3))/IF($G64="w",Parameter!$C$3,Parameter!$E$3)))</f>
        <v>0</v>
      </c>
      <c r="L64" s="105"/>
      <c r="M64" s="54">
        <f>IF(L64=0,0,TRUNC((100/(L64+0.24)- IF($G64="w",Parameter!$B$3,Parameter!$D$3))/IF($G64="w",Parameter!$C$3,Parameter!$E$3)))</f>
        <v>0</v>
      </c>
      <c r="N64" s="80"/>
      <c r="O64" s="79" t="s">
        <v>44</v>
      </c>
      <c r="P64" s="81"/>
      <c r="Q64" s="54">
        <f>IF($G64="m",0,IF(AND($P64=0,$N64=0),0,TRUNC((800/($N64*60+$P64)-IF($G64="w",Parameter!$B$6,Parameter!$D$6))/IF($G64="w",Parameter!$C$6,Parameter!$E$6))))</f>
        <v>0</v>
      </c>
      <c r="R64" s="106"/>
      <c r="S64" s="73">
        <f>IF(R64=0,0,TRUNC((2000/(R64)- IF(Q64="w",Parameter!$B$6,Parameter!$D$6))/IF(Q64="w",Parameter!$C$6,Parameter!$E$6)))</f>
        <v>0</v>
      </c>
      <c r="T64" s="106"/>
      <c r="U64" s="73">
        <f>IF(T64=0,0,TRUNC((2000/(T64)- IF(Q64="w",Parameter!$B$3,Parameter!$D$3))/IF(Q64="w",Parameter!$C$3,Parameter!$E$3)))</f>
        <v>0</v>
      </c>
      <c r="V64" s="80"/>
      <c r="W64" s="79" t="s">
        <v>44</v>
      </c>
      <c r="X64" s="81"/>
      <c r="Y64" s="54">
        <f>IF($G64="w",0,IF(AND($V64=0,$X64=0),0,TRUNC((1000/($V64*60+$X64)-IF($G64="w",Parameter!$B$6,Parameter!$D$6))/IF($G64="w",Parameter!$C$6,Parameter!$E$6))))</f>
        <v>0</v>
      </c>
      <c r="Z64" s="37"/>
      <c r="AA64" s="104">
        <f>IF(Z64=0,0,TRUNC((SQRT(Z64)- IF($G64="w",Parameter!$B$11,Parameter!$D$11))/IF($G64="w",Parameter!$C$11,Parameter!$E$11)))</f>
        <v>0</v>
      </c>
      <c r="AB64" s="105"/>
      <c r="AC64" s="104">
        <f>IF(AB64=0,0,TRUNC((SQRT(AB64)- IF($G64="w",Parameter!$B$10,Parameter!$D$10))/IF($G64="w",Parameter!$C$10,Parameter!$E$10)))</f>
        <v>0</v>
      </c>
      <c r="AD64" s="38"/>
      <c r="AE64" s="55">
        <f>IF(AD64=0,0,TRUNC((SQRT(AD64)- IF($G64="w",Parameter!$B$15,Parameter!$D$15))/IF($G64="w",Parameter!$C$15,Parameter!$E$15)))</f>
        <v>0</v>
      </c>
      <c r="AF64" s="32"/>
      <c r="AG64" s="55">
        <f>IF(AF64=0,0,TRUNC((SQRT(AF64)- IF($G64="w",Parameter!$B$12,Parameter!$D$12))/IF($G64="w",Parameter!$C$12,Parameter!$E$12)))</f>
        <v>0</v>
      </c>
      <c r="AH64" s="60">
        <f t="shared" si="1"/>
        <v>0</v>
      </c>
      <c r="AI64" s="61">
        <f>LOOKUP($F64,Urkunde!$A$2:$A$16,IF($G64="w",Urkunde!$B$2:$B$16,Urkunde!$D$2:$D$16))</f>
        <v>0</v>
      </c>
      <c r="AJ64" s="61">
        <f>LOOKUP($F64,Urkunde!$A$2:$A$16,IF($G64="w",Urkunde!$C$2:$C$16,Urkunde!$E$2:$E$16))</f>
        <v>0</v>
      </c>
      <c r="AK64" s="61" t="str">
        <f t="shared" si="2"/>
        <v>-</v>
      </c>
      <c r="AL64" s="29">
        <f t="shared" si="3"/>
        <v>0</v>
      </c>
      <c r="AM64" s="21">
        <f t="shared" si="4"/>
        <v>0</v>
      </c>
      <c r="AN64" s="21">
        <f t="shared" si="5"/>
        <v>0</v>
      </c>
      <c r="AO64" s="21">
        <f t="shared" si="6"/>
        <v>0</v>
      </c>
      <c r="AP64" s="21">
        <f t="shared" si="7"/>
        <v>0</v>
      </c>
      <c r="AQ64" s="21">
        <f t="shared" si="8"/>
        <v>0</v>
      </c>
      <c r="AR64" s="21">
        <f t="shared" si="9"/>
        <v>0</v>
      </c>
      <c r="AS64" s="21">
        <f t="shared" si="10"/>
        <v>0</v>
      </c>
      <c r="AT64" s="21">
        <f t="shared" si="11"/>
        <v>0</v>
      </c>
      <c r="AU64" s="21">
        <f t="shared" si="12"/>
        <v>0</v>
      </c>
      <c r="AV64" s="21">
        <f t="shared" si="13"/>
        <v>0</v>
      </c>
    </row>
    <row r="65" spans="1:48" ht="15.6" x14ac:dyDescent="0.3">
      <c r="A65" s="51"/>
      <c r="B65" s="50"/>
      <c r="C65" s="96"/>
      <c r="D65" s="96"/>
      <c r="E65" s="49"/>
      <c r="F65" s="52">
        <f t="shared" si="0"/>
        <v>0</v>
      </c>
      <c r="G65" s="48"/>
      <c r="H65" s="38"/>
      <c r="I65" s="54">
        <f>IF(H65=0,0,TRUNC((50/(H65+0.24)- IF($G65="w",Parameter!$B$3,Parameter!$D$3))/IF($G65="w",Parameter!$C$3,Parameter!$E$3)))</f>
        <v>0</v>
      </c>
      <c r="J65" s="105"/>
      <c r="K65" s="54">
        <f>IF(J65=0,0,TRUNC((75/(J65+0.24)- IF($G65="w",Parameter!$B$3,Parameter!$D$3))/IF($G65="w",Parameter!$C$3,Parameter!$E$3)))</f>
        <v>0</v>
      </c>
      <c r="L65" s="105"/>
      <c r="M65" s="54">
        <f>IF(L65=0,0,TRUNC((100/(L65+0.24)- IF($G65="w",Parameter!$B$3,Parameter!$D$3))/IF($G65="w",Parameter!$C$3,Parameter!$E$3)))</f>
        <v>0</v>
      </c>
      <c r="N65" s="80"/>
      <c r="O65" s="79" t="s">
        <v>44</v>
      </c>
      <c r="P65" s="81"/>
      <c r="Q65" s="54">
        <f>IF($G65="m",0,IF(AND($P65=0,$N65=0),0,TRUNC((800/($N65*60+$P65)-IF($G65="w",Parameter!$B$6,Parameter!$D$6))/IF($G65="w",Parameter!$C$6,Parameter!$E$6))))</f>
        <v>0</v>
      </c>
      <c r="R65" s="106"/>
      <c r="S65" s="73">
        <f>IF(R65=0,0,TRUNC((2000/(R65)- IF(Q65="w",Parameter!$B$6,Parameter!$D$6))/IF(Q65="w",Parameter!$C$6,Parameter!$E$6)))</f>
        <v>0</v>
      </c>
      <c r="T65" s="106"/>
      <c r="U65" s="73">
        <f>IF(T65=0,0,TRUNC((2000/(T65)- IF(Q65="w",Parameter!$B$3,Parameter!$D$3))/IF(Q65="w",Parameter!$C$3,Parameter!$E$3)))</f>
        <v>0</v>
      </c>
      <c r="V65" s="80"/>
      <c r="W65" s="79" t="s">
        <v>44</v>
      </c>
      <c r="X65" s="81"/>
      <c r="Y65" s="54">
        <f>IF($G65="w",0,IF(AND($V65=0,$X65=0),0,TRUNC((1000/($V65*60+$X65)-IF($G65="w",Parameter!$B$6,Parameter!$D$6))/IF($G65="w",Parameter!$C$6,Parameter!$E$6))))</f>
        <v>0</v>
      </c>
      <c r="Z65" s="37"/>
      <c r="AA65" s="104">
        <f>IF(Z65=0,0,TRUNC((SQRT(Z65)- IF($G65="w",Parameter!$B$11,Parameter!$D$11))/IF($G65="w",Parameter!$C$11,Parameter!$E$11)))</f>
        <v>0</v>
      </c>
      <c r="AB65" s="105"/>
      <c r="AC65" s="104">
        <f>IF(AB65=0,0,TRUNC((SQRT(AB65)- IF($G65="w",Parameter!$B$10,Parameter!$D$10))/IF($G65="w",Parameter!$C$10,Parameter!$E$10)))</f>
        <v>0</v>
      </c>
      <c r="AD65" s="38"/>
      <c r="AE65" s="55">
        <f>IF(AD65=0,0,TRUNC((SQRT(AD65)- IF($G65="w",Parameter!$B$15,Parameter!$D$15))/IF($G65="w",Parameter!$C$15,Parameter!$E$15)))</f>
        <v>0</v>
      </c>
      <c r="AF65" s="32"/>
      <c r="AG65" s="55">
        <f>IF(AF65=0,0,TRUNC((SQRT(AF65)- IF($G65="w",Parameter!$B$12,Parameter!$D$12))/IF($G65="w",Parameter!$C$12,Parameter!$E$12)))</f>
        <v>0</v>
      </c>
      <c r="AH65" s="60">
        <f t="shared" si="1"/>
        <v>0</v>
      </c>
      <c r="AI65" s="61">
        <f>LOOKUP($F65,Urkunde!$A$2:$A$16,IF($G65="w",Urkunde!$B$2:$B$16,Urkunde!$D$2:$D$16))</f>
        <v>0</v>
      </c>
      <c r="AJ65" s="61">
        <f>LOOKUP($F65,Urkunde!$A$2:$A$16,IF($G65="w",Urkunde!$C$2:$C$16,Urkunde!$E$2:$E$16))</f>
        <v>0</v>
      </c>
      <c r="AK65" s="61" t="str">
        <f t="shared" si="2"/>
        <v>-</v>
      </c>
      <c r="AL65" s="29">
        <f t="shared" si="3"/>
        <v>0</v>
      </c>
      <c r="AM65" s="21">
        <f t="shared" si="4"/>
        <v>0</v>
      </c>
      <c r="AN65" s="21">
        <f t="shared" si="5"/>
        <v>0</v>
      </c>
      <c r="AO65" s="21">
        <f t="shared" si="6"/>
        <v>0</v>
      </c>
      <c r="AP65" s="21">
        <f t="shared" si="7"/>
        <v>0</v>
      </c>
      <c r="AQ65" s="21">
        <f t="shared" si="8"/>
        <v>0</v>
      </c>
      <c r="AR65" s="21">
        <f t="shared" si="9"/>
        <v>0</v>
      </c>
      <c r="AS65" s="21">
        <f t="shared" si="10"/>
        <v>0</v>
      </c>
      <c r="AT65" s="21">
        <f t="shared" si="11"/>
        <v>0</v>
      </c>
      <c r="AU65" s="21">
        <f t="shared" si="12"/>
        <v>0</v>
      </c>
      <c r="AV65" s="21">
        <f t="shared" si="13"/>
        <v>0</v>
      </c>
    </row>
    <row r="66" spans="1:48" ht="15.6" x14ac:dyDescent="0.3">
      <c r="A66" s="51"/>
      <c r="B66" s="50"/>
      <c r="C66" s="96"/>
      <c r="D66" s="96"/>
      <c r="E66" s="49"/>
      <c r="F66" s="52">
        <f t="shared" si="0"/>
        <v>0</v>
      </c>
      <c r="G66" s="48"/>
      <c r="H66" s="38"/>
      <c r="I66" s="54">
        <f>IF(H66=0,0,TRUNC((50/(H66+0.24)- IF($G66="w",Parameter!$B$3,Parameter!$D$3))/IF($G66="w",Parameter!$C$3,Parameter!$E$3)))</f>
        <v>0</v>
      </c>
      <c r="J66" s="105"/>
      <c r="K66" s="54">
        <f>IF(J66=0,0,TRUNC((75/(J66+0.24)- IF($G66="w",Parameter!$B$3,Parameter!$D$3))/IF($G66="w",Parameter!$C$3,Parameter!$E$3)))</f>
        <v>0</v>
      </c>
      <c r="L66" s="105"/>
      <c r="M66" s="54">
        <f>IF(L66=0,0,TRUNC((100/(L66+0.24)- IF($G66="w",Parameter!$B$3,Parameter!$D$3))/IF($G66="w",Parameter!$C$3,Parameter!$E$3)))</f>
        <v>0</v>
      </c>
      <c r="N66" s="80"/>
      <c r="O66" s="79" t="s">
        <v>44</v>
      </c>
      <c r="P66" s="81"/>
      <c r="Q66" s="54">
        <f>IF($G66="m",0,IF(AND($P66=0,$N66=0),0,TRUNC((800/($N66*60+$P66)-IF($G66="w",Parameter!$B$6,Parameter!$D$6))/IF($G66="w",Parameter!$C$6,Parameter!$E$6))))</f>
        <v>0</v>
      </c>
      <c r="R66" s="106"/>
      <c r="S66" s="73">
        <f>IF(R66=0,0,TRUNC((2000/(R66)- IF(Q66="w",Parameter!$B$6,Parameter!$D$6))/IF(Q66="w",Parameter!$C$6,Parameter!$E$6)))</f>
        <v>0</v>
      </c>
      <c r="T66" s="106"/>
      <c r="U66" s="73">
        <f>IF(T66=0,0,TRUNC((2000/(T66)- IF(Q66="w",Parameter!$B$3,Parameter!$D$3))/IF(Q66="w",Parameter!$C$3,Parameter!$E$3)))</f>
        <v>0</v>
      </c>
      <c r="V66" s="80"/>
      <c r="W66" s="79" t="s">
        <v>44</v>
      </c>
      <c r="X66" s="81"/>
      <c r="Y66" s="54">
        <f>IF($G66="w",0,IF(AND($V66=0,$X66=0),0,TRUNC((1000/($V66*60+$X66)-IF($G66="w",Parameter!$B$6,Parameter!$D$6))/IF($G66="w",Parameter!$C$6,Parameter!$E$6))))</f>
        <v>0</v>
      </c>
      <c r="Z66" s="37"/>
      <c r="AA66" s="104">
        <f>IF(Z66=0,0,TRUNC((SQRT(Z66)- IF($G66="w",Parameter!$B$11,Parameter!$D$11))/IF($G66="w",Parameter!$C$11,Parameter!$E$11)))</f>
        <v>0</v>
      </c>
      <c r="AB66" s="105"/>
      <c r="AC66" s="104">
        <f>IF(AB66=0,0,TRUNC((SQRT(AB66)- IF($G66="w",Parameter!$B$10,Parameter!$D$10))/IF($G66="w",Parameter!$C$10,Parameter!$E$10)))</f>
        <v>0</v>
      </c>
      <c r="AD66" s="38"/>
      <c r="AE66" s="55">
        <f>IF(AD66=0,0,TRUNC((SQRT(AD66)- IF($G66="w",Parameter!$B$15,Parameter!$D$15))/IF($G66="w",Parameter!$C$15,Parameter!$E$15)))</f>
        <v>0</v>
      </c>
      <c r="AF66" s="32"/>
      <c r="AG66" s="55">
        <f>IF(AF66=0,0,TRUNC((SQRT(AF66)- IF($G66="w",Parameter!$B$12,Parameter!$D$12))/IF($G66="w",Parameter!$C$12,Parameter!$E$12)))</f>
        <v>0</v>
      </c>
      <c r="AH66" s="60">
        <f t="shared" si="1"/>
        <v>0</v>
      </c>
      <c r="AI66" s="61">
        <f>LOOKUP($F66,Urkunde!$A$2:$A$16,IF($G66="w",Urkunde!$B$2:$B$16,Urkunde!$D$2:$D$16))</f>
        <v>0</v>
      </c>
      <c r="AJ66" s="61">
        <f>LOOKUP($F66,Urkunde!$A$2:$A$16,IF($G66="w",Urkunde!$C$2:$C$16,Urkunde!$E$2:$E$16))</f>
        <v>0</v>
      </c>
      <c r="AK66" s="61" t="str">
        <f t="shared" si="2"/>
        <v>-</v>
      </c>
      <c r="AL66" s="29">
        <f t="shared" si="3"/>
        <v>0</v>
      </c>
      <c r="AM66" s="21">
        <f t="shared" si="4"/>
        <v>0</v>
      </c>
      <c r="AN66" s="21">
        <f t="shared" si="5"/>
        <v>0</v>
      </c>
      <c r="AO66" s="21">
        <f t="shared" si="6"/>
        <v>0</v>
      </c>
      <c r="AP66" s="21">
        <f t="shared" si="7"/>
        <v>0</v>
      </c>
      <c r="AQ66" s="21">
        <f t="shared" si="8"/>
        <v>0</v>
      </c>
      <c r="AR66" s="21">
        <f t="shared" si="9"/>
        <v>0</v>
      </c>
      <c r="AS66" s="21">
        <f t="shared" si="10"/>
        <v>0</v>
      </c>
      <c r="AT66" s="21">
        <f t="shared" si="11"/>
        <v>0</v>
      </c>
      <c r="AU66" s="21">
        <f t="shared" si="12"/>
        <v>0</v>
      </c>
      <c r="AV66" s="21">
        <f t="shared" si="13"/>
        <v>0</v>
      </c>
    </row>
    <row r="67" spans="1:48" ht="15.6" x14ac:dyDescent="0.3">
      <c r="A67" s="51"/>
      <c r="B67" s="50"/>
      <c r="C67" s="96"/>
      <c r="D67" s="96"/>
      <c r="E67" s="49"/>
      <c r="F67" s="52">
        <f t="shared" si="0"/>
        <v>0</v>
      </c>
      <c r="G67" s="48"/>
      <c r="H67" s="38"/>
      <c r="I67" s="54">
        <f>IF(H67=0,0,TRUNC((50/(H67+0.24)- IF($G67="w",Parameter!$B$3,Parameter!$D$3))/IF($G67="w",Parameter!$C$3,Parameter!$E$3)))</f>
        <v>0</v>
      </c>
      <c r="J67" s="105"/>
      <c r="K67" s="54">
        <f>IF(J67=0,0,TRUNC((75/(J67+0.24)- IF($G67="w",Parameter!$B$3,Parameter!$D$3))/IF($G67="w",Parameter!$C$3,Parameter!$E$3)))</f>
        <v>0</v>
      </c>
      <c r="L67" s="105"/>
      <c r="M67" s="54">
        <f>IF(L67=0,0,TRUNC((100/(L67+0.24)- IF($G67="w",Parameter!$B$3,Parameter!$D$3))/IF($G67="w",Parameter!$C$3,Parameter!$E$3)))</f>
        <v>0</v>
      </c>
      <c r="N67" s="80"/>
      <c r="O67" s="79" t="s">
        <v>44</v>
      </c>
      <c r="P67" s="81"/>
      <c r="Q67" s="54">
        <f>IF($G67="m",0,IF(AND($P67=0,$N67=0),0,TRUNC((800/($N67*60+$P67)-IF($G67="w",Parameter!$B$6,Parameter!$D$6))/IF($G67="w",Parameter!$C$6,Parameter!$E$6))))</f>
        <v>0</v>
      </c>
      <c r="R67" s="106"/>
      <c r="S67" s="73">
        <f>IF(R67=0,0,TRUNC((2000/(R67)- IF(Q67="w",Parameter!$B$6,Parameter!$D$6))/IF(Q67="w",Parameter!$C$6,Parameter!$E$6)))</f>
        <v>0</v>
      </c>
      <c r="T67" s="106"/>
      <c r="U67" s="73">
        <f>IF(T67=0,0,TRUNC((2000/(T67)- IF(Q67="w",Parameter!$B$3,Parameter!$D$3))/IF(Q67="w",Parameter!$C$3,Parameter!$E$3)))</f>
        <v>0</v>
      </c>
      <c r="V67" s="80"/>
      <c r="W67" s="79" t="s">
        <v>44</v>
      </c>
      <c r="X67" s="81"/>
      <c r="Y67" s="54">
        <f>IF($G67="w",0,IF(AND($V67=0,$X67=0),0,TRUNC((1000/($V67*60+$X67)-IF($G67="w",Parameter!$B$6,Parameter!$D$6))/IF($G67="w",Parameter!$C$6,Parameter!$E$6))))</f>
        <v>0</v>
      </c>
      <c r="Z67" s="37"/>
      <c r="AA67" s="104">
        <f>IF(Z67=0,0,TRUNC((SQRT(Z67)- IF($G67="w",Parameter!$B$11,Parameter!$D$11))/IF($G67="w",Parameter!$C$11,Parameter!$E$11)))</f>
        <v>0</v>
      </c>
      <c r="AB67" s="105"/>
      <c r="AC67" s="104">
        <f>IF(AB67=0,0,TRUNC((SQRT(AB67)- IF($G67="w",Parameter!$B$10,Parameter!$D$10))/IF($G67="w",Parameter!$C$10,Parameter!$E$10)))</f>
        <v>0</v>
      </c>
      <c r="AD67" s="38"/>
      <c r="AE67" s="55">
        <f>IF(AD67=0,0,TRUNC((SQRT(AD67)- IF($G67="w",Parameter!$B$15,Parameter!$D$15))/IF($G67="w",Parameter!$C$15,Parameter!$E$15)))</f>
        <v>0</v>
      </c>
      <c r="AF67" s="32"/>
      <c r="AG67" s="55">
        <f>IF(AF67=0,0,TRUNC((SQRT(AF67)- IF($G67="w",Parameter!$B$12,Parameter!$D$12))/IF($G67="w",Parameter!$C$12,Parameter!$E$12)))</f>
        <v>0</v>
      </c>
      <c r="AH67" s="60">
        <f t="shared" si="1"/>
        <v>0</v>
      </c>
      <c r="AI67" s="61">
        <f>LOOKUP($F67,Urkunde!$A$2:$A$16,IF($G67="w",Urkunde!$B$2:$B$16,Urkunde!$D$2:$D$16))</f>
        <v>0</v>
      </c>
      <c r="AJ67" s="61">
        <f>LOOKUP($F67,Urkunde!$A$2:$A$16,IF($G67="w",Urkunde!$C$2:$C$16,Urkunde!$E$2:$E$16))</f>
        <v>0</v>
      </c>
      <c r="AK67" s="61" t="str">
        <f t="shared" si="2"/>
        <v>-</v>
      </c>
      <c r="AL67" s="29">
        <f t="shared" si="3"/>
        <v>0</v>
      </c>
      <c r="AM67" s="21">
        <f t="shared" si="4"/>
        <v>0</v>
      </c>
      <c r="AN67" s="21">
        <f t="shared" si="5"/>
        <v>0</v>
      </c>
      <c r="AO67" s="21">
        <f t="shared" si="6"/>
        <v>0</v>
      </c>
      <c r="AP67" s="21">
        <f t="shared" si="7"/>
        <v>0</v>
      </c>
      <c r="AQ67" s="21">
        <f t="shared" si="8"/>
        <v>0</v>
      </c>
      <c r="AR67" s="21">
        <f t="shared" si="9"/>
        <v>0</v>
      </c>
      <c r="AS67" s="21">
        <f t="shared" si="10"/>
        <v>0</v>
      </c>
      <c r="AT67" s="21">
        <f t="shared" si="11"/>
        <v>0</v>
      </c>
      <c r="AU67" s="21">
        <f t="shared" si="12"/>
        <v>0</v>
      </c>
      <c r="AV67" s="21">
        <f t="shared" si="13"/>
        <v>0</v>
      </c>
    </row>
    <row r="68" spans="1:48" ht="15.6" x14ac:dyDescent="0.3">
      <c r="A68" s="51"/>
      <c r="B68" s="50"/>
      <c r="C68" s="96"/>
      <c r="D68" s="96"/>
      <c r="E68" s="49"/>
      <c r="F68" s="52">
        <f t="shared" ref="F68:F131" si="14">IF(E68=0,0,$E$2-E68)</f>
        <v>0</v>
      </c>
      <c r="G68" s="48"/>
      <c r="H68" s="38"/>
      <c r="I68" s="54">
        <f>IF(H68=0,0,TRUNC((50/(H68+0.24)- IF($G68="w",Parameter!$B$3,Parameter!$D$3))/IF($G68="w",Parameter!$C$3,Parameter!$E$3)))</f>
        <v>0</v>
      </c>
      <c r="J68" s="105"/>
      <c r="K68" s="54">
        <f>IF(J68=0,0,TRUNC((75/(J68+0.24)- IF($G68="w",Parameter!$B$3,Parameter!$D$3))/IF($G68="w",Parameter!$C$3,Parameter!$E$3)))</f>
        <v>0</v>
      </c>
      <c r="L68" s="105"/>
      <c r="M68" s="54">
        <f>IF(L68=0,0,TRUNC((100/(L68+0.24)- IF($G68="w",Parameter!$B$3,Parameter!$D$3))/IF($G68="w",Parameter!$C$3,Parameter!$E$3)))</f>
        <v>0</v>
      </c>
      <c r="N68" s="80"/>
      <c r="O68" s="79" t="s">
        <v>44</v>
      </c>
      <c r="P68" s="81"/>
      <c r="Q68" s="54">
        <f>IF($G68="m",0,IF(AND($P68=0,$N68=0),0,TRUNC((800/($N68*60+$P68)-IF($G68="w",Parameter!$B$6,Parameter!$D$6))/IF($G68="w",Parameter!$C$6,Parameter!$E$6))))</f>
        <v>0</v>
      </c>
      <c r="R68" s="106"/>
      <c r="S68" s="73">
        <f>IF(R68=0,0,TRUNC((2000/(R68)- IF(Q68="w",Parameter!$B$6,Parameter!$D$6))/IF(Q68="w",Parameter!$C$6,Parameter!$E$6)))</f>
        <v>0</v>
      </c>
      <c r="T68" s="106"/>
      <c r="U68" s="73">
        <f>IF(T68=0,0,TRUNC((2000/(T68)- IF(Q68="w",Parameter!$B$3,Parameter!$D$3))/IF(Q68="w",Parameter!$C$3,Parameter!$E$3)))</f>
        <v>0</v>
      </c>
      <c r="V68" s="80"/>
      <c r="W68" s="79" t="s">
        <v>44</v>
      </c>
      <c r="X68" s="81"/>
      <c r="Y68" s="54">
        <f>IF($G68="w",0,IF(AND($V68=0,$X68=0),0,TRUNC((1000/($V68*60+$X68)-IF($G68="w",Parameter!$B$6,Parameter!$D$6))/IF($G68="w",Parameter!$C$6,Parameter!$E$6))))</f>
        <v>0</v>
      </c>
      <c r="Z68" s="37"/>
      <c r="AA68" s="104">
        <f>IF(Z68=0,0,TRUNC((SQRT(Z68)- IF($G68="w",Parameter!$B$11,Parameter!$D$11))/IF($G68="w",Parameter!$C$11,Parameter!$E$11)))</f>
        <v>0</v>
      </c>
      <c r="AB68" s="105"/>
      <c r="AC68" s="104">
        <f>IF(AB68=0,0,TRUNC((SQRT(AB68)- IF($G68="w",Parameter!$B$10,Parameter!$D$10))/IF($G68="w",Parameter!$C$10,Parameter!$E$10)))</f>
        <v>0</v>
      </c>
      <c r="AD68" s="38"/>
      <c r="AE68" s="55">
        <f>IF(AD68=0,0,TRUNC((SQRT(AD68)- IF($G68="w",Parameter!$B$15,Parameter!$D$15))/IF($G68="w",Parameter!$C$15,Parameter!$E$15)))</f>
        <v>0</v>
      </c>
      <c r="AF68" s="32"/>
      <c r="AG68" s="55">
        <f>IF(AF68=0,0,TRUNC((SQRT(AF68)- IF($G68="w",Parameter!$B$12,Parameter!$D$12))/IF($G68="w",Parameter!$C$12,Parameter!$E$12)))</f>
        <v>0</v>
      </c>
      <c r="AH68" s="60">
        <f t="shared" si="1"/>
        <v>0</v>
      </c>
      <c r="AI68" s="61">
        <f>LOOKUP($F68,Urkunde!$A$2:$A$16,IF($G68="w",Urkunde!$B$2:$B$16,Urkunde!$D$2:$D$16))</f>
        <v>0</v>
      </c>
      <c r="AJ68" s="61">
        <f>LOOKUP($F68,Urkunde!$A$2:$A$16,IF($G68="w",Urkunde!$C$2:$C$16,Urkunde!$E$2:$E$16))</f>
        <v>0</v>
      </c>
      <c r="AK68" s="61" t="str">
        <f t="shared" si="2"/>
        <v>-</v>
      </c>
      <c r="AL68" s="29">
        <f t="shared" si="3"/>
        <v>0</v>
      </c>
      <c r="AM68" s="21">
        <f t="shared" si="4"/>
        <v>0</v>
      </c>
      <c r="AN68" s="21">
        <f t="shared" si="5"/>
        <v>0</v>
      </c>
      <c r="AO68" s="21">
        <f t="shared" si="6"/>
        <v>0</v>
      </c>
      <c r="AP68" s="21">
        <f t="shared" si="7"/>
        <v>0</v>
      </c>
      <c r="AQ68" s="21">
        <f t="shared" si="8"/>
        <v>0</v>
      </c>
      <c r="AR68" s="21">
        <f t="shared" si="9"/>
        <v>0</v>
      </c>
      <c r="AS68" s="21">
        <f t="shared" si="10"/>
        <v>0</v>
      </c>
      <c r="AT68" s="21">
        <f t="shared" si="11"/>
        <v>0</v>
      </c>
      <c r="AU68" s="21">
        <f t="shared" si="12"/>
        <v>0</v>
      </c>
      <c r="AV68" s="21">
        <f t="shared" si="13"/>
        <v>0</v>
      </c>
    </row>
    <row r="69" spans="1:48" ht="15.6" x14ac:dyDescent="0.3">
      <c r="A69" s="51"/>
      <c r="B69" s="50"/>
      <c r="C69" s="96"/>
      <c r="D69" s="96"/>
      <c r="E69" s="49"/>
      <c r="F69" s="52">
        <f t="shared" si="14"/>
        <v>0</v>
      </c>
      <c r="G69" s="48"/>
      <c r="H69" s="38"/>
      <c r="I69" s="54">
        <f>IF(H69=0,0,TRUNC((50/(H69+0.24)- IF($G69="w",Parameter!$B$3,Parameter!$D$3))/IF($G69="w",Parameter!$C$3,Parameter!$E$3)))</f>
        <v>0</v>
      </c>
      <c r="J69" s="105"/>
      <c r="K69" s="54">
        <f>IF(J69=0,0,TRUNC((75/(J69+0.24)- IF($G69="w",Parameter!$B$3,Parameter!$D$3))/IF($G69="w",Parameter!$C$3,Parameter!$E$3)))</f>
        <v>0</v>
      </c>
      <c r="L69" s="105"/>
      <c r="M69" s="54">
        <f>IF(L69=0,0,TRUNC((100/(L69+0.24)- IF($G69="w",Parameter!$B$3,Parameter!$D$3))/IF($G69="w",Parameter!$C$3,Parameter!$E$3)))</f>
        <v>0</v>
      </c>
      <c r="N69" s="80"/>
      <c r="O69" s="79" t="s">
        <v>44</v>
      </c>
      <c r="P69" s="81"/>
      <c r="Q69" s="54">
        <f>IF($G69="m",0,IF(AND($P69=0,$N69=0),0,TRUNC((800/($N69*60+$P69)-IF($G69="w",Parameter!$B$6,Parameter!$D$6))/IF($G69="w",Parameter!$C$6,Parameter!$E$6))))</f>
        <v>0</v>
      </c>
      <c r="R69" s="106"/>
      <c r="S69" s="73">
        <f>IF(R69=0,0,TRUNC((2000/(R69)- IF(Q69="w",Parameter!$B$6,Parameter!$D$6))/IF(Q69="w",Parameter!$C$6,Parameter!$E$6)))</f>
        <v>0</v>
      </c>
      <c r="T69" s="106"/>
      <c r="U69" s="73">
        <f>IF(T69=0,0,TRUNC((2000/(T69)- IF(Q69="w",Parameter!$B$3,Parameter!$D$3))/IF(Q69="w",Parameter!$C$3,Parameter!$E$3)))</f>
        <v>0</v>
      </c>
      <c r="V69" s="80"/>
      <c r="W69" s="79" t="s">
        <v>44</v>
      </c>
      <c r="X69" s="81"/>
      <c r="Y69" s="54">
        <f>IF($G69="w",0,IF(AND($V69=0,$X69=0),0,TRUNC((1000/($V69*60+$X69)-IF($G69="w",Parameter!$B$6,Parameter!$D$6))/IF($G69="w",Parameter!$C$6,Parameter!$E$6))))</f>
        <v>0</v>
      </c>
      <c r="Z69" s="37"/>
      <c r="AA69" s="104">
        <f>IF(Z69=0,0,TRUNC((SQRT(Z69)- IF($G69="w",Parameter!$B$11,Parameter!$D$11))/IF($G69="w",Parameter!$C$11,Parameter!$E$11)))</f>
        <v>0</v>
      </c>
      <c r="AB69" s="105"/>
      <c r="AC69" s="104">
        <f>IF(AB69=0,0,TRUNC((SQRT(AB69)- IF($G69="w",Parameter!$B$10,Parameter!$D$10))/IF($G69="w",Parameter!$C$10,Parameter!$E$10)))</f>
        <v>0</v>
      </c>
      <c r="AD69" s="38"/>
      <c r="AE69" s="55">
        <f>IF(AD69=0,0,TRUNC((SQRT(AD69)- IF($G69="w",Parameter!$B$15,Parameter!$D$15))/IF($G69="w",Parameter!$C$15,Parameter!$E$15)))</f>
        <v>0</v>
      </c>
      <c r="AF69" s="32"/>
      <c r="AG69" s="55">
        <f>IF(AF69=0,0,TRUNC((SQRT(AF69)- IF($G69="w",Parameter!$B$12,Parameter!$D$12))/IF($G69="w",Parameter!$C$12,Parameter!$E$12)))</f>
        <v>0</v>
      </c>
      <c r="AH69" s="60">
        <f t="shared" ref="AH69:AH132" si="15">AV69</f>
        <v>0</v>
      </c>
      <c r="AI69" s="61">
        <f>LOOKUP($F69,Urkunde!$A$2:$A$16,IF($G69="w",Urkunde!$B$2:$B$16,Urkunde!$D$2:$D$16))</f>
        <v>0</v>
      </c>
      <c r="AJ69" s="61">
        <f>LOOKUP($F69,Urkunde!$A$2:$A$16,IF($G69="w",Urkunde!$C$2:$C$16,Urkunde!$E$2:$E$16))</f>
        <v>0</v>
      </c>
      <c r="AK69" s="61" t="str">
        <f t="shared" ref="AK69:AK132" si="16">IF(AH69=0,"-",IF(AH69&gt;=AJ69,"Ehrenurkunde",IF(AH69&gt;=AI69,"Siegerurkunde","Teilnehmerurkunde")))</f>
        <v>-</v>
      </c>
      <c r="AL69" s="29">
        <f t="shared" ref="AL69:AL132" si="17">$I69</f>
        <v>0</v>
      </c>
      <c r="AM69" s="21">
        <f t="shared" ref="AM69:AM132" si="18">$K69</f>
        <v>0</v>
      </c>
      <c r="AN69" s="21">
        <f t="shared" ref="AN69:AN132" si="19">$M69</f>
        <v>0</v>
      </c>
      <c r="AO69" s="21">
        <f t="shared" ref="AO69:AO132" si="20">$Q69</f>
        <v>0</v>
      </c>
      <c r="AP69" s="21">
        <f t="shared" ref="AP69:AP132" si="21">$S69</f>
        <v>0</v>
      </c>
      <c r="AQ69" s="21">
        <f t="shared" ref="AQ69:AQ132" si="22">$U69</f>
        <v>0</v>
      </c>
      <c r="AR69" s="21">
        <f t="shared" ref="AR69:AR132" si="23">$Y69</f>
        <v>0</v>
      </c>
      <c r="AS69" s="21">
        <f t="shared" ref="AS69:AS132" si="24">$AA69</f>
        <v>0</v>
      </c>
      <c r="AT69" s="21">
        <f t="shared" ref="AT69:AT132" si="25">$AC69</f>
        <v>0</v>
      </c>
      <c r="AU69" s="21">
        <f t="shared" ref="AU69:AU132" si="26">$AE69</f>
        <v>0</v>
      </c>
      <c r="AV69" s="21">
        <f t="shared" ref="AV69:AV132" si="27">LARGE(AL69:AU69,1) + LARGE(AL69:AU69,2) + LARGE(AL69:AU69,3)</f>
        <v>0</v>
      </c>
    </row>
    <row r="70" spans="1:48" ht="15.6" x14ac:dyDescent="0.3">
      <c r="A70" s="51"/>
      <c r="B70" s="50"/>
      <c r="C70" s="96"/>
      <c r="D70" s="96"/>
      <c r="E70" s="49"/>
      <c r="F70" s="52">
        <f t="shared" si="14"/>
        <v>0</v>
      </c>
      <c r="G70" s="48"/>
      <c r="H70" s="38"/>
      <c r="I70" s="54">
        <f>IF(H70=0,0,TRUNC((50/(H70+0.24)- IF($G70="w",Parameter!$B$3,Parameter!$D$3))/IF($G70="w",Parameter!$C$3,Parameter!$E$3)))</f>
        <v>0</v>
      </c>
      <c r="J70" s="105"/>
      <c r="K70" s="54">
        <f>IF(J70=0,0,TRUNC((75/(J70+0.24)- IF($G70="w",Parameter!$B$3,Parameter!$D$3))/IF($G70="w",Parameter!$C$3,Parameter!$E$3)))</f>
        <v>0</v>
      </c>
      <c r="L70" s="105"/>
      <c r="M70" s="54">
        <f>IF(L70=0,0,TRUNC((100/(L70+0.24)- IF($G70="w",Parameter!$B$3,Parameter!$D$3))/IF($G70="w",Parameter!$C$3,Parameter!$E$3)))</f>
        <v>0</v>
      </c>
      <c r="N70" s="80"/>
      <c r="O70" s="79" t="s">
        <v>44</v>
      </c>
      <c r="P70" s="81"/>
      <c r="Q70" s="54">
        <f>IF($G70="m",0,IF(AND($P70=0,$N70=0),0,TRUNC((800/($N70*60+$P70)-IF($G70="w",Parameter!$B$6,Parameter!$D$6))/IF($G70="w",Parameter!$C$6,Parameter!$E$6))))</f>
        <v>0</v>
      </c>
      <c r="R70" s="106"/>
      <c r="S70" s="73">
        <f>IF(R70=0,0,TRUNC((2000/(R70)- IF(Q70="w",Parameter!$B$6,Parameter!$D$6))/IF(Q70="w",Parameter!$C$6,Parameter!$E$6)))</f>
        <v>0</v>
      </c>
      <c r="T70" s="106"/>
      <c r="U70" s="73">
        <f>IF(T70=0,0,TRUNC((2000/(T70)- IF(Q70="w",Parameter!$B$3,Parameter!$D$3))/IF(Q70="w",Parameter!$C$3,Parameter!$E$3)))</f>
        <v>0</v>
      </c>
      <c r="V70" s="80"/>
      <c r="W70" s="79" t="s">
        <v>44</v>
      </c>
      <c r="X70" s="81"/>
      <c r="Y70" s="54">
        <f>IF($G70="w",0,IF(AND($V70=0,$X70=0),0,TRUNC((1000/($V70*60+$X70)-IF($G70="w",Parameter!$B$6,Parameter!$D$6))/IF($G70="w",Parameter!$C$6,Parameter!$E$6))))</f>
        <v>0</v>
      </c>
      <c r="Z70" s="37"/>
      <c r="AA70" s="104">
        <f>IF(Z70=0,0,TRUNC((SQRT(Z70)- IF($G70="w",Parameter!$B$11,Parameter!$D$11))/IF($G70="w",Parameter!$C$11,Parameter!$E$11)))</f>
        <v>0</v>
      </c>
      <c r="AB70" s="105"/>
      <c r="AC70" s="104">
        <f>IF(AB70=0,0,TRUNC((SQRT(AB70)- IF($G70="w",Parameter!$B$10,Parameter!$D$10))/IF($G70="w",Parameter!$C$10,Parameter!$E$10)))</f>
        <v>0</v>
      </c>
      <c r="AD70" s="38"/>
      <c r="AE70" s="55">
        <f>IF(AD70=0,0,TRUNC((SQRT(AD70)- IF($G70="w",Parameter!$B$15,Parameter!$D$15))/IF($G70="w",Parameter!$C$15,Parameter!$E$15)))</f>
        <v>0</v>
      </c>
      <c r="AF70" s="32"/>
      <c r="AG70" s="55">
        <f>IF(AF70=0,0,TRUNC((SQRT(AF70)- IF($G70="w",Parameter!$B$12,Parameter!$D$12))/IF($G70="w",Parameter!$C$12,Parameter!$E$12)))</f>
        <v>0</v>
      </c>
      <c r="AH70" s="60">
        <f t="shared" si="15"/>
        <v>0</v>
      </c>
      <c r="AI70" s="61">
        <f>LOOKUP($F70,Urkunde!$A$2:$A$16,IF($G70="w",Urkunde!$B$2:$B$16,Urkunde!$D$2:$D$16))</f>
        <v>0</v>
      </c>
      <c r="AJ70" s="61">
        <f>LOOKUP($F70,Urkunde!$A$2:$A$16,IF($G70="w",Urkunde!$C$2:$C$16,Urkunde!$E$2:$E$16))</f>
        <v>0</v>
      </c>
      <c r="AK70" s="61" t="str">
        <f t="shared" si="16"/>
        <v>-</v>
      </c>
      <c r="AL70" s="29">
        <f t="shared" si="17"/>
        <v>0</v>
      </c>
      <c r="AM70" s="21">
        <f t="shared" si="18"/>
        <v>0</v>
      </c>
      <c r="AN70" s="21">
        <f t="shared" si="19"/>
        <v>0</v>
      </c>
      <c r="AO70" s="21">
        <f t="shared" si="20"/>
        <v>0</v>
      </c>
      <c r="AP70" s="21">
        <f t="shared" si="21"/>
        <v>0</v>
      </c>
      <c r="AQ70" s="21">
        <f t="shared" si="22"/>
        <v>0</v>
      </c>
      <c r="AR70" s="21">
        <f t="shared" si="23"/>
        <v>0</v>
      </c>
      <c r="AS70" s="21">
        <f t="shared" si="24"/>
        <v>0</v>
      </c>
      <c r="AT70" s="21">
        <f t="shared" si="25"/>
        <v>0</v>
      </c>
      <c r="AU70" s="21">
        <f t="shared" si="26"/>
        <v>0</v>
      </c>
      <c r="AV70" s="21">
        <f t="shared" si="27"/>
        <v>0</v>
      </c>
    </row>
    <row r="71" spans="1:48" ht="15.6" x14ac:dyDescent="0.3">
      <c r="A71" s="51"/>
      <c r="B71" s="50"/>
      <c r="C71" s="96"/>
      <c r="D71" s="96"/>
      <c r="E71" s="49"/>
      <c r="F71" s="52">
        <f t="shared" si="14"/>
        <v>0</v>
      </c>
      <c r="G71" s="48"/>
      <c r="H71" s="38"/>
      <c r="I71" s="54">
        <f>IF(H71=0,0,TRUNC((50/(H71+0.24)- IF($G71="w",Parameter!$B$3,Parameter!$D$3))/IF($G71="w",Parameter!$C$3,Parameter!$E$3)))</f>
        <v>0</v>
      </c>
      <c r="J71" s="105"/>
      <c r="K71" s="54">
        <f>IF(J71=0,0,TRUNC((75/(J71+0.24)- IF($G71="w",Parameter!$B$3,Parameter!$D$3))/IF($G71="w",Parameter!$C$3,Parameter!$E$3)))</f>
        <v>0</v>
      </c>
      <c r="L71" s="105"/>
      <c r="M71" s="54">
        <f>IF(L71=0,0,TRUNC((100/(L71+0.24)- IF($G71="w",Parameter!$B$3,Parameter!$D$3))/IF($G71="w",Parameter!$C$3,Parameter!$E$3)))</f>
        <v>0</v>
      </c>
      <c r="N71" s="80"/>
      <c r="O71" s="79" t="s">
        <v>44</v>
      </c>
      <c r="P71" s="81"/>
      <c r="Q71" s="54">
        <f>IF($G71="m",0,IF(AND($P71=0,$N71=0),0,TRUNC((800/($N71*60+$P71)-IF($G71="w",Parameter!$B$6,Parameter!$D$6))/IF($G71="w",Parameter!$C$6,Parameter!$E$6))))</f>
        <v>0</v>
      </c>
      <c r="R71" s="106"/>
      <c r="S71" s="73">
        <f>IF(R71=0,0,TRUNC((2000/(R71)- IF(Q71="w",Parameter!$B$6,Parameter!$D$6))/IF(Q71="w",Parameter!$C$6,Parameter!$E$6)))</f>
        <v>0</v>
      </c>
      <c r="T71" s="106"/>
      <c r="U71" s="73">
        <f>IF(T71=0,0,TRUNC((2000/(T71)- IF(Q71="w",Parameter!$B$3,Parameter!$D$3))/IF(Q71="w",Parameter!$C$3,Parameter!$E$3)))</f>
        <v>0</v>
      </c>
      <c r="V71" s="80"/>
      <c r="W71" s="79" t="s">
        <v>44</v>
      </c>
      <c r="X71" s="81"/>
      <c r="Y71" s="54">
        <f>IF($G71="w",0,IF(AND($V71=0,$X71=0),0,TRUNC((1000/($V71*60+$X71)-IF($G71="w",Parameter!$B$6,Parameter!$D$6))/IF($G71="w",Parameter!$C$6,Parameter!$E$6))))</f>
        <v>0</v>
      </c>
      <c r="Z71" s="37"/>
      <c r="AA71" s="104">
        <f>IF(Z71=0,0,TRUNC((SQRT(Z71)- IF($G71="w",Parameter!$B$11,Parameter!$D$11))/IF($G71="w",Parameter!$C$11,Parameter!$E$11)))</f>
        <v>0</v>
      </c>
      <c r="AB71" s="105"/>
      <c r="AC71" s="104">
        <f>IF(AB71=0,0,TRUNC((SQRT(AB71)- IF($G71="w",Parameter!$B$10,Parameter!$D$10))/IF($G71="w",Parameter!$C$10,Parameter!$E$10)))</f>
        <v>0</v>
      </c>
      <c r="AD71" s="38"/>
      <c r="AE71" s="55">
        <f>IF(AD71=0,0,TRUNC((SQRT(AD71)- IF($G71="w",Parameter!$B$15,Parameter!$D$15))/IF($G71="w",Parameter!$C$15,Parameter!$E$15)))</f>
        <v>0</v>
      </c>
      <c r="AF71" s="32"/>
      <c r="AG71" s="55">
        <f>IF(AF71=0,0,TRUNC((SQRT(AF71)- IF($G71="w",Parameter!$B$12,Parameter!$D$12))/IF($G71="w",Parameter!$C$12,Parameter!$E$12)))</f>
        <v>0</v>
      </c>
      <c r="AH71" s="60">
        <f t="shared" si="15"/>
        <v>0</v>
      </c>
      <c r="AI71" s="61">
        <f>LOOKUP($F71,Urkunde!$A$2:$A$16,IF($G71="w",Urkunde!$B$2:$B$16,Urkunde!$D$2:$D$16))</f>
        <v>0</v>
      </c>
      <c r="AJ71" s="61">
        <f>LOOKUP($F71,Urkunde!$A$2:$A$16,IF($G71="w",Urkunde!$C$2:$C$16,Urkunde!$E$2:$E$16))</f>
        <v>0</v>
      </c>
      <c r="AK71" s="61" t="str">
        <f t="shared" si="16"/>
        <v>-</v>
      </c>
      <c r="AL71" s="29">
        <f t="shared" si="17"/>
        <v>0</v>
      </c>
      <c r="AM71" s="21">
        <f t="shared" si="18"/>
        <v>0</v>
      </c>
      <c r="AN71" s="21">
        <f t="shared" si="19"/>
        <v>0</v>
      </c>
      <c r="AO71" s="21">
        <f t="shared" si="20"/>
        <v>0</v>
      </c>
      <c r="AP71" s="21">
        <f t="shared" si="21"/>
        <v>0</v>
      </c>
      <c r="AQ71" s="21">
        <f t="shared" si="22"/>
        <v>0</v>
      </c>
      <c r="AR71" s="21">
        <f t="shared" si="23"/>
        <v>0</v>
      </c>
      <c r="AS71" s="21">
        <f t="shared" si="24"/>
        <v>0</v>
      </c>
      <c r="AT71" s="21">
        <f t="shared" si="25"/>
        <v>0</v>
      </c>
      <c r="AU71" s="21">
        <f t="shared" si="26"/>
        <v>0</v>
      </c>
      <c r="AV71" s="21">
        <f t="shared" si="27"/>
        <v>0</v>
      </c>
    </row>
    <row r="72" spans="1:48" ht="15.6" x14ac:dyDescent="0.3">
      <c r="A72" s="51"/>
      <c r="B72" s="50"/>
      <c r="C72" s="96"/>
      <c r="D72" s="96"/>
      <c r="E72" s="49"/>
      <c r="F72" s="52">
        <f t="shared" si="14"/>
        <v>0</v>
      </c>
      <c r="G72" s="48"/>
      <c r="H72" s="38"/>
      <c r="I72" s="54">
        <f>IF(H72=0,0,TRUNC((50/(H72+0.24)- IF($G72="w",Parameter!$B$3,Parameter!$D$3))/IF($G72="w",Parameter!$C$3,Parameter!$E$3)))</f>
        <v>0</v>
      </c>
      <c r="J72" s="105"/>
      <c r="K72" s="54">
        <f>IF(J72=0,0,TRUNC((75/(J72+0.24)- IF($G72="w",Parameter!$B$3,Parameter!$D$3))/IF($G72="w",Parameter!$C$3,Parameter!$E$3)))</f>
        <v>0</v>
      </c>
      <c r="L72" s="105"/>
      <c r="M72" s="54">
        <f>IF(L72=0,0,TRUNC((100/(L72+0.24)- IF($G72="w",Parameter!$B$3,Parameter!$D$3))/IF($G72="w",Parameter!$C$3,Parameter!$E$3)))</f>
        <v>0</v>
      </c>
      <c r="N72" s="80"/>
      <c r="O72" s="79" t="s">
        <v>44</v>
      </c>
      <c r="P72" s="81"/>
      <c r="Q72" s="54">
        <f>IF($G72="m",0,IF(AND($P72=0,$N72=0),0,TRUNC((800/($N72*60+$P72)-IF($G72="w",Parameter!$B$6,Parameter!$D$6))/IF($G72="w",Parameter!$C$6,Parameter!$E$6))))</f>
        <v>0</v>
      </c>
      <c r="R72" s="106"/>
      <c r="S72" s="73">
        <f>IF(R72=0,0,TRUNC((2000/(R72)- IF(Q72="w",Parameter!$B$6,Parameter!$D$6))/IF(Q72="w",Parameter!$C$6,Parameter!$E$6)))</f>
        <v>0</v>
      </c>
      <c r="T72" s="106"/>
      <c r="U72" s="73">
        <f>IF(T72=0,0,TRUNC((2000/(T72)- IF(Q72="w",Parameter!$B$3,Parameter!$D$3))/IF(Q72="w",Parameter!$C$3,Parameter!$E$3)))</f>
        <v>0</v>
      </c>
      <c r="V72" s="80"/>
      <c r="W72" s="79" t="s">
        <v>44</v>
      </c>
      <c r="X72" s="81"/>
      <c r="Y72" s="54">
        <f>IF($G72="w",0,IF(AND($V72=0,$X72=0),0,TRUNC((1000/($V72*60+$X72)-IF($G72="w",Parameter!$B$6,Parameter!$D$6))/IF($G72="w",Parameter!$C$6,Parameter!$E$6))))</f>
        <v>0</v>
      </c>
      <c r="Z72" s="37"/>
      <c r="AA72" s="104">
        <f>IF(Z72=0,0,TRUNC((SQRT(Z72)- IF($G72="w",Parameter!$B$11,Parameter!$D$11))/IF($G72="w",Parameter!$C$11,Parameter!$E$11)))</f>
        <v>0</v>
      </c>
      <c r="AB72" s="105"/>
      <c r="AC72" s="104">
        <f>IF(AB72=0,0,TRUNC((SQRT(AB72)- IF($G72="w",Parameter!$B$10,Parameter!$D$10))/IF($G72="w",Parameter!$C$10,Parameter!$E$10)))</f>
        <v>0</v>
      </c>
      <c r="AD72" s="38"/>
      <c r="AE72" s="55">
        <f>IF(AD72=0,0,TRUNC((SQRT(AD72)- IF($G72="w",Parameter!$B$15,Parameter!$D$15))/IF($G72="w",Parameter!$C$15,Parameter!$E$15)))</f>
        <v>0</v>
      </c>
      <c r="AF72" s="32"/>
      <c r="AG72" s="55">
        <f>IF(AF72=0,0,TRUNC((SQRT(AF72)- IF($G72="w",Parameter!$B$12,Parameter!$D$12))/IF($G72="w",Parameter!$C$12,Parameter!$E$12)))</f>
        <v>0</v>
      </c>
      <c r="AH72" s="60">
        <f t="shared" si="15"/>
        <v>0</v>
      </c>
      <c r="AI72" s="61">
        <f>LOOKUP($F72,Urkunde!$A$2:$A$16,IF($G72="w",Urkunde!$B$2:$B$16,Urkunde!$D$2:$D$16))</f>
        <v>0</v>
      </c>
      <c r="AJ72" s="61">
        <f>LOOKUP($F72,Urkunde!$A$2:$A$16,IF($G72="w",Urkunde!$C$2:$C$16,Urkunde!$E$2:$E$16))</f>
        <v>0</v>
      </c>
      <c r="AK72" s="61" t="str">
        <f t="shared" si="16"/>
        <v>-</v>
      </c>
      <c r="AL72" s="29">
        <f t="shared" si="17"/>
        <v>0</v>
      </c>
      <c r="AM72" s="21">
        <f t="shared" si="18"/>
        <v>0</v>
      </c>
      <c r="AN72" s="21">
        <f t="shared" si="19"/>
        <v>0</v>
      </c>
      <c r="AO72" s="21">
        <f t="shared" si="20"/>
        <v>0</v>
      </c>
      <c r="AP72" s="21">
        <f t="shared" si="21"/>
        <v>0</v>
      </c>
      <c r="AQ72" s="21">
        <f t="shared" si="22"/>
        <v>0</v>
      </c>
      <c r="AR72" s="21">
        <f t="shared" si="23"/>
        <v>0</v>
      </c>
      <c r="AS72" s="21">
        <f t="shared" si="24"/>
        <v>0</v>
      </c>
      <c r="AT72" s="21">
        <f t="shared" si="25"/>
        <v>0</v>
      </c>
      <c r="AU72" s="21">
        <f t="shared" si="26"/>
        <v>0</v>
      </c>
      <c r="AV72" s="21">
        <f t="shared" si="27"/>
        <v>0</v>
      </c>
    </row>
    <row r="73" spans="1:48" ht="15.6" x14ac:dyDescent="0.3">
      <c r="A73" s="51"/>
      <c r="B73" s="50"/>
      <c r="C73" s="96"/>
      <c r="D73" s="96"/>
      <c r="E73" s="49"/>
      <c r="F73" s="52">
        <f t="shared" si="14"/>
        <v>0</v>
      </c>
      <c r="G73" s="48"/>
      <c r="H73" s="38"/>
      <c r="I73" s="54">
        <f>IF(H73=0,0,TRUNC((50/(H73+0.24)- IF($G73="w",Parameter!$B$3,Parameter!$D$3))/IF($G73="w",Parameter!$C$3,Parameter!$E$3)))</f>
        <v>0</v>
      </c>
      <c r="J73" s="105"/>
      <c r="K73" s="54">
        <f>IF(J73=0,0,TRUNC((75/(J73+0.24)- IF($G73="w",Parameter!$B$3,Parameter!$D$3))/IF($G73="w",Parameter!$C$3,Parameter!$E$3)))</f>
        <v>0</v>
      </c>
      <c r="L73" s="105"/>
      <c r="M73" s="54">
        <f>IF(L73=0,0,TRUNC((100/(L73+0.24)- IF($G73="w",Parameter!$B$3,Parameter!$D$3))/IF($G73="w",Parameter!$C$3,Parameter!$E$3)))</f>
        <v>0</v>
      </c>
      <c r="N73" s="80"/>
      <c r="O73" s="79" t="s">
        <v>44</v>
      </c>
      <c r="P73" s="81"/>
      <c r="Q73" s="54">
        <f>IF($G73="m",0,IF(AND($P73=0,$N73=0),0,TRUNC((800/($N73*60+$P73)-IF($G73="w",Parameter!$B$6,Parameter!$D$6))/IF($G73="w",Parameter!$C$6,Parameter!$E$6))))</f>
        <v>0</v>
      </c>
      <c r="R73" s="106"/>
      <c r="S73" s="73">
        <f>IF(R73=0,0,TRUNC((2000/(R73)- IF(Q73="w",Parameter!$B$6,Parameter!$D$6))/IF(Q73="w",Parameter!$C$6,Parameter!$E$6)))</f>
        <v>0</v>
      </c>
      <c r="T73" s="106"/>
      <c r="U73" s="73">
        <f>IF(T73=0,0,TRUNC((2000/(T73)- IF(Q73="w",Parameter!$B$3,Parameter!$D$3))/IF(Q73="w",Parameter!$C$3,Parameter!$E$3)))</f>
        <v>0</v>
      </c>
      <c r="V73" s="80"/>
      <c r="W73" s="79" t="s">
        <v>44</v>
      </c>
      <c r="X73" s="81"/>
      <c r="Y73" s="54">
        <f>IF($G73="w",0,IF(AND($V73=0,$X73=0),0,TRUNC((1000/($V73*60+$X73)-IF($G73="w",Parameter!$B$6,Parameter!$D$6))/IF($G73="w",Parameter!$C$6,Parameter!$E$6))))</f>
        <v>0</v>
      </c>
      <c r="Z73" s="37"/>
      <c r="AA73" s="104">
        <f>IF(Z73=0,0,TRUNC((SQRT(Z73)- IF($G73="w",Parameter!$B$11,Parameter!$D$11))/IF($G73="w",Parameter!$C$11,Parameter!$E$11)))</f>
        <v>0</v>
      </c>
      <c r="AB73" s="105"/>
      <c r="AC73" s="104">
        <f>IF(AB73=0,0,TRUNC((SQRT(AB73)- IF($G73="w",Parameter!$B$10,Parameter!$D$10))/IF($G73="w",Parameter!$C$10,Parameter!$E$10)))</f>
        <v>0</v>
      </c>
      <c r="AD73" s="38"/>
      <c r="AE73" s="55">
        <f>IF(AD73=0,0,TRUNC((SQRT(AD73)- IF($G73="w",Parameter!$B$15,Parameter!$D$15))/IF($G73="w",Parameter!$C$15,Parameter!$E$15)))</f>
        <v>0</v>
      </c>
      <c r="AF73" s="32"/>
      <c r="AG73" s="55">
        <f>IF(AF73=0,0,TRUNC((SQRT(AF73)- IF($G73="w",Parameter!$B$12,Parameter!$D$12))/IF($G73="w",Parameter!$C$12,Parameter!$E$12)))</f>
        <v>0</v>
      </c>
      <c r="AH73" s="60">
        <f t="shared" si="15"/>
        <v>0</v>
      </c>
      <c r="AI73" s="61">
        <f>LOOKUP($F73,Urkunde!$A$2:$A$16,IF($G73="w",Urkunde!$B$2:$B$16,Urkunde!$D$2:$D$16))</f>
        <v>0</v>
      </c>
      <c r="AJ73" s="61">
        <f>LOOKUP($F73,Urkunde!$A$2:$A$16,IF($G73="w",Urkunde!$C$2:$C$16,Urkunde!$E$2:$E$16))</f>
        <v>0</v>
      </c>
      <c r="AK73" s="61" t="str">
        <f t="shared" si="16"/>
        <v>-</v>
      </c>
      <c r="AL73" s="29">
        <f t="shared" si="17"/>
        <v>0</v>
      </c>
      <c r="AM73" s="21">
        <f t="shared" si="18"/>
        <v>0</v>
      </c>
      <c r="AN73" s="21">
        <f t="shared" si="19"/>
        <v>0</v>
      </c>
      <c r="AO73" s="21">
        <f t="shared" si="20"/>
        <v>0</v>
      </c>
      <c r="AP73" s="21">
        <f t="shared" si="21"/>
        <v>0</v>
      </c>
      <c r="AQ73" s="21">
        <f t="shared" si="22"/>
        <v>0</v>
      </c>
      <c r="AR73" s="21">
        <f t="shared" si="23"/>
        <v>0</v>
      </c>
      <c r="AS73" s="21">
        <f t="shared" si="24"/>
        <v>0</v>
      </c>
      <c r="AT73" s="21">
        <f t="shared" si="25"/>
        <v>0</v>
      </c>
      <c r="AU73" s="21">
        <f t="shared" si="26"/>
        <v>0</v>
      </c>
      <c r="AV73" s="21">
        <f t="shared" si="27"/>
        <v>0</v>
      </c>
    </row>
    <row r="74" spans="1:48" ht="15.6" x14ac:dyDescent="0.3">
      <c r="A74" s="51"/>
      <c r="B74" s="50"/>
      <c r="C74" s="96"/>
      <c r="D74" s="96"/>
      <c r="E74" s="49"/>
      <c r="F74" s="52">
        <f t="shared" si="14"/>
        <v>0</v>
      </c>
      <c r="G74" s="48"/>
      <c r="H74" s="38"/>
      <c r="I74" s="54">
        <f>IF(H74=0,0,TRUNC((50/(H74+0.24)- IF($G74="w",Parameter!$B$3,Parameter!$D$3))/IF($G74="w",Parameter!$C$3,Parameter!$E$3)))</f>
        <v>0</v>
      </c>
      <c r="J74" s="105"/>
      <c r="K74" s="54">
        <f>IF(J74=0,0,TRUNC((75/(J74+0.24)- IF($G74="w",Parameter!$B$3,Parameter!$D$3))/IF($G74="w",Parameter!$C$3,Parameter!$E$3)))</f>
        <v>0</v>
      </c>
      <c r="L74" s="105"/>
      <c r="M74" s="54">
        <f>IF(L74=0,0,TRUNC((100/(L74+0.24)- IF($G74="w",Parameter!$B$3,Parameter!$D$3))/IF($G74="w",Parameter!$C$3,Parameter!$E$3)))</f>
        <v>0</v>
      </c>
      <c r="N74" s="80"/>
      <c r="O74" s="79" t="s">
        <v>44</v>
      </c>
      <c r="P74" s="81"/>
      <c r="Q74" s="54">
        <f>IF($G74="m",0,IF(AND($P74=0,$N74=0),0,TRUNC((800/($N74*60+$P74)-IF($G74="w",Parameter!$B$6,Parameter!$D$6))/IF($G74="w",Parameter!$C$6,Parameter!$E$6))))</f>
        <v>0</v>
      </c>
      <c r="R74" s="106"/>
      <c r="S74" s="73">
        <f>IF(R74=0,0,TRUNC((2000/(R74)- IF(Q74="w",Parameter!$B$6,Parameter!$D$6))/IF(Q74="w",Parameter!$C$6,Parameter!$E$6)))</f>
        <v>0</v>
      </c>
      <c r="T74" s="106"/>
      <c r="U74" s="73">
        <f>IF(T74=0,0,TRUNC((2000/(T74)- IF(Q74="w",Parameter!$B$3,Parameter!$D$3))/IF(Q74="w",Parameter!$C$3,Parameter!$E$3)))</f>
        <v>0</v>
      </c>
      <c r="V74" s="80"/>
      <c r="W74" s="79" t="s">
        <v>44</v>
      </c>
      <c r="X74" s="81"/>
      <c r="Y74" s="54">
        <f>IF($G74="w",0,IF(AND($V74=0,$X74=0),0,TRUNC((1000/($V74*60+$X74)-IF($G74="w",Parameter!$B$6,Parameter!$D$6))/IF($G74="w",Parameter!$C$6,Parameter!$E$6))))</f>
        <v>0</v>
      </c>
      <c r="Z74" s="37"/>
      <c r="AA74" s="104">
        <f>IF(Z74=0,0,TRUNC((SQRT(Z74)- IF($G74="w",Parameter!$B$11,Parameter!$D$11))/IF($G74="w",Parameter!$C$11,Parameter!$E$11)))</f>
        <v>0</v>
      </c>
      <c r="AB74" s="105"/>
      <c r="AC74" s="104">
        <f>IF(AB74=0,0,TRUNC((SQRT(AB74)- IF($G74="w",Parameter!$B$10,Parameter!$D$10))/IF($G74="w",Parameter!$C$10,Parameter!$E$10)))</f>
        <v>0</v>
      </c>
      <c r="AD74" s="38"/>
      <c r="AE74" s="55">
        <f>IF(AD74=0,0,TRUNC((SQRT(AD74)- IF($G74="w",Parameter!$B$15,Parameter!$D$15))/IF($G74="w",Parameter!$C$15,Parameter!$E$15)))</f>
        <v>0</v>
      </c>
      <c r="AF74" s="32"/>
      <c r="AG74" s="55">
        <f>IF(AF74=0,0,TRUNC((SQRT(AF74)- IF($G74="w",Parameter!$B$12,Parameter!$D$12))/IF($G74="w",Parameter!$C$12,Parameter!$E$12)))</f>
        <v>0</v>
      </c>
      <c r="AH74" s="60">
        <f t="shared" si="15"/>
        <v>0</v>
      </c>
      <c r="AI74" s="61">
        <f>LOOKUP($F74,Urkunde!$A$2:$A$16,IF($G74="w",Urkunde!$B$2:$B$16,Urkunde!$D$2:$D$16))</f>
        <v>0</v>
      </c>
      <c r="AJ74" s="61">
        <f>LOOKUP($F74,Urkunde!$A$2:$A$16,IF($G74="w",Urkunde!$C$2:$C$16,Urkunde!$E$2:$E$16))</f>
        <v>0</v>
      </c>
      <c r="AK74" s="61" t="str">
        <f t="shared" si="16"/>
        <v>-</v>
      </c>
      <c r="AL74" s="29">
        <f t="shared" si="17"/>
        <v>0</v>
      </c>
      <c r="AM74" s="21">
        <f t="shared" si="18"/>
        <v>0</v>
      </c>
      <c r="AN74" s="21">
        <f t="shared" si="19"/>
        <v>0</v>
      </c>
      <c r="AO74" s="21">
        <f t="shared" si="20"/>
        <v>0</v>
      </c>
      <c r="AP74" s="21">
        <f t="shared" si="21"/>
        <v>0</v>
      </c>
      <c r="AQ74" s="21">
        <f t="shared" si="22"/>
        <v>0</v>
      </c>
      <c r="AR74" s="21">
        <f t="shared" si="23"/>
        <v>0</v>
      </c>
      <c r="AS74" s="21">
        <f t="shared" si="24"/>
        <v>0</v>
      </c>
      <c r="AT74" s="21">
        <f t="shared" si="25"/>
        <v>0</v>
      </c>
      <c r="AU74" s="21">
        <f t="shared" si="26"/>
        <v>0</v>
      </c>
      <c r="AV74" s="21">
        <f t="shared" si="27"/>
        <v>0</v>
      </c>
    </row>
    <row r="75" spans="1:48" ht="15.6" x14ac:dyDescent="0.3">
      <c r="A75" s="51"/>
      <c r="B75" s="50"/>
      <c r="C75" s="96"/>
      <c r="D75" s="96"/>
      <c r="E75" s="49"/>
      <c r="F75" s="52">
        <f t="shared" si="14"/>
        <v>0</v>
      </c>
      <c r="G75" s="48"/>
      <c r="H75" s="38"/>
      <c r="I75" s="54">
        <f>IF(H75=0,0,TRUNC((50/(H75+0.24)- IF($G75="w",Parameter!$B$3,Parameter!$D$3))/IF($G75="w",Parameter!$C$3,Parameter!$E$3)))</f>
        <v>0</v>
      </c>
      <c r="J75" s="105"/>
      <c r="K75" s="54">
        <f>IF(J75=0,0,TRUNC((75/(J75+0.24)- IF($G75="w",Parameter!$B$3,Parameter!$D$3))/IF($G75="w",Parameter!$C$3,Parameter!$E$3)))</f>
        <v>0</v>
      </c>
      <c r="L75" s="105"/>
      <c r="M75" s="54">
        <f>IF(L75=0,0,TRUNC((100/(L75+0.24)- IF($G75="w",Parameter!$B$3,Parameter!$D$3))/IF($G75="w",Parameter!$C$3,Parameter!$E$3)))</f>
        <v>0</v>
      </c>
      <c r="N75" s="80"/>
      <c r="O75" s="79" t="s">
        <v>44</v>
      </c>
      <c r="P75" s="81"/>
      <c r="Q75" s="54">
        <f>IF($G75="m",0,IF(AND($P75=0,$N75=0),0,TRUNC((800/($N75*60+$P75)-IF($G75="w",Parameter!$B$6,Parameter!$D$6))/IF($G75="w",Parameter!$C$6,Parameter!$E$6))))</f>
        <v>0</v>
      </c>
      <c r="R75" s="106"/>
      <c r="S75" s="73">
        <f>IF(R75=0,0,TRUNC((2000/(R75)- IF(Q75="w",Parameter!$B$6,Parameter!$D$6))/IF(Q75="w",Parameter!$C$6,Parameter!$E$6)))</f>
        <v>0</v>
      </c>
      <c r="T75" s="106"/>
      <c r="U75" s="73">
        <f>IF(T75=0,0,TRUNC((2000/(T75)- IF(Q75="w",Parameter!$B$3,Parameter!$D$3))/IF(Q75="w",Parameter!$C$3,Parameter!$E$3)))</f>
        <v>0</v>
      </c>
      <c r="V75" s="80"/>
      <c r="W75" s="79" t="s">
        <v>44</v>
      </c>
      <c r="X75" s="81"/>
      <c r="Y75" s="54">
        <f>IF($G75="w",0,IF(AND($V75=0,$X75=0),0,TRUNC((1000/($V75*60+$X75)-IF($G75="w",Parameter!$B$6,Parameter!$D$6))/IF($G75="w",Parameter!$C$6,Parameter!$E$6))))</f>
        <v>0</v>
      </c>
      <c r="Z75" s="37"/>
      <c r="AA75" s="104">
        <f>IF(Z75=0,0,TRUNC((SQRT(Z75)- IF($G75="w",Parameter!$B$11,Parameter!$D$11))/IF($G75="w",Parameter!$C$11,Parameter!$E$11)))</f>
        <v>0</v>
      </c>
      <c r="AB75" s="105"/>
      <c r="AC75" s="104">
        <f>IF(AB75=0,0,TRUNC((SQRT(AB75)- IF($G75="w",Parameter!$B$10,Parameter!$D$10))/IF($G75="w",Parameter!$C$10,Parameter!$E$10)))</f>
        <v>0</v>
      </c>
      <c r="AD75" s="38"/>
      <c r="AE75" s="55">
        <f>IF(AD75=0,0,TRUNC((SQRT(AD75)- IF($G75="w",Parameter!$B$15,Parameter!$D$15))/IF($G75="w",Parameter!$C$15,Parameter!$E$15)))</f>
        <v>0</v>
      </c>
      <c r="AF75" s="32"/>
      <c r="AG75" s="55">
        <f>IF(AF75=0,0,TRUNC((SQRT(AF75)- IF($G75="w",Parameter!$B$12,Parameter!$D$12))/IF($G75="w",Parameter!$C$12,Parameter!$E$12)))</f>
        <v>0</v>
      </c>
      <c r="AH75" s="60">
        <f t="shared" si="15"/>
        <v>0</v>
      </c>
      <c r="AI75" s="61">
        <f>LOOKUP($F75,Urkunde!$A$2:$A$16,IF($G75="w",Urkunde!$B$2:$B$16,Urkunde!$D$2:$D$16))</f>
        <v>0</v>
      </c>
      <c r="AJ75" s="61">
        <f>LOOKUP($F75,Urkunde!$A$2:$A$16,IF($G75="w",Urkunde!$C$2:$C$16,Urkunde!$E$2:$E$16))</f>
        <v>0</v>
      </c>
      <c r="AK75" s="61" t="str">
        <f t="shared" si="16"/>
        <v>-</v>
      </c>
      <c r="AL75" s="29">
        <f t="shared" si="17"/>
        <v>0</v>
      </c>
      <c r="AM75" s="21">
        <f t="shared" si="18"/>
        <v>0</v>
      </c>
      <c r="AN75" s="21">
        <f t="shared" si="19"/>
        <v>0</v>
      </c>
      <c r="AO75" s="21">
        <f t="shared" si="20"/>
        <v>0</v>
      </c>
      <c r="AP75" s="21">
        <f t="shared" si="21"/>
        <v>0</v>
      </c>
      <c r="AQ75" s="21">
        <f t="shared" si="22"/>
        <v>0</v>
      </c>
      <c r="AR75" s="21">
        <f t="shared" si="23"/>
        <v>0</v>
      </c>
      <c r="AS75" s="21">
        <f t="shared" si="24"/>
        <v>0</v>
      </c>
      <c r="AT75" s="21">
        <f t="shared" si="25"/>
        <v>0</v>
      </c>
      <c r="AU75" s="21">
        <f t="shared" si="26"/>
        <v>0</v>
      </c>
      <c r="AV75" s="21">
        <f t="shared" si="27"/>
        <v>0</v>
      </c>
    </row>
    <row r="76" spans="1:48" ht="15.6" x14ac:dyDescent="0.3">
      <c r="A76" s="51"/>
      <c r="B76" s="50"/>
      <c r="C76" s="96"/>
      <c r="D76" s="96"/>
      <c r="E76" s="49"/>
      <c r="F76" s="52">
        <f t="shared" si="14"/>
        <v>0</v>
      </c>
      <c r="G76" s="48"/>
      <c r="H76" s="38"/>
      <c r="I76" s="54">
        <f>IF(H76=0,0,TRUNC((50/(H76+0.24)- IF($G76="w",Parameter!$B$3,Parameter!$D$3))/IF($G76="w",Parameter!$C$3,Parameter!$E$3)))</f>
        <v>0</v>
      </c>
      <c r="J76" s="105"/>
      <c r="K76" s="54">
        <f>IF(J76=0,0,TRUNC((75/(J76+0.24)- IF($G76="w",Parameter!$B$3,Parameter!$D$3))/IF($G76="w",Parameter!$C$3,Parameter!$E$3)))</f>
        <v>0</v>
      </c>
      <c r="L76" s="105"/>
      <c r="M76" s="54">
        <f>IF(L76=0,0,TRUNC((100/(L76+0.24)- IF($G76="w",Parameter!$B$3,Parameter!$D$3))/IF($G76="w",Parameter!$C$3,Parameter!$E$3)))</f>
        <v>0</v>
      </c>
      <c r="N76" s="80"/>
      <c r="O76" s="79" t="s">
        <v>44</v>
      </c>
      <c r="P76" s="81"/>
      <c r="Q76" s="54">
        <f>IF($G76="m",0,IF(AND($P76=0,$N76=0),0,TRUNC((800/($N76*60+$P76)-IF($G76="w",Parameter!$B$6,Parameter!$D$6))/IF($G76="w",Parameter!$C$6,Parameter!$E$6))))</f>
        <v>0</v>
      </c>
      <c r="R76" s="106"/>
      <c r="S76" s="73">
        <f>IF(R76=0,0,TRUNC((2000/(R76)- IF(Q76="w",Parameter!$B$6,Parameter!$D$6))/IF(Q76="w",Parameter!$C$6,Parameter!$E$6)))</f>
        <v>0</v>
      </c>
      <c r="T76" s="106"/>
      <c r="U76" s="73">
        <f>IF(T76=0,0,TRUNC((2000/(T76)- IF(Q76="w",Parameter!$B$3,Parameter!$D$3))/IF(Q76="w",Parameter!$C$3,Parameter!$E$3)))</f>
        <v>0</v>
      </c>
      <c r="V76" s="80"/>
      <c r="W76" s="79" t="s">
        <v>44</v>
      </c>
      <c r="X76" s="81"/>
      <c r="Y76" s="54">
        <f>IF($G76="w",0,IF(AND($V76=0,$X76=0),0,TRUNC((1000/($V76*60+$X76)-IF($G76="w",Parameter!$B$6,Parameter!$D$6))/IF($G76="w",Parameter!$C$6,Parameter!$E$6))))</f>
        <v>0</v>
      </c>
      <c r="Z76" s="37"/>
      <c r="AA76" s="104">
        <f>IF(Z76=0,0,TRUNC((SQRT(Z76)- IF($G76="w",Parameter!$B$11,Parameter!$D$11))/IF($G76="w",Parameter!$C$11,Parameter!$E$11)))</f>
        <v>0</v>
      </c>
      <c r="AB76" s="105"/>
      <c r="AC76" s="104">
        <f>IF(AB76=0,0,TRUNC((SQRT(AB76)- IF($G76="w",Parameter!$B$10,Parameter!$D$10))/IF($G76="w",Parameter!$C$10,Parameter!$E$10)))</f>
        <v>0</v>
      </c>
      <c r="AD76" s="38"/>
      <c r="AE76" s="55">
        <f>IF(AD76=0,0,TRUNC((SQRT(AD76)- IF($G76="w",Parameter!$B$15,Parameter!$D$15))/IF($G76="w",Parameter!$C$15,Parameter!$E$15)))</f>
        <v>0</v>
      </c>
      <c r="AF76" s="32"/>
      <c r="AG76" s="55">
        <f>IF(AF76=0,0,TRUNC((SQRT(AF76)- IF($G76="w",Parameter!$B$12,Parameter!$D$12))/IF($G76="w",Parameter!$C$12,Parameter!$E$12)))</f>
        <v>0</v>
      </c>
      <c r="AH76" s="60">
        <f t="shared" si="15"/>
        <v>0</v>
      </c>
      <c r="AI76" s="61">
        <f>LOOKUP($F76,Urkunde!$A$2:$A$16,IF($G76="w",Urkunde!$B$2:$B$16,Urkunde!$D$2:$D$16))</f>
        <v>0</v>
      </c>
      <c r="AJ76" s="61">
        <f>LOOKUP($F76,Urkunde!$A$2:$A$16,IF($G76="w",Urkunde!$C$2:$C$16,Urkunde!$E$2:$E$16))</f>
        <v>0</v>
      </c>
      <c r="AK76" s="61" t="str">
        <f t="shared" si="16"/>
        <v>-</v>
      </c>
      <c r="AL76" s="29">
        <f t="shared" si="17"/>
        <v>0</v>
      </c>
      <c r="AM76" s="21">
        <f t="shared" si="18"/>
        <v>0</v>
      </c>
      <c r="AN76" s="21">
        <f t="shared" si="19"/>
        <v>0</v>
      </c>
      <c r="AO76" s="21">
        <f t="shared" si="20"/>
        <v>0</v>
      </c>
      <c r="AP76" s="21">
        <f t="shared" si="21"/>
        <v>0</v>
      </c>
      <c r="AQ76" s="21">
        <f t="shared" si="22"/>
        <v>0</v>
      </c>
      <c r="AR76" s="21">
        <f t="shared" si="23"/>
        <v>0</v>
      </c>
      <c r="AS76" s="21">
        <f t="shared" si="24"/>
        <v>0</v>
      </c>
      <c r="AT76" s="21">
        <f t="shared" si="25"/>
        <v>0</v>
      </c>
      <c r="AU76" s="21">
        <f t="shared" si="26"/>
        <v>0</v>
      </c>
      <c r="AV76" s="21">
        <f t="shared" si="27"/>
        <v>0</v>
      </c>
    </row>
    <row r="77" spans="1:48" ht="15.6" x14ac:dyDescent="0.3">
      <c r="A77" s="51"/>
      <c r="B77" s="50"/>
      <c r="C77" s="96"/>
      <c r="D77" s="96"/>
      <c r="E77" s="49"/>
      <c r="F77" s="52">
        <f t="shared" si="14"/>
        <v>0</v>
      </c>
      <c r="G77" s="48"/>
      <c r="H77" s="38"/>
      <c r="I77" s="54">
        <f>IF(H77=0,0,TRUNC((50/(H77+0.24)- IF($G77="w",Parameter!$B$3,Parameter!$D$3))/IF($G77="w",Parameter!$C$3,Parameter!$E$3)))</f>
        <v>0</v>
      </c>
      <c r="J77" s="105"/>
      <c r="K77" s="54">
        <f>IF(J77=0,0,TRUNC((75/(J77+0.24)- IF($G77="w",Parameter!$B$3,Parameter!$D$3))/IF($G77="w",Parameter!$C$3,Parameter!$E$3)))</f>
        <v>0</v>
      </c>
      <c r="L77" s="105"/>
      <c r="M77" s="54">
        <f>IF(L77=0,0,TRUNC((100/(L77+0.24)- IF($G77="w",Parameter!$B$3,Parameter!$D$3))/IF($G77="w",Parameter!$C$3,Parameter!$E$3)))</f>
        <v>0</v>
      </c>
      <c r="N77" s="80"/>
      <c r="O77" s="79" t="s">
        <v>44</v>
      </c>
      <c r="P77" s="81"/>
      <c r="Q77" s="54">
        <f>IF($G77="m",0,IF(AND($P77=0,$N77=0),0,TRUNC((800/($N77*60+$P77)-IF($G77="w",Parameter!$B$6,Parameter!$D$6))/IF($G77="w",Parameter!$C$6,Parameter!$E$6))))</f>
        <v>0</v>
      </c>
      <c r="R77" s="106"/>
      <c r="S77" s="73">
        <f>IF(R77=0,0,TRUNC((2000/(R77)- IF(Q77="w",Parameter!$B$6,Parameter!$D$6))/IF(Q77="w",Parameter!$C$6,Parameter!$E$6)))</f>
        <v>0</v>
      </c>
      <c r="T77" s="106"/>
      <c r="U77" s="73">
        <f>IF(T77=0,0,TRUNC((2000/(T77)- IF(Q77="w",Parameter!$B$3,Parameter!$D$3))/IF(Q77="w",Parameter!$C$3,Parameter!$E$3)))</f>
        <v>0</v>
      </c>
      <c r="V77" s="80"/>
      <c r="W77" s="79" t="s">
        <v>44</v>
      </c>
      <c r="X77" s="81"/>
      <c r="Y77" s="54">
        <f>IF($G77="w",0,IF(AND($V77=0,$X77=0),0,TRUNC((1000/($V77*60+$X77)-IF($G77="w",Parameter!$B$6,Parameter!$D$6))/IF($G77="w",Parameter!$C$6,Parameter!$E$6))))</f>
        <v>0</v>
      </c>
      <c r="Z77" s="37"/>
      <c r="AA77" s="104">
        <f>IF(Z77=0,0,TRUNC((SQRT(Z77)- IF($G77="w",Parameter!$B$11,Parameter!$D$11))/IF($G77="w",Parameter!$C$11,Parameter!$E$11)))</f>
        <v>0</v>
      </c>
      <c r="AB77" s="105"/>
      <c r="AC77" s="104">
        <f>IF(AB77=0,0,TRUNC((SQRT(AB77)- IF($G77="w",Parameter!$B$10,Parameter!$D$10))/IF($G77="w",Parameter!$C$10,Parameter!$E$10)))</f>
        <v>0</v>
      </c>
      <c r="AD77" s="38"/>
      <c r="AE77" s="55">
        <f>IF(AD77=0,0,TRUNC((SQRT(AD77)- IF($G77="w",Parameter!$B$15,Parameter!$D$15))/IF($G77="w",Parameter!$C$15,Parameter!$E$15)))</f>
        <v>0</v>
      </c>
      <c r="AF77" s="32"/>
      <c r="AG77" s="55">
        <f>IF(AF77=0,0,TRUNC((SQRT(AF77)- IF($G77="w",Parameter!$B$12,Parameter!$D$12))/IF($G77="w",Parameter!$C$12,Parameter!$E$12)))</f>
        <v>0</v>
      </c>
      <c r="AH77" s="60">
        <f t="shared" si="15"/>
        <v>0</v>
      </c>
      <c r="AI77" s="61">
        <f>LOOKUP($F77,Urkunde!$A$2:$A$16,IF($G77="w",Urkunde!$B$2:$B$16,Urkunde!$D$2:$D$16))</f>
        <v>0</v>
      </c>
      <c r="AJ77" s="61">
        <f>LOOKUP($F77,Urkunde!$A$2:$A$16,IF($G77="w",Urkunde!$C$2:$C$16,Urkunde!$E$2:$E$16))</f>
        <v>0</v>
      </c>
      <c r="AK77" s="61" t="str">
        <f t="shared" si="16"/>
        <v>-</v>
      </c>
      <c r="AL77" s="29">
        <f t="shared" si="17"/>
        <v>0</v>
      </c>
      <c r="AM77" s="21">
        <f t="shared" si="18"/>
        <v>0</v>
      </c>
      <c r="AN77" s="21">
        <f t="shared" si="19"/>
        <v>0</v>
      </c>
      <c r="AO77" s="21">
        <f t="shared" si="20"/>
        <v>0</v>
      </c>
      <c r="AP77" s="21">
        <f t="shared" si="21"/>
        <v>0</v>
      </c>
      <c r="AQ77" s="21">
        <f t="shared" si="22"/>
        <v>0</v>
      </c>
      <c r="AR77" s="21">
        <f t="shared" si="23"/>
        <v>0</v>
      </c>
      <c r="AS77" s="21">
        <f t="shared" si="24"/>
        <v>0</v>
      </c>
      <c r="AT77" s="21">
        <f t="shared" si="25"/>
        <v>0</v>
      </c>
      <c r="AU77" s="21">
        <f t="shared" si="26"/>
        <v>0</v>
      </c>
      <c r="AV77" s="21">
        <f t="shared" si="27"/>
        <v>0</v>
      </c>
    </row>
    <row r="78" spans="1:48" ht="15.6" x14ac:dyDescent="0.3">
      <c r="A78" s="51"/>
      <c r="B78" s="50"/>
      <c r="C78" s="96"/>
      <c r="D78" s="96"/>
      <c r="E78" s="49"/>
      <c r="F78" s="52">
        <f t="shared" si="14"/>
        <v>0</v>
      </c>
      <c r="G78" s="48"/>
      <c r="H78" s="38"/>
      <c r="I78" s="54">
        <f>IF(H78=0,0,TRUNC((50/(H78+0.24)- IF($G78="w",Parameter!$B$3,Parameter!$D$3))/IF($G78="w",Parameter!$C$3,Parameter!$E$3)))</f>
        <v>0</v>
      </c>
      <c r="J78" s="105"/>
      <c r="K78" s="54">
        <f>IF(J78=0,0,TRUNC((75/(J78+0.24)- IF($G78="w",Parameter!$B$3,Parameter!$D$3))/IF($G78="w",Parameter!$C$3,Parameter!$E$3)))</f>
        <v>0</v>
      </c>
      <c r="L78" s="105"/>
      <c r="M78" s="54">
        <f>IF(L78=0,0,TRUNC((100/(L78+0.24)- IF($G78="w",Parameter!$B$3,Parameter!$D$3))/IF($G78="w",Parameter!$C$3,Parameter!$E$3)))</f>
        <v>0</v>
      </c>
      <c r="N78" s="80"/>
      <c r="O78" s="79" t="s">
        <v>44</v>
      </c>
      <c r="P78" s="81"/>
      <c r="Q78" s="54">
        <f>IF($G78="m",0,IF(AND($P78=0,$N78=0),0,TRUNC((800/($N78*60+$P78)-IF($G78="w",Parameter!$B$6,Parameter!$D$6))/IF($G78="w",Parameter!$C$6,Parameter!$E$6))))</f>
        <v>0</v>
      </c>
      <c r="R78" s="106"/>
      <c r="S78" s="73">
        <f>IF(R78=0,0,TRUNC((2000/(R78)- IF(Q78="w",Parameter!$B$6,Parameter!$D$6))/IF(Q78="w",Parameter!$C$6,Parameter!$E$6)))</f>
        <v>0</v>
      </c>
      <c r="T78" s="106"/>
      <c r="U78" s="73">
        <f>IF(T78=0,0,TRUNC((2000/(T78)- IF(Q78="w",Parameter!$B$3,Parameter!$D$3))/IF(Q78="w",Parameter!$C$3,Parameter!$E$3)))</f>
        <v>0</v>
      </c>
      <c r="V78" s="80"/>
      <c r="W78" s="79" t="s">
        <v>44</v>
      </c>
      <c r="X78" s="81"/>
      <c r="Y78" s="54">
        <f>IF($G78="w",0,IF(AND($V78=0,$X78=0),0,TRUNC((1000/($V78*60+$X78)-IF($G78="w",Parameter!$B$6,Parameter!$D$6))/IF($G78="w",Parameter!$C$6,Parameter!$E$6))))</f>
        <v>0</v>
      </c>
      <c r="Z78" s="37"/>
      <c r="AA78" s="104">
        <f>IF(Z78=0,0,TRUNC((SQRT(Z78)- IF($G78="w",Parameter!$B$11,Parameter!$D$11))/IF($G78="w",Parameter!$C$11,Parameter!$E$11)))</f>
        <v>0</v>
      </c>
      <c r="AB78" s="105"/>
      <c r="AC78" s="104">
        <f>IF(AB78=0,0,TRUNC((SQRT(AB78)- IF($G78="w",Parameter!$B$10,Parameter!$D$10))/IF($G78="w",Parameter!$C$10,Parameter!$E$10)))</f>
        <v>0</v>
      </c>
      <c r="AD78" s="38"/>
      <c r="AE78" s="55">
        <f>IF(AD78=0,0,TRUNC((SQRT(AD78)- IF($G78="w",Parameter!$B$15,Parameter!$D$15))/IF($G78="w",Parameter!$C$15,Parameter!$E$15)))</f>
        <v>0</v>
      </c>
      <c r="AF78" s="32"/>
      <c r="AG78" s="55">
        <f>IF(AF78=0,0,TRUNC((SQRT(AF78)- IF($G78="w",Parameter!$B$12,Parameter!$D$12))/IF($G78="w",Parameter!$C$12,Parameter!$E$12)))</f>
        <v>0</v>
      </c>
      <c r="AH78" s="60">
        <f t="shared" si="15"/>
        <v>0</v>
      </c>
      <c r="AI78" s="61">
        <f>LOOKUP($F78,Urkunde!$A$2:$A$16,IF($G78="w",Urkunde!$B$2:$B$16,Urkunde!$D$2:$D$16))</f>
        <v>0</v>
      </c>
      <c r="AJ78" s="61">
        <f>LOOKUP($F78,Urkunde!$A$2:$A$16,IF($G78="w",Urkunde!$C$2:$C$16,Urkunde!$E$2:$E$16))</f>
        <v>0</v>
      </c>
      <c r="AK78" s="61" t="str">
        <f t="shared" si="16"/>
        <v>-</v>
      </c>
      <c r="AL78" s="29">
        <f t="shared" si="17"/>
        <v>0</v>
      </c>
      <c r="AM78" s="21">
        <f t="shared" si="18"/>
        <v>0</v>
      </c>
      <c r="AN78" s="21">
        <f t="shared" si="19"/>
        <v>0</v>
      </c>
      <c r="AO78" s="21">
        <f t="shared" si="20"/>
        <v>0</v>
      </c>
      <c r="AP78" s="21">
        <f t="shared" si="21"/>
        <v>0</v>
      </c>
      <c r="AQ78" s="21">
        <f t="shared" si="22"/>
        <v>0</v>
      </c>
      <c r="AR78" s="21">
        <f t="shared" si="23"/>
        <v>0</v>
      </c>
      <c r="AS78" s="21">
        <f t="shared" si="24"/>
        <v>0</v>
      </c>
      <c r="AT78" s="21">
        <f t="shared" si="25"/>
        <v>0</v>
      </c>
      <c r="AU78" s="21">
        <f t="shared" si="26"/>
        <v>0</v>
      </c>
      <c r="AV78" s="21">
        <f t="shared" si="27"/>
        <v>0</v>
      </c>
    </row>
    <row r="79" spans="1:48" ht="15.6" x14ac:dyDescent="0.3">
      <c r="A79" s="51"/>
      <c r="B79" s="50"/>
      <c r="C79" s="96"/>
      <c r="D79" s="96"/>
      <c r="E79" s="49"/>
      <c r="F79" s="52">
        <f t="shared" si="14"/>
        <v>0</v>
      </c>
      <c r="G79" s="48"/>
      <c r="H79" s="38"/>
      <c r="I79" s="54">
        <f>IF(H79=0,0,TRUNC((50/(H79+0.24)- IF($G79="w",Parameter!$B$3,Parameter!$D$3))/IF($G79="w",Parameter!$C$3,Parameter!$E$3)))</f>
        <v>0</v>
      </c>
      <c r="J79" s="105"/>
      <c r="K79" s="54">
        <f>IF(J79=0,0,TRUNC((75/(J79+0.24)- IF($G79="w",Parameter!$B$3,Parameter!$D$3))/IF($G79="w",Parameter!$C$3,Parameter!$E$3)))</f>
        <v>0</v>
      </c>
      <c r="L79" s="105"/>
      <c r="M79" s="54">
        <f>IF(L79=0,0,TRUNC((100/(L79+0.24)- IF($G79="w",Parameter!$B$3,Parameter!$D$3))/IF($G79="w",Parameter!$C$3,Parameter!$E$3)))</f>
        <v>0</v>
      </c>
      <c r="N79" s="80"/>
      <c r="O79" s="79" t="s">
        <v>44</v>
      </c>
      <c r="P79" s="81"/>
      <c r="Q79" s="54">
        <f>IF($G79="m",0,IF(AND($P79=0,$N79=0),0,TRUNC((800/($N79*60+$P79)-IF($G79="w",Parameter!$B$6,Parameter!$D$6))/IF($G79="w",Parameter!$C$6,Parameter!$E$6))))</f>
        <v>0</v>
      </c>
      <c r="R79" s="106"/>
      <c r="S79" s="73">
        <f>IF(R79=0,0,TRUNC((2000/(R79)- IF(Q79="w",Parameter!$B$6,Parameter!$D$6))/IF(Q79="w",Parameter!$C$6,Parameter!$E$6)))</f>
        <v>0</v>
      </c>
      <c r="T79" s="106"/>
      <c r="U79" s="73">
        <f>IF(T79=0,0,TRUNC((2000/(T79)- IF(Q79="w",Parameter!$B$3,Parameter!$D$3))/IF(Q79="w",Parameter!$C$3,Parameter!$E$3)))</f>
        <v>0</v>
      </c>
      <c r="V79" s="80"/>
      <c r="W79" s="79" t="s">
        <v>44</v>
      </c>
      <c r="X79" s="81"/>
      <c r="Y79" s="54">
        <f>IF($G79="w",0,IF(AND($V79=0,$X79=0),0,TRUNC((1000/($V79*60+$X79)-IF($G79="w",Parameter!$B$6,Parameter!$D$6))/IF($G79="w",Parameter!$C$6,Parameter!$E$6))))</f>
        <v>0</v>
      </c>
      <c r="Z79" s="37"/>
      <c r="AA79" s="104">
        <f>IF(Z79=0,0,TRUNC((SQRT(Z79)- IF($G79="w",Parameter!$B$11,Parameter!$D$11))/IF($G79="w",Parameter!$C$11,Parameter!$E$11)))</f>
        <v>0</v>
      </c>
      <c r="AB79" s="105"/>
      <c r="AC79" s="104">
        <f>IF(AB79=0,0,TRUNC((SQRT(AB79)- IF($G79="w",Parameter!$B$10,Parameter!$D$10))/IF($G79="w",Parameter!$C$10,Parameter!$E$10)))</f>
        <v>0</v>
      </c>
      <c r="AD79" s="38"/>
      <c r="AE79" s="55">
        <f>IF(AD79=0,0,TRUNC((SQRT(AD79)- IF($G79="w",Parameter!$B$15,Parameter!$D$15))/IF($G79="w",Parameter!$C$15,Parameter!$E$15)))</f>
        <v>0</v>
      </c>
      <c r="AF79" s="32"/>
      <c r="AG79" s="55">
        <f>IF(AF79=0,0,TRUNC((SQRT(AF79)- IF($G79="w",Parameter!$B$12,Parameter!$D$12))/IF($G79="w",Parameter!$C$12,Parameter!$E$12)))</f>
        <v>0</v>
      </c>
      <c r="AH79" s="60">
        <f t="shared" si="15"/>
        <v>0</v>
      </c>
      <c r="AI79" s="61">
        <f>LOOKUP($F79,Urkunde!$A$2:$A$16,IF($G79="w",Urkunde!$B$2:$B$16,Urkunde!$D$2:$D$16))</f>
        <v>0</v>
      </c>
      <c r="AJ79" s="61">
        <f>LOOKUP($F79,Urkunde!$A$2:$A$16,IF($G79="w",Urkunde!$C$2:$C$16,Urkunde!$E$2:$E$16))</f>
        <v>0</v>
      </c>
      <c r="AK79" s="61" t="str">
        <f t="shared" si="16"/>
        <v>-</v>
      </c>
      <c r="AL79" s="29">
        <f t="shared" si="17"/>
        <v>0</v>
      </c>
      <c r="AM79" s="21">
        <f t="shared" si="18"/>
        <v>0</v>
      </c>
      <c r="AN79" s="21">
        <f t="shared" si="19"/>
        <v>0</v>
      </c>
      <c r="AO79" s="21">
        <f t="shared" si="20"/>
        <v>0</v>
      </c>
      <c r="AP79" s="21">
        <f t="shared" si="21"/>
        <v>0</v>
      </c>
      <c r="AQ79" s="21">
        <f t="shared" si="22"/>
        <v>0</v>
      </c>
      <c r="AR79" s="21">
        <f t="shared" si="23"/>
        <v>0</v>
      </c>
      <c r="AS79" s="21">
        <f t="shared" si="24"/>
        <v>0</v>
      </c>
      <c r="AT79" s="21">
        <f t="shared" si="25"/>
        <v>0</v>
      </c>
      <c r="AU79" s="21">
        <f t="shared" si="26"/>
        <v>0</v>
      </c>
      <c r="AV79" s="21">
        <f t="shared" si="27"/>
        <v>0</v>
      </c>
    </row>
    <row r="80" spans="1:48" ht="15.6" x14ac:dyDescent="0.3">
      <c r="A80" s="51"/>
      <c r="B80" s="50"/>
      <c r="C80" s="96"/>
      <c r="D80" s="96"/>
      <c r="E80" s="49"/>
      <c r="F80" s="52">
        <f t="shared" si="14"/>
        <v>0</v>
      </c>
      <c r="G80" s="48"/>
      <c r="H80" s="38"/>
      <c r="I80" s="54">
        <f>IF(H80=0,0,TRUNC((50/(H80+0.24)- IF($G80="w",Parameter!$B$3,Parameter!$D$3))/IF($G80="w",Parameter!$C$3,Parameter!$E$3)))</f>
        <v>0</v>
      </c>
      <c r="J80" s="105"/>
      <c r="K80" s="54">
        <f>IF(J80=0,0,TRUNC((75/(J80+0.24)- IF($G80="w",Parameter!$B$3,Parameter!$D$3))/IF($G80="w",Parameter!$C$3,Parameter!$E$3)))</f>
        <v>0</v>
      </c>
      <c r="L80" s="105"/>
      <c r="M80" s="54">
        <f>IF(L80=0,0,TRUNC((100/(L80+0.24)- IF($G80="w",Parameter!$B$3,Parameter!$D$3))/IF($G80="w",Parameter!$C$3,Parameter!$E$3)))</f>
        <v>0</v>
      </c>
      <c r="N80" s="80"/>
      <c r="O80" s="79" t="s">
        <v>44</v>
      </c>
      <c r="P80" s="81"/>
      <c r="Q80" s="54">
        <f>IF($G80="m",0,IF(AND($P80=0,$N80=0),0,TRUNC((800/($N80*60+$P80)-IF($G80="w",Parameter!$B$6,Parameter!$D$6))/IF($G80="w",Parameter!$C$6,Parameter!$E$6))))</f>
        <v>0</v>
      </c>
      <c r="R80" s="106"/>
      <c r="S80" s="73">
        <f>IF(R80=0,0,TRUNC((2000/(R80)- IF(Q80="w",Parameter!$B$6,Parameter!$D$6))/IF(Q80="w",Parameter!$C$6,Parameter!$E$6)))</f>
        <v>0</v>
      </c>
      <c r="T80" s="106"/>
      <c r="U80" s="73">
        <f>IF(T80=0,0,TRUNC((2000/(T80)- IF(Q80="w",Parameter!$B$3,Parameter!$D$3))/IF(Q80="w",Parameter!$C$3,Parameter!$E$3)))</f>
        <v>0</v>
      </c>
      <c r="V80" s="80"/>
      <c r="W80" s="79" t="s">
        <v>44</v>
      </c>
      <c r="X80" s="81"/>
      <c r="Y80" s="54">
        <f>IF($G80="w",0,IF(AND($V80=0,$X80=0),0,TRUNC((1000/($V80*60+$X80)-IF($G80="w",Parameter!$B$6,Parameter!$D$6))/IF($G80="w",Parameter!$C$6,Parameter!$E$6))))</f>
        <v>0</v>
      </c>
      <c r="Z80" s="37"/>
      <c r="AA80" s="104">
        <f>IF(Z80=0,0,TRUNC((SQRT(Z80)- IF($G80="w",Parameter!$B$11,Parameter!$D$11))/IF($G80="w",Parameter!$C$11,Parameter!$E$11)))</f>
        <v>0</v>
      </c>
      <c r="AB80" s="105"/>
      <c r="AC80" s="104">
        <f>IF(AB80=0,0,TRUNC((SQRT(AB80)- IF($G80="w",Parameter!$B$10,Parameter!$D$10))/IF($G80="w",Parameter!$C$10,Parameter!$E$10)))</f>
        <v>0</v>
      </c>
      <c r="AD80" s="38"/>
      <c r="AE80" s="55">
        <f>IF(AD80=0,0,TRUNC((SQRT(AD80)- IF($G80="w",Parameter!$B$15,Parameter!$D$15))/IF($G80="w",Parameter!$C$15,Parameter!$E$15)))</f>
        <v>0</v>
      </c>
      <c r="AF80" s="32"/>
      <c r="AG80" s="55">
        <f>IF(AF80=0,0,TRUNC((SQRT(AF80)- IF($G80="w",Parameter!$B$12,Parameter!$D$12))/IF($G80="w",Parameter!$C$12,Parameter!$E$12)))</f>
        <v>0</v>
      </c>
      <c r="AH80" s="60">
        <f t="shared" si="15"/>
        <v>0</v>
      </c>
      <c r="AI80" s="61">
        <f>LOOKUP($F80,Urkunde!$A$2:$A$16,IF($G80="w",Urkunde!$B$2:$B$16,Urkunde!$D$2:$D$16))</f>
        <v>0</v>
      </c>
      <c r="AJ80" s="61">
        <f>LOOKUP($F80,Urkunde!$A$2:$A$16,IF($G80="w",Urkunde!$C$2:$C$16,Urkunde!$E$2:$E$16))</f>
        <v>0</v>
      </c>
      <c r="AK80" s="61" t="str">
        <f t="shared" si="16"/>
        <v>-</v>
      </c>
      <c r="AL80" s="29">
        <f t="shared" si="17"/>
        <v>0</v>
      </c>
      <c r="AM80" s="21">
        <f t="shared" si="18"/>
        <v>0</v>
      </c>
      <c r="AN80" s="21">
        <f t="shared" si="19"/>
        <v>0</v>
      </c>
      <c r="AO80" s="21">
        <f t="shared" si="20"/>
        <v>0</v>
      </c>
      <c r="AP80" s="21">
        <f t="shared" si="21"/>
        <v>0</v>
      </c>
      <c r="AQ80" s="21">
        <f t="shared" si="22"/>
        <v>0</v>
      </c>
      <c r="AR80" s="21">
        <f t="shared" si="23"/>
        <v>0</v>
      </c>
      <c r="AS80" s="21">
        <f t="shared" si="24"/>
        <v>0</v>
      </c>
      <c r="AT80" s="21">
        <f t="shared" si="25"/>
        <v>0</v>
      </c>
      <c r="AU80" s="21">
        <f t="shared" si="26"/>
        <v>0</v>
      </c>
      <c r="AV80" s="21">
        <f t="shared" si="27"/>
        <v>0</v>
      </c>
    </row>
    <row r="81" spans="1:48" ht="15.6" x14ac:dyDescent="0.3">
      <c r="A81" s="51"/>
      <c r="B81" s="50"/>
      <c r="C81" s="96"/>
      <c r="D81" s="96"/>
      <c r="E81" s="49"/>
      <c r="F81" s="52">
        <f t="shared" si="14"/>
        <v>0</v>
      </c>
      <c r="G81" s="48"/>
      <c r="H81" s="38"/>
      <c r="I81" s="54">
        <f>IF(H81=0,0,TRUNC((50/(H81+0.24)- IF($G81="w",Parameter!$B$3,Parameter!$D$3))/IF($G81="w",Parameter!$C$3,Parameter!$E$3)))</f>
        <v>0</v>
      </c>
      <c r="J81" s="105"/>
      <c r="K81" s="54">
        <f>IF(J81=0,0,TRUNC((75/(J81+0.24)- IF($G81="w",Parameter!$B$3,Parameter!$D$3))/IF($G81="w",Parameter!$C$3,Parameter!$E$3)))</f>
        <v>0</v>
      </c>
      <c r="L81" s="105"/>
      <c r="M81" s="54">
        <f>IF(L81=0,0,TRUNC((100/(L81+0.24)- IF($G81="w",Parameter!$B$3,Parameter!$D$3))/IF($G81="w",Parameter!$C$3,Parameter!$E$3)))</f>
        <v>0</v>
      </c>
      <c r="N81" s="80"/>
      <c r="O81" s="79" t="s">
        <v>44</v>
      </c>
      <c r="P81" s="81"/>
      <c r="Q81" s="54">
        <f>IF($G81="m",0,IF(AND($P81=0,$N81=0),0,TRUNC((800/($N81*60+$P81)-IF($G81="w",Parameter!$B$6,Parameter!$D$6))/IF($G81="w",Parameter!$C$6,Parameter!$E$6))))</f>
        <v>0</v>
      </c>
      <c r="R81" s="106"/>
      <c r="S81" s="73">
        <f>IF(R81=0,0,TRUNC((2000/(R81)- IF(Q81="w",Parameter!$B$6,Parameter!$D$6))/IF(Q81="w",Parameter!$C$6,Parameter!$E$6)))</f>
        <v>0</v>
      </c>
      <c r="T81" s="106"/>
      <c r="U81" s="73">
        <f>IF(T81=0,0,TRUNC((2000/(T81)- IF(Q81="w",Parameter!$B$3,Parameter!$D$3))/IF(Q81="w",Parameter!$C$3,Parameter!$E$3)))</f>
        <v>0</v>
      </c>
      <c r="V81" s="80"/>
      <c r="W81" s="79" t="s">
        <v>44</v>
      </c>
      <c r="X81" s="81"/>
      <c r="Y81" s="54">
        <f>IF($G81="w",0,IF(AND($V81=0,$X81=0),0,TRUNC((1000/($V81*60+$X81)-IF($G81="w",Parameter!$B$6,Parameter!$D$6))/IF($G81="w",Parameter!$C$6,Parameter!$E$6))))</f>
        <v>0</v>
      </c>
      <c r="Z81" s="37"/>
      <c r="AA81" s="104">
        <f>IF(Z81=0,0,TRUNC((SQRT(Z81)- IF($G81="w",Parameter!$B$11,Parameter!$D$11))/IF($G81="w",Parameter!$C$11,Parameter!$E$11)))</f>
        <v>0</v>
      </c>
      <c r="AB81" s="105"/>
      <c r="AC81" s="104">
        <f>IF(AB81=0,0,TRUNC((SQRT(AB81)- IF($G81="w",Parameter!$B$10,Parameter!$D$10))/IF($G81="w",Parameter!$C$10,Parameter!$E$10)))</f>
        <v>0</v>
      </c>
      <c r="AD81" s="38"/>
      <c r="AE81" s="55">
        <f>IF(AD81=0,0,TRUNC((SQRT(AD81)- IF($G81="w",Parameter!$B$15,Parameter!$D$15))/IF($G81="w",Parameter!$C$15,Parameter!$E$15)))</f>
        <v>0</v>
      </c>
      <c r="AF81" s="32"/>
      <c r="AG81" s="55">
        <f>IF(AF81=0,0,TRUNC((SQRT(AF81)- IF($G81="w",Parameter!$B$12,Parameter!$D$12))/IF($G81="w",Parameter!$C$12,Parameter!$E$12)))</f>
        <v>0</v>
      </c>
      <c r="AH81" s="60">
        <f t="shared" si="15"/>
        <v>0</v>
      </c>
      <c r="AI81" s="61">
        <f>LOOKUP($F81,Urkunde!$A$2:$A$16,IF($G81="w",Urkunde!$B$2:$B$16,Urkunde!$D$2:$D$16))</f>
        <v>0</v>
      </c>
      <c r="AJ81" s="61">
        <f>LOOKUP($F81,Urkunde!$A$2:$A$16,IF($G81="w",Urkunde!$C$2:$C$16,Urkunde!$E$2:$E$16))</f>
        <v>0</v>
      </c>
      <c r="AK81" s="61" t="str">
        <f t="shared" si="16"/>
        <v>-</v>
      </c>
      <c r="AL81" s="29">
        <f t="shared" si="17"/>
        <v>0</v>
      </c>
      <c r="AM81" s="21">
        <f t="shared" si="18"/>
        <v>0</v>
      </c>
      <c r="AN81" s="21">
        <f t="shared" si="19"/>
        <v>0</v>
      </c>
      <c r="AO81" s="21">
        <f t="shared" si="20"/>
        <v>0</v>
      </c>
      <c r="AP81" s="21">
        <f t="shared" si="21"/>
        <v>0</v>
      </c>
      <c r="AQ81" s="21">
        <f t="shared" si="22"/>
        <v>0</v>
      </c>
      <c r="AR81" s="21">
        <f t="shared" si="23"/>
        <v>0</v>
      </c>
      <c r="AS81" s="21">
        <f t="shared" si="24"/>
        <v>0</v>
      </c>
      <c r="AT81" s="21">
        <f t="shared" si="25"/>
        <v>0</v>
      </c>
      <c r="AU81" s="21">
        <f t="shared" si="26"/>
        <v>0</v>
      </c>
      <c r="AV81" s="21">
        <f t="shared" si="27"/>
        <v>0</v>
      </c>
    </row>
    <row r="82" spans="1:48" ht="15.6" x14ac:dyDescent="0.3">
      <c r="A82" s="51"/>
      <c r="B82" s="50"/>
      <c r="C82" s="96"/>
      <c r="D82" s="96"/>
      <c r="E82" s="49"/>
      <c r="F82" s="52">
        <f t="shared" si="14"/>
        <v>0</v>
      </c>
      <c r="G82" s="48"/>
      <c r="H82" s="38"/>
      <c r="I82" s="54">
        <f>IF(H82=0,0,TRUNC((50/(H82+0.24)- IF($G82="w",Parameter!$B$3,Parameter!$D$3))/IF($G82="w",Parameter!$C$3,Parameter!$E$3)))</f>
        <v>0</v>
      </c>
      <c r="J82" s="105"/>
      <c r="K82" s="54">
        <f>IF(J82=0,0,TRUNC((75/(J82+0.24)- IF($G82="w",Parameter!$B$3,Parameter!$D$3))/IF($G82="w",Parameter!$C$3,Parameter!$E$3)))</f>
        <v>0</v>
      </c>
      <c r="L82" s="105"/>
      <c r="M82" s="54">
        <f>IF(L82=0,0,TRUNC((100/(L82+0.24)- IF($G82="w",Parameter!$B$3,Parameter!$D$3))/IF($G82="w",Parameter!$C$3,Parameter!$E$3)))</f>
        <v>0</v>
      </c>
      <c r="N82" s="80"/>
      <c r="O82" s="79" t="s">
        <v>44</v>
      </c>
      <c r="P82" s="81"/>
      <c r="Q82" s="54">
        <f>IF($G82="m",0,IF(AND($P82=0,$N82=0),0,TRUNC((800/($N82*60+$P82)-IF($G82="w",Parameter!$B$6,Parameter!$D$6))/IF($G82="w",Parameter!$C$6,Parameter!$E$6))))</f>
        <v>0</v>
      </c>
      <c r="R82" s="106"/>
      <c r="S82" s="73">
        <f>IF(R82=0,0,TRUNC((2000/(R82)- IF(Q82="w",Parameter!$B$6,Parameter!$D$6))/IF(Q82="w",Parameter!$C$6,Parameter!$E$6)))</f>
        <v>0</v>
      </c>
      <c r="T82" s="106"/>
      <c r="U82" s="73">
        <f>IF(T82=0,0,TRUNC((2000/(T82)- IF(Q82="w",Parameter!$B$3,Parameter!$D$3))/IF(Q82="w",Parameter!$C$3,Parameter!$E$3)))</f>
        <v>0</v>
      </c>
      <c r="V82" s="80"/>
      <c r="W82" s="79" t="s">
        <v>44</v>
      </c>
      <c r="X82" s="81"/>
      <c r="Y82" s="54">
        <f>IF($G82="w",0,IF(AND($V82=0,$X82=0),0,TRUNC((1000/($V82*60+$X82)-IF($G82="w",Parameter!$B$6,Parameter!$D$6))/IF($G82="w",Parameter!$C$6,Parameter!$E$6))))</f>
        <v>0</v>
      </c>
      <c r="Z82" s="37"/>
      <c r="AA82" s="104">
        <f>IF(Z82=0,0,TRUNC((SQRT(Z82)- IF($G82="w",Parameter!$B$11,Parameter!$D$11))/IF($G82="w",Parameter!$C$11,Parameter!$E$11)))</f>
        <v>0</v>
      </c>
      <c r="AB82" s="105"/>
      <c r="AC82" s="104">
        <f>IF(AB82=0,0,TRUNC((SQRT(AB82)- IF($G82="w",Parameter!$B$10,Parameter!$D$10))/IF($G82="w",Parameter!$C$10,Parameter!$E$10)))</f>
        <v>0</v>
      </c>
      <c r="AD82" s="38"/>
      <c r="AE82" s="55">
        <f>IF(AD82=0,0,TRUNC((SQRT(AD82)- IF($G82="w",Parameter!$B$15,Parameter!$D$15))/IF($G82="w",Parameter!$C$15,Parameter!$E$15)))</f>
        <v>0</v>
      </c>
      <c r="AF82" s="32"/>
      <c r="AG82" s="55">
        <f>IF(AF82=0,0,TRUNC((SQRT(AF82)- IF($G82="w",Parameter!$B$12,Parameter!$D$12))/IF($G82="w",Parameter!$C$12,Parameter!$E$12)))</f>
        <v>0</v>
      </c>
      <c r="AH82" s="60">
        <f t="shared" si="15"/>
        <v>0</v>
      </c>
      <c r="AI82" s="61">
        <f>LOOKUP($F82,Urkunde!$A$2:$A$16,IF($G82="w",Urkunde!$B$2:$B$16,Urkunde!$D$2:$D$16))</f>
        <v>0</v>
      </c>
      <c r="AJ82" s="61">
        <f>LOOKUP($F82,Urkunde!$A$2:$A$16,IF($G82="w",Urkunde!$C$2:$C$16,Urkunde!$E$2:$E$16))</f>
        <v>0</v>
      </c>
      <c r="AK82" s="61" t="str">
        <f t="shared" si="16"/>
        <v>-</v>
      </c>
      <c r="AL82" s="29">
        <f t="shared" si="17"/>
        <v>0</v>
      </c>
      <c r="AM82" s="21">
        <f t="shared" si="18"/>
        <v>0</v>
      </c>
      <c r="AN82" s="21">
        <f t="shared" si="19"/>
        <v>0</v>
      </c>
      <c r="AO82" s="21">
        <f t="shared" si="20"/>
        <v>0</v>
      </c>
      <c r="AP82" s="21">
        <f t="shared" si="21"/>
        <v>0</v>
      </c>
      <c r="AQ82" s="21">
        <f t="shared" si="22"/>
        <v>0</v>
      </c>
      <c r="AR82" s="21">
        <f t="shared" si="23"/>
        <v>0</v>
      </c>
      <c r="AS82" s="21">
        <f t="shared" si="24"/>
        <v>0</v>
      </c>
      <c r="AT82" s="21">
        <f t="shared" si="25"/>
        <v>0</v>
      </c>
      <c r="AU82" s="21">
        <f t="shared" si="26"/>
        <v>0</v>
      </c>
      <c r="AV82" s="21">
        <f t="shared" si="27"/>
        <v>0</v>
      </c>
    </row>
    <row r="83" spans="1:48" ht="15.6" x14ac:dyDescent="0.3">
      <c r="A83" s="51"/>
      <c r="B83" s="50"/>
      <c r="C83" s="96"/>
      <c r="D83" s="96"/>
      <c r="E83" s="49"/>
      <c r="F83" s="52">
        <f t="shared" si="14"/>
        <v>0</v>
      </c>
      <c r="G83" s="48"/>
      <c r="H83" s="38"/>
      <c r="I83" s="54">
        <f>IF(H83=0,0,TRUNC((50/(H83+0.24)- IF($G83="w",Parameter!$B$3,Parameter!$D$3))/IF($G83="w",Parameter!$C$3,Parameter!$E$3)))</f>
        <v>0</v>
      </c>
      <c r="J83" s="105"/>
      <c r="K83" s="54">
        <f>IF(J83=0,0,TRUNC((75/(J83+0.24)- IF($G83="w",Parameter!$B$3,Parameter!$D$3))/IF($G83="w",Parameter!$C$3,Parameter!$E$3)))</f>
        <v>0</v>
      </c>
      <c r="L83" s="105"/>
      <c r="M83" s="54">
        <f>IF(L83=0,0,TRUNC((100/(L83+0.24)- IF($G83="w",Parameter!$B$3,Parameter!$D$3))/IF($G83="w",Parameter!$C$3,Parameter!$E$3)))</f>
        <v>0</v>
      </c>
      <c r="N83" s="80"/>
      <c r="O83" s="79" t="s">
        <v>44</v>
      </c>
      <c r="P83" s="81"/>
      <c r="Q83" s="54">
        <f>IF($G83="m",0,IF(AND($P83=0,$N83=0),0,TRUNC((800/($N83*60+$P83)-IF($G83="w",Parameter!$B$6,Parameter!$D$6))/IF($G83="w",Parameter!$C$6,Parameter!$E$6))))</f>
        <v>0</v>
      </c>
      <c r="R83" s="106"/>
      <c r="S83" s="73">
        <f>IF(R83=0,0,TRUNC((2000/(R83)- IF(Q83="w",Parameter!$B$6,Parameter!$D$6))/IF(Q83="w",Parameter!$C$6,Parameter!$E$6)))</f>
        <v>0</v>
      </c>
      <c r="T83" s="106"/>
      <c r="U83" s="73">
        <f>IF(T83=0,0,TRUNC((2000/(T83)- IF(Q83="w",Parameter!$B$3,Parameter!$D$3))/IF(Q83="w",Parameter!$C$3,Parameter!$E$3)))</f>
        <v>0</v>
      </c>
      <c r="V83" s="80"/>
      <c r="W83" s="79" t="s">
        <v>44</v>
      </c>
      <c r="X83" s="81"/>
      <c r="Y83" s="54">
        <f>IF($G83="w",0,IF(AND($V83=0,$X83=0),0,TRUNC((1000/($V83*60+$X83)-IF($G83="w",Parameter!$B$6,Parameter!$D$6))/IF($G83="w",Parameter!$C$6,Parameter!$E$6))))</f>
        <v>0</v>
      </c>
      <c r="Z83" s="37"/>
      <c r="AA83" s="104">
        <f>IF(Z83=0,0,TRUNC((SQRT(Z83)- IF($G83="w",Parameter!$B$11,Parameter!$D$11))/IF($G83="w",Parameter!$C$11,Parameter!$E$11)))</f>
        <v>0</v>
      </c>
      <c r="AB83" s="105"/>
      <c r="AC83" s="104">
        <f>IF(AB83=0,0,TRUNC((SQRT(AB83)- IF($G83="w",Parameter!$B$10,Parameter!$D$10))/IF($G83="w",Parameter!$C$10,Parameter!$E$10)))</f>
        <v>0</v>
      </c>
      <c r="AD83" s="38"/>
      <c r="AE83" s="55">
        <f>IF(AD83=0,0,TRUNC((SQRT(AD83)- IF($G83="w",Parameter!$B$15,Parameter!$D$15))/IF($G83="w",Parameter!$C$15,Parameter!$E$15)))</f>
        <v>0</v>
      </c>
      <c r="AF83" s="32"/>
      <c r="AG83" s="55">
        <f>IF(AF83=0,0,TRUNC((SQRT(AF83)- IF($G83="w",Parameter!$B$12,Parameter!$D$12))/IF($G83="w",Parameter!$C$12,Parameter!$E$12)))</f>
        <v>0</v>
      </c>
      <c r="AH83" s="60">
        <f t="shared" si="15"/>
        <v>0</v>
      </c>
      <c r="AI83" s="61">
        <f>LOOKUP($F83,Urkunde!$A$2:$A$16,IF($G83="w",Urkunde!$B$2:$B$16,Urkunde!$D$2:$D$16))</f>
        <v>0</v>
      </c>
      <c r="AJ83" s="61">
        <f>LOOKUP($F83,Urkunde!$A$2:$A$16,IF($G83="w",Urkunde!$C$2:$C$16,Urkunde!$E$2:$E$16))</f>
        <v>0</v>
      </c>
      <c r="AK83" s="61" t="str">
        <f t="shared" si="16"/>
        <v>-</v>
      </c>
      <c r="AL83" s="29">
        <f t="shared" si="17"/>
        <v>0</v>
      </c>
      <c r="AM83" s="21">
        <f t="shared" si="18"/>
        <v>0</v>
      </c>
      <c r="AN83" s="21">
        <f t="shared" si="19"/>
        <v>0</v>
      </c>
      <c r="AO83" s="21">
        <f t="shared" si="20"/>
        <v>0</v>
      </c>
      <c r="AP83" s="21">
        <f t="shared" si="21"/>
        <v>0</v>
      </c>
      <c r="AQ83" s="21">
        <f t="shared" si="22"/>
        <v>0</v>
      </c>
      <c r="AR83" s="21">
        <f t="shared" si="23"/>
        <v>0</v>
      </c>
      <c r="AS83" s="21">
        <f t="shared" si="24"/>
        <v>0</v>
      </c>
      <c r="AT83" s="21">
        <f t="shared" si="25"/>
        <v>0</v>
      </c>
      <c r="AU83" s="21">
        <f t="shared" si="26"/>
        <v>0</v>
      </c>
      <c r="AV83" s="21">
        <f t="shared" si="27"/>
        <v>0</v>
      </c>
    </row>
    <row r="84" spans="1:48" ht="15.6" x14ac:dyDescent="0.3">
      <c r="A84" s="51"/>
      <c r="B84" s="50"/>
      <c r="C84" s="96"/>
      <c r="D84" s="96"/>
      <c r="E84" s="49"/>
      <c r="F84" s="52">
        <f t="shared" si="14"/>
        <v>0</v>
      </c>
      <c r="G84" s="48"/>
      <c r="H84" s="38"/>
      <c r="I84" s="54">
        <f>IF(H84=0,0,TRUNC((50/(H84+0.24)- IF($G84="w",Parameter!$B$3,Parameter!$D$3))/IF($G84="w",Parameter!$C$3,Parameter!$E$3)))</f>
        <v>0</v>
      </c>
      <c r="J84" s="105"/>
      <c r="K84" s="54">
        <f>IF(J84=0,0,TRUNC((75/(J84+0.24)- IF($G84="w",Parameter!$B$3,Parameter!$D$3))/IF($G84="w",Parameter!$C$3,Parameter!$E$3)))</f>
        <v>0</v>
      </c>
      <c r="L84" s="105"/>
      <c r="M84" s="54">
        <f>IF(L84=0,0,TRUNC((100/(L84+0.24)- IF($G84="w",Parameter!$B$3,Parameter!$D$3))/IF($G84="w",Parameter!$C$3,Parameter!$E$3)))</f>
        <v>0</v>
      </c>
      <c r="N84" s="80"/>
      <c r="O84" s="79" t="s">
        <v>44</v>
      </c>
      <c r="P84" s="81"/>
      <c r="Q84" s="54">
        <f>IF($G84="m",0,IF(AND($P84=0,$N84=0),0,TRUNC((800/($N84*60+$P84)-IF($G84="w",Parameter!$B$6,Parameter!$D$6))/IF($G84="w",Parameter!$C$6,Parameter!$E$6))))</f>
        <v>0</v>
      </c>
      <c r="R84" s="106"/>
      <c r="S84" s="73">
        <f>IF(R84=0,0,TRUNC((2000/(R84)- IF(Q84="w",Parameter!$B$6,Parameter!$D$6))/IF(Q84="w",Parameter!$C$6,Parameter!$E$6)))</f>
        <v>0</v>
      </c>
      <c r="T84" s="106"/>
      <c r="U84" s="73">
        <f>IF(T84=0,0,TRUNC((2000/(T84)- IF(Q84="w",Parameter!$B$3,Parameter!$D$3))/IF(Q84="w",Parameter!$C$3,Parameter!$E$3)))</f>
        <v>0</v>
      </c>
      <c r="V84" s="80"/>
      <c r="W84" s="79" t="s">
        <v>44</v>
      </c>
      <c r="X84" s="81"/>
      <c r="Y84" s="54">
        <f>IF($G84="w",0,IF(AND($V84=0,$X84=0),0,TRUNC((1000/($V84*60+$X84)-IF($G84="w",Parameter!$B$6,Parameter!$D$6))/IF($G84="w",Parameter!$C$6,Parameter!$E$6))))</f>
        <v>0</v>
      </c>
      <c r="Z84" s="37"/>
      <c r="AA84" s="104">
        <f>IF(Z84=0,0,TRUNC((SQRT(Z84)- IF($G84="w",Parameter!$B$11,Parameter!$D$11))/IF($G84="w",Parameter!$C$11,Parameter!$E$11)))</f>
        <v>0</v>
      </c>
      <c r="AB84" s="105"/>
      <c r="AC84" s="104">
        <f>IF(AB84=0,0,TRUNC((SQRT(AB84)- IF($G84="w",Parameter!$B$10,Parameter!$D$10))/IF($G84="w",Parameter!$C$10,Parameter!$E$10)))</f>
        <v>0</v>
      </c>
      <c r="AD84" s="38"/>
      <c r="AE84" s="55">
        <f>IF(AD84=0,0,TRUNC((SQRT(AD84)- IF($G84="w",Parameter!$B$15,Parameter!$D$15))/IF($G84="w",Parameter!$C$15,Parameter!$E$15)))</f>
        <v>0</v>
      </c>
      <c r="AF84" s="32"/>
      <c r="AG84" s="55">
        <f>IF(AF84=0,0,TRUNC((SQRT(AF84)- IF($G84="w",Parameter!$B$12,Parameter!$D$12))/IF($G84="w",Parameter!$C$12,Parameter!$E$12)))</f>
        <v>0</v>
      </c>
      <c r="AH84" s="60">
        <f t="shared" si="15"/>
        <v>0</v>
      </c>
      <c r="AI84" s="61">
        <f>LOOKUP($F84,Urkunde!$A$2:$A$16,IF($G84="w",Urkunde!$B$2:$B$16,Urkunde!$D$2:$D$16))</f>
        <v>0</v>
      </c>
      <c r="AJ84" s="61">
        <f>LOOKUP($F84,Urkunde!$A$2:$A$16,IF($G84="w",Urkunde!$C$2:$C$16,Urkunde!$E$2:$E$16))</f>
        <v>0</v>
      </c>
      <c r="AK84" s="61" t="str">
        <f t="shared" si="16"/>
        <v>-</v>
      </c>
      <c r="AL84" s="29">
        <f t="shared" si="17"/>
        <v>0</v>
      </c>
      <c r="AM84" s="21">
        <f t="shared" si="18"/>
        <v>0</v>
      </c>
      <c r="AN84" s="21">
        <f t="shared" si="19"/>
        <v>0</v>
      </c>
      <c r="AO84" s="21">
        <f t="shared" si="20"/>
        <v>0</v>
      </c>
      <c r="AP84" s="21">
        <f t="shared" si="21"/>
        <v>0</v>
      </c>
      <c r="AQ84" s="21">
        <f t="shared" si="22"/>
        <v>0</v>
      </c>
      <c r="AR84" s="21">
        <f t="shared" si="23"/>
        <v>0</v>
      </c>
      <c r="AS84" s="21">
        <f t="shared" si="24"/>
        <v>0</v>
      </c>
      <c r="AT84" s="21">
        <f t="shared" si="25"/>
        <v>0</v>
      </c>
      <c r="AU84" s="21">
        <f t="shared" si="26"/>
        <v>0</v>
      </c>
      <c r="AV84" s="21">
        <f t="shared" si="27"/>
        <v>0</v>
      </c>
    </row>
    <row r="85" spans="1:48" ht="15.6" x14ac:dyDescent="0.3">
      <c r="A85" s="51"/>
      <c r="B85" s="50"/>
      <c r="C85" s="96"/>
      <c r="D85" s="96"/>
      <c r="E85" s="49"/>
      <c r="F85" s="52">
        <f t="shared" si="14"/>
        <v>0</v>
      </c>
      <c r="G85" s="48"/>
      <c r="H85" s="38"/>
      <c r="I85" s="54">
        <f>IF(H85=0,0,TRUNC((50/(H85+0.24)- IF($G85="w",Parameter!$B$3,Parameter!$D$3))/IF($G85="w",Parameter!$C$3,Parameter!$E$3)))</f>
        <v>0</v>
      </c>
      <c r="J85" s="105"/>
      <c r="K85" s="54">
        <f>IF(J85=0,0,TRUNC((75/(J85+0.24)- IF($G85="w",Parameter!$B$3,Parameter!$D$3))/IF($G85="w",Parameter!$C$3,Parameter!$E$3)))</f>
        <v>0</v>
      </c>
      <c r="L85" s="105"/>
      <c r="M85" s="54">
        <f>IF(L85=0,0,TRUNC((100/(L85+0.24)- IF($G85="w",Parameter!$B$3,Parameter!$D$3))/IF($G85="w",Parameter!$C$3,Parameter!$E$3)))</f>
        <v>0</v>
      </c>
      <c r="N85" s="80"/>
      <c r="O85" s="79" t="s">
        <v>44</v>
      </c>
      <c r="P85" s="81"/>
      <c r="Q85" s="54">
        <f>IF($G85="m",0,IF(AND($P85=0,$N85=0),0,TRUNC((800/($N85*60+$P85)-IF($G85="w",Parameter!$B$6,Parameter!$D$6))/IF($G85="w",Parameter!$C$6,Parameter!$E$6))))</f>
        <v>0</v>
      </c>
      <c r="R85" s="106"/>
      <c r="S85" s="73">
        <f>IF(R85=0,0,TRUNC((2000/(R85)- IF(Q85="w",Parameter!$B$6,Parameter!$D$6))/IF(Q85="w",Parameter!$C$6,Parameter!$E$6)))</f>
        <v>0</v>
      </c>
      <c r="T85" s="106"/>
      <c r="U85" s="73">
        <f>IF(T85=0,0,TRUNC((2000/(T85)- IF(Q85="w",Parameter!$B$3,Parameter!$D$3))/IF(Q85="w",Parameter!$C$3,Parameter!$E$3)))</f>
        <v>0</v>
      </c>
      <c r="V85" s="80"/>
      <c r="W85" s="79" t="s">
        <v>44</v>
      </c>
      <c r="X85" s="81"/>
      <c r="Y85" s="54">
        <f>IF($G85="w",0,IF(AND($V85=0,$X85=0),0,TRUNC((1000/($V85*60+$X85)-IF($G85="w",Parameter!$B$6,Parameter!$D$6))/IF($G85="w",Parameter!$C$6,Parameter!$E$6))))</f>
        <v>0</v>
      </c>
      <c r="Z85" s="37"/>
      <c r="AA85" s="104">
        <f>IF(Z85=0,0,TRUNC((SQRT(Z85)- IF($G85="w",Parameter!$B$11,Parameter!$D$11))/IF($G85="w",Parameter!$C$11,Parameter!$E$11)))</f>
        <v>0</v>
      </c>
      <c r="AB85" s="105"/>
      <c r="AC85" s="104">
        <f>IF(AB85=0,0,TRUNC((SQRT(AB85)- IF($G85="w",Parameter!$B$10,Parameter!$D$10))/IF($G85="w",Parameter!$C$10,Parameter!$E$10)))</f>
        <v>0</v>
      </c>
      <c r="AD85" s="38"/>
      <c r="AE85" s="55">
        <f>IF(AD85=0,0,TRUNC((SQRT(AD85)- IF($G85="w",Parameter!$B$15,Parameter!$D$15))/IF($G85="w",Parameter!$C$15,Parameter!$E$15)))</f>
        <v>0</v>
      </c>
      <c r="AF85" s="32"/>
      <c r="AG85" s="55">
        <f>IF(AF85=0,0,TRUNC((SQRT(AF85)- IF($G85="w",Parameter!$B$12,Parameter!$D$12))/IF($G85="w",Parameter!$C$12,Parameter!$E$12)))</f>
        <v>0</v>
      </c>
      <c r="AH85" s="60">
        <f t="shared" si="15"/>
        <v>0</v>
      </c>
      <c r="AI85" s="61">
        <f>LOOKUP($F85,Urkunde!$A$2:$A$16,IF($G85="w",Urkunde!$B$2:$B$16,Urkunde!$D$2:$D$16))</f>
        <v>0</v>
      </c>
      <c r="AJ85" s="61">
        <f>LOOKUP($F85,Urkunde!$A$2:$A$16,IF($G85="w",Urkunde!$C$2:$C$16,Urkunde!$E$2:$E$16))</f>
        <v>0</v>
      </c>
      <c r="AK85" s="61" t="str">
        <f t="shared" si="16"/>
        <v>-</v>
      </c>
      <c r="AL85" s="29">
        <f t="shared" si="17"/>
        <v>0</v>
      </c>
      <c r="AM85" s="21">
        <f t="shared" si="18"/>
        <v>0</v>
      </c>
      <c r="AN85" s="21">
        <f t="shared" si="19"/>
        <v>0</v>
      </c>
      <c r="AO85" s="21">
        <f t="shared" si="20"/>
        <v>0</v>
      </c>
      <c r="AP85" s="21">
        <f t="shared" si="21"/>
        <v>0</v>
      </c>
      <c r="AQ85" s="21">
        <f t="shared" si="22"/>
        <v>0</v>
      </c>
      <c r="AR85" s="21">
        <f t="shared" si="23"/>
        <v>0</v>
      </c>
      <c r="AS85" s="21">
        <f t="shared" si="24"/>
        <v>0</v>
      </c>
      <c r="AT85" s="21">
        <f t="shared" si="25"/>
        <v>0</v>
      </c>
      <c r="AU85" s="21">
        <f t="shared" si="26"/>
        <v>0</v>
      </c>
      <c r="AV85" s="21">
        <f t="shared" si="27"/>
        <v>0</v>
      </c>
    </row>
    <row r="86" spans="1:48" ht="15.6" x14ac:dyDescent="0.3">
      <c r="A86" s="51"/>
      <c r="B86" s="50"/>
      <c r="C86" s="96"/>
      <c r="D86" s="96"/>
      <c r="E86" s="49"/>
      <c r="F86" s="52">
        <f t="shared" si="14"/>
        <v>0</v>
      </c>
      <c r="G86" s="48"/>
      <c r="H86" s="38"/>
      <c r="I86" s="54">
        <f>IF(H86=0,0,TRUNC((50/(H86+0.24)- IF($G86="w",Parameter!$B$3,Parameter!$D$3))/IF($G86="w",Parameter!$C$3,Parameter!$E$3)))</f>
        <v>0</v>
      </c>
      <c r="J86" s="105"/>
      <c r="K86" s="54">
        <f>IF(J86=0,0,TRUNC((75/(J86+0.24)- IF($G86="w",Parameter!$B$3,Parameter!$D$3))/IF($G86="w",Parameter!$C$3,Parameter!$E$3)))</f>
        <v>0</v>
      </c>
      <c r="L86" s="105"/>
      <c r="M86" s="54">
        <f>IF(L86=0,0,TRUNC((100/(L86+0.24)- IF($G86="w",Parameter!$B$3,Parameter!$D$3))/IF($G86="w",Parameter!$C$3,Parameter!$E$3)))</f>
        <v>0</v>
      </c>
      <c r="N86" s="80"/>
      <c r="O86" s="79" t="s">
        <v>44</v>
      </c>
      <c r="P86" s="81"/>
      <c r="Q86" s="54">
        <f>IF($G86="m",0,IF(AND($P86=0,$N86=0),0,TRUNC((800/($N86*60+$P86)-IF($G86="w",Parameter!$B$6,Parameter!$D$6))/IF($G86="w",Parameter!$C$6,Parameter!$E$6))))</f>
        <v>0</v>
      </c>
      <c r="R86" s="106"/>
      <c r="S86" s="73">
        <f>IF(R86=0,0,TRUNC((2000/(R86)- IF(Q86="w",Parameter!$B$6,Parameter!$D$6))/IF(Q86="w",Parameter!$C$6,Parameter!$E$6)))</f>
        <v>0</v>
      </c>
      <c r="T86" s="106"/>
      <c r="U86" s="73">
        <f>IF(T86=0,0,TRUNC((2000/(T86)- IF(Q86="w",Parameter!$B$3,Parameter!$D$3))/IF(Q86="w",Parameter!$C$3,Parameter!$E$3)))</f>
        <v>0</v>
      </c>
      <c r="V86" s="80"/>
      <c r="W86" s="79" t="s">
        <v>44</v>
      </c>
      <c r="X86" s="81"/>
      <c r="Y86" s="54">
        <f>IF($G86="w",0,IF(AND($V86=0,$X86=0),0,TRUNC((1000/($V86*60+$X86)-IF($G86="w",Parameter!$B$6,Parameter!$D$6))/IF($G86="w",Parameter!$C$6,Parameter!$E$6))))</f>
        <v>0</v>
      </c>
      <c r="Z86" s="37"/>
      <c r="AA86" s="104">
        <f>IF(Z86=0,0,TRUNC((SQRT(Z86)- IF($G86="w",Parameter!$B$11,Parameter!$D$11))/IF($G86="w",Parameter!$C$11,Parameter!$E$11)))</f>
        <v>0</v>
      </c>
      <c r="AB86" s="105"/>
      <c r="AC86" s="104">
        <f>IF(AB86=0,0,TRUNC((SQRT(AB86)- IF($G86="w",Parameter!$B$10,Parameter!$D$10))/IF($G86="w",Parameter!$C$10,Parameter!$E$10)))</f>
        <v>0</v>
      </c>
      <c r="AD86" s="38"/>
      <c r="AE86" s="55">
        <f>IF(AD86=0,0,TRUNC((SQRT(AD86)- IF($G86="w",Parameter!$B$15,Parameter!$D$15))/IF($G86="w",Parameter!$C$15,Parameter!$E$15)))</f>
        <v>0</v>
      </c>
      <c r="AF86" s="32"/>
      <c r="AG86" s="55">
        <f>IF(AF86=0,0,TRUNC((SQRT(AF86)- IF($G86="w",Parameter!$B$12,Parameter!$D$12))/IF($G86="w",Parameter!$C$12,Parameter!$E$12)))</f>
        <v>0</v>
      </c>
      <c r="AH86" s="60">
        <f t="shared" si="15"/>
        <v>0</v>
      </c>
      <c r="AI86" s="61">
        <f>LOOKUP($F86,Urkunde!$A$2:$A$16,IF($G86="w",Urkunde!$B$2:$B$16,Urkunde!$D$2:$D$16))</f>
        <v>0</v>
      </c>
      <c r="AJ86" s="61">
        <f>LOOKUP($F86,Urkunde!$A$2:$A$16,IF($G86="w",Urkunde!$C$2:$C$16,Urkunde!$E$2:$E$16))</f>
        <v>0</v>
      </c>
      <c r="AK86" s="61" t="str">
        <f t="shared" si="16"/>
        <v>-</v>
      </c>
      <c r="AL86" s="29">
        <f t="shared" si="17"/>
        <v>0</v>
      </c>
      <c r="AM86" s="21">
        <f t="shared" si="18"/>
        <v>0</v>
      </c>
      <c r="AN86" s="21">
        <f t="shared" si="19"/>
        <v>0</v>
      </c>
      <c r="AO86" s="21">
        <f t="shared" si="20"/>
        <v>0</v>
      </c>
      <c r="AP86" s="21">
        <f t="shared" si="21"/>
        <v>0</v>
      </c>
      <c r="AQ86" s="21">
        <f t="shared" si="22"/>
        <v>0</v>
      </c>
      <c r="AR86" s="21">
        <f t="shared" si="23"/>
        <v>0</v>
      </c>
      <c r="AS86" s="21">
        <f t="shared" si="24"/>
        <v>0</v>
      </c>
      <c r="AT86" s="21">
        <f t="shared" si="25"/>
        <v>0</v>
      </c>
      <c r="AU86" s="21">
        <f t="shared" si="26"/>
        <v>0</v>
      </c>
      <c r="AV86" s="21">
        <f t="shared" si="27"/>
        <v>0</v>
      </c>
    </row>
    <row r="87" spans="1:48" ht="15.6" x14ac:dyDescent="0.3">
      <c r="A87" s="51"/>
      <c r="B87" s="50"/>
      <c r="C87" s="96"/>
      <c r="D87" s="96"/>
      <c r="E87" s="49"/>
      <c r="F87" s="52">
        <f t="shared" si="14"/>
        <v>0</v>
      </c>
      <c r="G87" s="48"/>
      <c r="H87" s="38"/>
      <c r="I87" s="54">
        <f>IF(H87=0,0,TRUNC((50/(H87+0.24)- IF($G87="w",Parameter!$B$3,Parameter!$D$3))/IF($G87="w",Parameter!$C$3,Parameter!$E$3)))</f>
        <v>0</v>
      </c>
      <c r="J87" s="105"/>
      <c r="K87" s="54">
        <f>IF(J87=0,0,TRUNC((75/(J87+0.24)- IF($G87="w",Parameter!$B$3,Parameter!$D$3))/IF($G87="w",Parameter!$C$3,Parameter!$E$3)))</f>
        <v>0</v>
      </c>
      <c r="L87" s="105"/>
      <c r="M87" s="54">
        <f>IF(L87=0,0,TRUNC((100/(L87+0.24)- IF($G87="w",Parameter!$B$3,Parameter!$D$3))/IF($G87="w",Parameter!$C$3,Parameter!$E$3)))</f>
        <v>0</v>
      </c>
      <c r="N87" s="80"/>
      <c r="O87" s="79" t="s">
        <v>44</v>
      </c>
      <c r="P87" s="81"/>
      <c r="Q87" s="54">
        <f>IF($G87="m",0,IF(AND($P87=0,$N87=0),0,TRUNC((800/($N87*60+$P87)-IF($G87="w",Parameter!$B$6,Parameter!$D$6))/IF($G87="w",Parameter!$C$6,Parameter!$E$6))))</f>
        <v>0</v>
      </c>
      <c r="R87" s="106"/>
      <c r="S87" s="73">
        <f>IF(R87=0,0,TRUNC((2000/(R87)- IF(Q87="w",Parameter!$B$6,Parameter!$D$6))/IF(Q87="w",Parameter!$C$6,Parameter!$E$6)))</f>
        <v>0</v>
      </c>
      <c r="T87" s="106"/>
      <c r="U87" s="73">
        <f>IF(T87=0,0,TRUNC((2000/(T87)- IF(Q87="w",Parameter!$B$3,Parameter!$D$3))/IF(Q87="w",Parameter!$C$3,Parameter!$E$3)))</f>
        <v>0</v>
      </c>
      <c r="V87" s="80"/>
      <c r="W87" s="79" t="s">
        <v>44</v>
      </c>
      <c r="X87" s="81"/>
      <c r="Y87" s="54">
        <f>IF($G87="w",0,IF(AND($V87=0,$X87=0),0,TRUNC((1000/($V87*60+$X87)-IF($G87="w",Parameter!$B$6,Parameter!$D$6))/IF($G87="w",Parameter!$C$6,Parameter!$E$6))))</f>
        <v>0</v>
      </c>
      <c r="Z87" s="37"/>
      <c r="AA87" s="104">
        <f>IF(Z87=0,0,TRUNC((SQRT(Z87)- IF($G87="w",Parameter!$B$11,Parameter!$D$11))/IF($G87="w",Parameter!$C$11,Parameter!$E$11)))</f>
        <v>0</v>
      </c>
      <c r="AB87" s="105"/>
      <c r="AC87" s="104">
        <f>IF(AB87=0,0,TRUNC((SQRT(AB87)- IF($G87="w",Parameter!$B$10,Parameter!$D$10))/IF($G87="w",Parameter!$C$10,Parameter!$E$10)))</f>
        <v>0</v>
      </c>
      <c r="AD87" s="38"/>
      <c r="AE87" s="55">
        <f>IF(AD87=0,0,TRUNC((SQRT(AD87)- IF($G87="w",Parameter!$B$15,Parameter!$D$15))/IF($G87="w",Parameter!$C$15,Parameter!$E$15)))</f>
        <v>0</v>
      </c>
      <c r="AF87" s="32"/>
      <c r="AG87" s="55">
        <f>IF(AF87=0,0,TRUNC((SQRT(AF87)- IF($G87="w",Parameter!$B$12,Parameter!$D$12))/IF($G87="w",Parameter!$C$12,Parameter!$E$12)))</f>
        <v>0</v>
      </c>
      <c r="AH87" s="60">
        <f t="shared" si="15"/>
        <v>0</v>
      </c>
      <c r="AI87" s="61">
        <f>LOOKUP($F87,Urkunde!$A$2:$A$16,IF($G87="w",Urkunde!$B$2:$B$16,Urkunde!$D$2:$D$16))</f>
        <v>0</v>
      </c>
      <c r="AJ87" s="61">
        <f>LOOKUP($F87,Urkunde!$A$2:$A$16,IF($G87="w",Urkunde!$C$2:$C$16,Urkunde!$E$2:$E$16))</f>
        <v>0</v>
      </c>
      <c r="AK87" s="61" t="str">
        <f t="shared" si="16"/>
        <v>-</v>
      </c>
      <c r="AL87" s="29">
        <f t="shared" si="17"/>
        <v>0</v>
      </c>
      <c r="AM87" s="21">
        <f t="shared" si="18"/>
        <v>0</v>
      </c>
      <c r="AN87" s="21">
        <f t="shared" si="19"/>
        <v>0</v>
      </c>
      <c r="AO87" s="21">
        <f t="shared" si="20"/>
        <v>0</v>
      </c>
      <c r="AP87" s="21">
        <f t="shared" si="21"/>
        <v>0</v>
      </c>
      <c r="AQ87" s="21">
        <f t="shared" si="22"/>
        <v>0</v>
      </c>
      <c r="AR87" s="21">
        <f t="shared" si="23"/>
        <v>0</v>
      </c>
      <c r="AS87" s="21">
        <f t="shared" si="24"/>
        <v>0</v>
      </c>
      <c r="AT87" s="21">
        <f t="shared" si="25"/>
        <v>0</v>
      </c>
      <c r="AU87" s="21">
        <f t="shared" si="26"/>
        <v>0</v>
      </c>
      <c r="AV87" s="21">
        <f t="shared" si="27"/>
        <v>0</v>
      </c>
    </row>
    <row r="88" spans="1:48" ht="15.6" x14ac:dyDescent="0.3">
      <c r="A88" s="51"/>
      <c r="B88" s="50"/>
      <c r="C88" s="96"/>
      <c r="D88" s="96"/>
      <c r="E88" s="49"/>
      <c r="F88" s="52">
        <f t="shared" si="14"/>
        <v>0</v>
      </c>
      <c r="G88" s="48"/>
      <c r="H88" s="38"/>
      <c r="I88" s="54">
        <f>IF(H88=0,0,TRUNC((50/(H88+0.24)- IF($G88="w",Parameter!$B$3,Parameter!$D$3))/IF($G88="w",Parameter!$C$3,Parameter!$E$3)))</f>
        <v>0</v>
      </c>
      <c r="J88" s="105"/>
      <c r="K88" s="54">
        <f>IF(J88=0,0,TRUNC((75/(J88+0.24)- IF($G88="w",Parameter!$B$3,Parameter!$D$3))/IF($G88="w",Parameter!$C$3,Parameter!$E$3)))</f>
        <v>0</v>
      </c>
      <c r="L88" s="105"/>
      <c r="M88" s="54">
        <f>IF(L88=0,0,TRUNC((100/(L88+0.24)- IF($G88="w",Parameter!$B$3,Parameter!$D$3))/IF($G88="w",Parameter!$C$3,Parameter!$E$3)))</f>
        <v>0</v>
      </c>
      <c r="N88" s="80"/>
      <c r="O88" s="79" t="s">
        <v>44</v>
      </c>
      <c r="P88" s="81"/>
      <c r="Q88" s="54">
        <f>IF($G88="m",0,IF(AND($P88=0,$N88=0),0,TRUNC((800/($N88*60+$P88)-IF($G88="w",Parameter!$B$6,Parameter!$D$6))/IF($G88="w",Parameter!$C$6,Parameter!$E$6))))</f>
        <v>0</v>
      </c>
      <c r="R88" s="106"/>
      <c r="S88" s="73">
        <f>IF(R88=0,0,TRUNC((2000/(R88)- IF(Q88="w",Parameter!$B$6,Parameter!$D$6))/IF(Q88="w",Parameter!$C$6,Parameter!$E$6)))</f>
        <v>0</v>
      </c>
      <c r="T88" s="106"/>
      <c r="U88" s="73">
        <f>IF(T88=0,0,TRUNC((2000/(T88)- IF(Q88="w",Parameter!$B$3,Parameter!$D$3))/IF(Q88="w",Parameter!$C$3,Parameter!$E$3)))</f>
        <v>0</v>
      </c>
      <c r="V88" s="80"/>
      <c r="W88" s="79" t="s">
        <v>44</v>
      </c>
      <c r="X88" s="81"/>
      <c r="Y88" s="54">
        <f>IF($G88="w",0,IF(AND($V88=0,$X88=0),0,TRUNC((1000/($V88*60+$X88)-IF($G88="w",Parameter!$B$6,Parameter!$D$6))/IF($G88="w",Parameter!$C$6,Parameter!$E$6))))</f>
        <v>0</v>
      </c>
      <c r="Z88" s="37"/>
      <c r="AA88" s="104">
        <f>IF(Z88=0,0,TRUNC((SQRT(Z88)- IF($G88="w",Parameter!$B$11,Parameter!$D$11))/IF($G88="w",Parameter!$C$11,Parameter!$E$11)))</f>
        <v>0</v>
      </c>
      <c r="AB88" s="105"/>
      <c r="AC88" s="104">
        <f>IF(AB88=0,0,TRUNC((SQRT(AB88)- IF($G88="w",Parameter!$B$10,Parameter!$D$10))/IF($G88="w",Parameter!$C$10,Parameter!$E$10)))</f>
        <v>0</v>
      </c>
      <c r="AD88" s="38"/>
      <c r="AE88" s="55">
        <f>IF(AD88=0,0,TRUNC((SQRT(AD88)- IF($G88="w",Parameter!$B$15,Parameter!$D$15))/IF($G88="w",Parameter!$C$15,Parameter!$E$15)))</f>
        <v>0</v>
      </c>
      <c r="AF88" s="32"/>
      <c r="AG88" s="55">
        <f>IF(AF88=0,0,TRUNC((SQRT(AF88)- IF($G88="w",Parameter!$B$12,Parameter!$D$12))/IF($G88="w",Parameter!$C$12,Parameter!$E$12)))</f>
        <v>0</v>
      </c>
      <c r="AH88" s="60">
        <f t="shared" si="15"/>
        <v>0</v>
      </c>
      <c r="AI88" s="61">
        <f>LOOKUP($F88,Urkunde!$A$2:$A$16,IF($G88="w",Urkunde!$B$2:$B$16,Urkunde!$D$2:$D$16))</f>
        <v>0</v>
      </c>
      <c r="AJ88" s="61">
        <f>LOOKUP($F88,Urkunde!$A$2:$A$16,IF($G88="w",Urkunde!$C$2:$C$16,Urkunde!$E$2:$E$16))</f>
        <v>0</v>
      </c>
      <c r="AK88" s="61" t="str">
        <f t="shared" si="16"/>
        <v>-</v>
      </c>
      <c r="AL88" s="29">
        <f t="shared" si="17"/>
        <v>0</v>
      </c>
      <c r="AM88" s="21">
        <f t="shared" si="18"/>
        <v>0</v>
      </c>
      <c r="AN88" s="21">
        <f t="shared" si="19"/>
        <v>0</v>
      </c>
      <c r="AO88" s="21">
        <f t="shared" si="20"/>
        <v>0</v>
      </c>
      <c r="AP88" s="21">
        <f t="shared" si="21"/>
        <v>0</v>
      </c>
      <c r="AQ88" s="21">
        <f t="shared" si="22"/>
        <v>0</v>
      </c>
      <c r="AR88" s="21">
        <f t="shared" si="23"/>
        <v>0</v>
      </c>
      <c r="AS88" s="21">
        <f t="shared" si="24"/>
        <v>0</v>
      </c>
      <c r="AT88" s="21">
        <f t="shared" si="25"/>
        <v>0</v>
      </c>
      <c r="AU88" s="21">
        <f t="shared" si="26"/>
        <v>0</v>
      </c>
      <c r="AV88" s="21">
        <f t="shared" si="27"/>
        <v>0</v>
      </c>
    </row>
    <row r="89" spans="1:48" ht="15.6" x14ac:dyDescent="0.3">
      <c r="A89" s="51"/>
      <c r="B89" s="50"/>
      <c r="C89" s="96"/>
      <c r="D89" s="96"/>
      <c r="E89" s="49"/>
      <c r="F89" s="52">
        <f t="shared" si="14"/>
        <v>0</v>
      </c>
      <c r="G89" s="48"/>
      <c r="H89" s="38"/>
      <c r="I89" s="54">
        <f>IF(H89=0,0,TRUNC((50/(H89+0.24)- IF($G89="w",Parameter!$B$3,Parameter!$D$3))/IF($G89="w",Parameter!$C$3,Parameter!$E$3)))</f>
        <v>0</v>
      </c>
      <c r="J89" s="105"/>
      <c r="K89" s="54">
        <f>IF(J89=0,0,TRUNC((75/(J89+0.24)- IF($G89="w",Parameter!$B$3,Parameter!$D$3))/IF($G89="w",Parameter!$C$3,Parameter!$E$3)))</f>
        <v>0</v>
      </c>
      <c r="L89" s="105"/>
      <c r="M89" s="54">
        <f>IF(L89=0,0,TRUNC((100/(L89+0.24)- IF($G89="w",Parameter!$B$3,Parameter!$D$3))/IF($G89="w",Parameter!$C$3,Parameter!$E$3)))</f>
        <v>0</v>
      </c>
      <c r="N89" s="80"/>
      <c r="O89" s="79" t="s">
        <v>44</v>
      </c>
      <c r="P89" s="81"/>
      <c r="Q89" s="54">
        <f>IF($G89="m",0,IF(AND($P89=0,$N89=0),0,TRUNC((800/($N89*60+$P89)-IF($G89="w",Parameter!$B$6,Parameter!$D$6))/IF($G89="w",Parameter!$C$6,Parameter!$E$6))))</f>
        <v>0</v>
      </c>
      <c r="R89" s="106"/>
      <c r="S89" s="73">
        <f>IF(R89=0,0,TRUNC((2000/(R89)- IF(Q89="w",Parameter!$B$6,Parameter!$D$6))/IF(Q89="w",Parameter!$C$6,Parameter!$E$6)))</f>
        <v>0</v>
      </c>
      <c r="T89" s="106"/>
      <c r="U89" s="73">
        <f>IF(T89=0,0,TRUNC((2000/(T89)- IF(Q89="w",Parameter!$B$3,Parameter!$D$3))/IF(Q89="w",Parameter!$C$3,Parameter!$E$3)))</f>
        <v>0</v>
      </c>
      <c r="V89" s="80"/>
      <c r="W89" s="79" t="s">
        <v>44</v>
      </c>
      <c r="X89" s="81"/>
      <c r="Y89" s="54">
        <f>IF($G89="w",0,IF(AND($V89=0,$X89=0),0,TRUNC((1000/($V89*60+$X89)-IF($G89="w",Parameter!$B$6,Parameter!$D$6))/IF($G89="w",Parameter!$C$6,Parameter!$E$6))))</f>
        <v>0</v>
      </c>
      <c r="Z89" s="37"/>
      <c r="AA89" s="104">
        <f>IF(Z89=0,0,TRUNC((SQRT(Z89)- IF($G89="w",Parameter!$B$11,Parameter!$D$11))/IF($G89="w",Parameter!$C$11,Parameter!$E$11)))</f>
        <v>0</v>
      </c>
      <c r="AB89" s="105"/>
      <c r="AC89" s="104">
        <f>IF(AB89=0,0,TRUNC((SQRT(AB89)- IF($G89="w",Parameter!$B$10,Parameter!$D$10))/IF($G89="w",Parameter!$C$10,Parameter!$E$10)))</f>
        <v>0</v>
      </c>
      <c r="AD89" s="38"/>
      <c r="AE89" s="55">
        <f>IF(AD89=0,0,TRUNC((SQRT(AD89)- IF($G89="w",Parameter!$B$15,Parameter!$D$15))/IF($G89="w",Parameter!$C$15,Parameter!$E$15)))</f>
        <v>0</v>
      </c>
      <c r="AF89" s="32"/>
      <c r="AG89" s="55">
        <f>IF(AF89=0,0,TRUNC((SQRT(AF89)- IF($G89="w",Parameter!$B$12,Parameter!$D$12))/IF($G89="w",Parameter!$C$12,Parameter!$E$12)))</f>
        <v>0</v>
      </c>
      <c r="AH89" s="60">
        <f t="shared" si="15"/>
        <v>0</v>
      </c>
      <c r="AI89" s="61">
        <f>LOOKUP($F89,Urkunde!$A$2:$A$16,IF($G89="w",Urkunde!$B$2:$B$16,Urkunde!$D$2:$D$16))</f>
        <v>0</v>
      </c>
      <c r="AJ89" s="61">
        <f>LOOKUP($F89,Urkunde!$A$2:$A$16,IF($G89="w",Urkunde!$C$2:$C$16,Urkunde!$E$2:$E$16))</f>
        <v>0</v>
      </c>
      <c r="AK89" s="61" t="str">
        <f t="shared" si="16"/>
        <v>-</v>
      </c>
      <c r="AL89" s="29">
        <f t="shared" si="17"/>
        <v>0</v>
      </c>
      <c r="AM89" s="21">
        <f t="shared" si="18"/>
        <v>0</v>
      </c>
      <c r="AN89" s="21">
        <f t="shared" si="19"/>
        <v>0</v>
      </c>
      <c r="AO89" s="21">
        <f t="shared" si="20"/>
        <v>0</v>
      </c>
      <c r="AP89" s="21">
        <f t="shared" si="21"/>
        <v>0</v>
      </c>
      <c r="AQ89" s="21">
        <f t="shared" si="22"/>
        <v>0</v>
      </c>
      <c r="AR89" s="21">
        <f t="shared" si="23"/>
        <v>0</v>
      </c>
      <c r="AS89" s="21">
        <f t="shared" si="24"/>
        <v>0</v>
      </c>
      <c r="AT89" s="21">
        <f t="shared" si="25"/>
        <v>0</v>
      </c>
      <c r="AU89" s="21">
        <f t="shared" si="26"/>
        <v>0</v>
      </c>
      <c r="AV89" s="21">
        <f t="shared" si="27"/>
        <v>0</v>
      </c>
    </row>
    <row r="90" spans="1:48" ht="15.6" x14ac:dyDescent="0.3">
      <c r="A90" s="51"/>
      <c r="B90" s="50"/>
      <c r="C90" s="96"/>
      <c r="D90" s="96"/>
      <c r="E90" s="49"/>
      <c r="F90" s="52">
        <f t="shared" si="14"/>
        <v>0</v>
      </c>
      <c r="G90" s="48"/>
      <c r="H90" s="38"/>
      <c r="I90" s="54">
        <f>IF(H90=0,0,TRUNC((50/(H90+0.24)- IF($G90="w",Parameter!$B$3,Parameter!$D$3))/IF($G90="w",Parameter!$C$3,Parameter!$E$3)))</f>
        <v>0</v>
      </c>
      <c r="J90" s="105"/>
      <c r="K90" s="54">
        <f>IF(J90=0,0,TRUNC((75/(J90+0.24)- IF($G90="w",Parameter!$B$3,Parameter!$D$3))/IF($G90="w",Parameter!$C$3,Parameter!$E$3)))</f>
        <v>0</v>
      </c>
      <c r="L90" s="105"/>
      <c r="M90" s="54">
        <f>IF(L90=0,0,TRUNC((100/(L90+0.24)- IF($G90="w",Parameter!$B$3,Parameter!$D$3))/IF($G90="w",Parameter!$C$3,Parameter!$E$3)))</f>
        <v>0</v>
      </c>
      <c r="N90" s="80"/>
      <c r="O90" s="79" t="s">
        <v>44</v>
      </c>
      <c r="P90" s="81"/>
      <c r="Q90" s="54">
        <f>IF($G90="m",0,IF(AND($P90=0,$N90=0),0,TRUNC((800/($N90*60+$P90)-IF($G90="w",Parameter!$B$6,Parameter!$D$6))/IF($G90="w",Parameter!$C$6,Parameter!$E$6))))</f>
        <v>0</v>
      </c>
      <c r="R90" s="106"/>
      <c r="S90" s="73">
        <f>IF(R90=0,0,TRUNC((2000/(R90)- IF(Q90="w",Parameter!$B$6,Parameter!$D$6))/IF(Q90="w",Parameter!$C$6,Parameter!$E$6)))</f>
        <v>0</v>
      </c>
      <c r="T90" s="106"/>
      <c r="U90" s="73">
        <f>IF(T90=0,0,TRUNC((2000/(T90)- IF(Q90="w",Parameter!$B$3,Parameter!$D$3))/IF(Q90="w",Parameter!$C$3,Parameter!$E$3)))</f>
        <v>0</v>
      </c>
      <c r="V90" s="80"/>
      <c r="W90" s="79" t="s">
        <v>44</v>
      </c>
      <c r="X90" s="81"/>
      <c r="Y90" s="54">
        <f>IF($G90="w",0,IF(AND($V90=0,$X90=0),0,TRUNC((1000/($V90*60+$X90)-IF($G90="w",Parameter!$B$6,Parameter!$D$6))/IF($G90="w",Parameter!$C$6,Parameter!$E$6))))</f>
        <v>0</v>
      </c>
      <c r="Z90" s="37"/>
      <c r="AA90" s="104">
        <f>IF(Z90=0,0,TRUNC((SQRT(Z90)- IF($G90="w",Parameter!$B$11,Parameter!$D$11))/IF($G90="w",Parameter!$C$11,Parameter!$E$11)))</f>
        <v>0</v>
      </c>
      <c r="AB90" s="105"/>
      <c r="AC90" s="104">
        <f>IF(AB90=0,0,TRUNC((SQRT(AB90)- IF($G90="w",Parameter!$B$10,Parameter!$D$10))/IF($G90="w",Parameter!$C$10,Parameter!$E$10)))</f>
        <v>0</v>
      </c>
      <c r="AD90" s="38"/>
      <c r="AE90" s="55">
        <f>IF(AD90=0,0,TRUNC((SQRT(AD90)- IF($G90="w",Parameter!$B$15,Parameter!$D$15))/IF($G90="w",Parameter!$C$15,Parameter!$E$15)))</f>
        <v>0</v>
      </c>
      <c r="AF90" s="32"/>
      <c r="AG90" s="55">
        <f>IF(AF90=0,0,TRUNC((SQRT(AF90)- IF($G90="w",Parameter!$B$12,Parameter!$D$12))/IF($G90="w",Parameter!$C$12,Parameter!$E$12)))</f>
        <v>0</v>
      </c>
      <c r="AH90" s="60">
        <f t="shared" si="15"/>
        <v>0</v>
      </c>
      <c r="AI90" s="61">
        <f>LOOKUP($F90,Urkunde!$A$2:$A$16,IF($G90="w",Urkunde!$B$2:$B$16,Urkunde!$D$2:$D$16))</f>
        <v>0</v>
      </c>
      <c r="AJ90" s="61">
        <f>LOOKUP($F90,Urkunde!$A$2:$A$16,IF($G90="w",Urkunde!$C$2:$C$16,Urkunde!$E$2:$E$16))</f>
        <v>0</v>
      </c>
      <c r="AK90" s="61" t="str">
        <f t="shared" si="16"/>
        <v>-</v>
      </c>
      <c r="AL90" s="29">
        <f t="shared" si="17"/>
        <v>0</v>
      </c>
      <c r="AM90" s="21">
        <f t="shared" si="18"/>
        <v>0</v>
      </c>
      <c r="AN90" s="21">
        <f t="shared" si="19"/>
        <v>0</v>
      </c>
      <c r="AO90" s="21">
        <f t="shared" si="20"/>
        <v>0</v>
      </c>
      <c r="AP90" s="21">
        <f t="shared" si="21"/>
        <v>0</v>
      </c>
      <c r="AQ90" s="21">
        <f t="shared" si="22"/>
        <v>0</v>
      </c>
      <c r="AR90" s="21">
        <f t="shared" si="23"/>
        <v>0</v>
      </c>
      <c r="AS90" s="21">
        <f t="shared" si="24"/>
        <v>0</v>
      </c>
      <c r="AT90" s="21">
        <f t="shared" si="25"/>
        <v>0</v>
      </c>
      <c r="AU90" s="21">
        <f t="shared" si="26"/>
        <v>0</v>
      </c>
      <c r="AV90" s="21">
        <f t="shared" si="27"/>
        <v>0</v>
      </c>
    </row>
    <row r="91" spans="1:48" ht="15.6" x14ac:dyDescent="0.3">
      <c r="A91" s="51"/>
      <c r="B91" s="50"/>
      <c r="C91" s="96"/>
      <c r="D91" s="96"/>
      <c r="E91" s="49"/>
      <c r="F91" s="52">
        <f t="shared" si="14"/>
        <v>0</v>
      </c>
      <c r="G91" s="48"/>
      <c r="H91" s="38"/>
      <c r="I91" s="54">
        <f>IF(H91=0,0,TRUNC((50/(H91+0.24)- IF($G91="w",Parameter!$B$3,Parameter!$D$3))/IF($G91="w",Parameter!$C$3,Parameter!$E$3)))</f>
        <v>0</v>
      </c>
      <c r="J91" s="105"/>
      <c r="K91" s="54">
        <f>IF(J91=0,0,TRUNC((75/(J91+0.24)- IF($G91="w",Parameter!$B$3,Parameter!$D$3))/IF($G91="w",Parameter!$C$3,Parameter!$E$3)))</f>
        <v>0</v>
      </c>
      <c r="L91" s="105"/>
      <c r="M91" s="54">
        <f>IF(L91=0,0,TRUNC((100/(L91+0.24)- IF($G91="w",Parameter!$B$3,Parameter!$D$3))/IF($G91="w",Parameter!$C$3,Parameter!$E$3)))</f>
        <v>0</v>
      </c>
      <c r="N91" s="80"/>
      <c r="O91" s="79" t="s">
        <v>44</v>
      </c>
      <c r="P91" s="81"/>
      <c r="Q91" s="54">
        <f>IF($G91="m",0,IF(AND($P91=0,$N91=0),0,TRUNC((800/($N91*60+$P91)-IF($G91="w",Parameter!$B$6,Parameter!$D$6))/IF($G91="w",Parameter!$C$6,Parameter!$E$6))))</f>
        <v>0</v>
      </c>
      <c r="R91" s="106"/>
      <c r="S91" s="73">
        <f>IF(R91=0,0,TRUNC((2000/(R91)- IF(Q91="w",Parameter!$B$6,Parameter!$D$6))/IF(Q91="w",Parameter!$C$6,Parameter!$E$6)))</f>
        <v>0</v>
      </c>
      <c r="T91" s="106"/>
      <c r="U91" s="73">
        <f>IF(T91=0,0,TRUNC((2000/(T91)- IF(Q91="w",Parameter!$B$3,Parameter!$D$3))/IF(Q91="w",Parameter!$C$3,Parameter!$E$3)))</f>
        <v>0</v>
      </c>
      <c r="V91" s="80"/>
      <c r="W91" s="79" t="s">
        <v>44</v>
      </c>
      <c r="X91" s="81"/>
      <c r="Y91" s="54">
        <f>IF($G91="w",0,IF(AND($V91=0,$X91=0),0,TRUNC((1000/($V91*60+$X91)-IF($G91="w",Parameter!$B$6,Parameter!$D$6))/IF($G91="w",Parameter!$C$6,Parameter!$E$6))))</f>
        <v>0</v>
      </c>
      <c r="Z91" s="37"/>
      <c r="AA91" s="104">
        <f>IF(Z91=0,0,TRUNC((SQRT(Z91)- IF($G91="w",Parameter!$B$11,Parameter!$D$11))/IF($G91="w",Parameter!$C$11,Parameter!$E$11)))</f>
        <v>0</v>
      </c>
      <c r="AB91" s="105"/>
      <c r="AC91" s="104">
        <f>IF(AB91=0,0,TRUNC((SQRT(AB91)- IF($G91="w",Parameter!$B$10,Parameter!$D$10))/IF($G91="w",Parameter!$C$10,Parameter!$E$10)))</f>
        <v>0</v>
      </c>
      <c r="AD91" s="38"/>
      <c r="AE91" s="55">
        <f>IF(AD91=0,0,TRUNC((SQRT(AD91)- IF($G91="w",Parameter!$B$15,Parameter!$D$15))/IF($G91="w",Parameter!$C$15,Parameter!$E$15)))</f>
        <v>0</v>
      </c>
      <c r="AF91" s="32"/>
      <c r="AG91" s="55">
        <f>IF(AF91=0,0,TRUNC((SQRT(AF91)- IF($G91="w",Parameter!$B$12,Parameter!$D$12))/IF($G91="w",Parameter!$C$12,Parameter!$E$12)))</f>
        <v>0</v>
      </c>
      <c r="AH91" s="60">
        <f t="shared" si="15"/>
        <v>0</v>
      </c>
      <c r="AI91" s="61">
        <f>LOOKUP($F91,Urkunde!$A$2:$A$16,IF($G91="w",Urkunde!$B$2:$B$16,Urkunde!$D$2:$D$16))</f>
        <v>0</v>
      </c>
      <c r="AJ91" s="61">
        <f>LOOKUP($F91,Urkunde!$A$2:$A$16,IF($G91="w",Urkunde!$C$2:$C$16,Urkunde!$E$2:$E$16))</f>
        <v>0</v>
      </c>
      <c r="AK91" s="61" t="str">
        <f t="shared" si="16"/>
        <v>-</v>
      </c>
      <c r="AL91" s="29">
        <f t="shared" si="17"/>
        <v>0</v>
      </c>
      <c r="AM91" s="21">
        <f t="shared" si="18"/>
        <v>0</v>
      </c>
      <c r="AN91" s="21">
        <f t="shared" si="19"/>
        <v>0</v>
      </c>
      <c r="AO91" s="21">
        <f t="shared" si="20"/>
        <v>0</v>
      </c>
      <c r="AP91" s="21">
        <f t="shared" si="21"/>
        <v>0</v>
      </c>
      <c r="AQ91" s="21">
        <f t="shared" si="22"/>
        <v>0</v>
      </c>
      <c r="AR91" s="21">
        <f t="shared" si="23"/>
        <v>0</v>
      </c>
      <c r="AS91" s="21">
        <f t="shared" si="24"/>
        <v>0</v>
      </c>
      <c r="AT91" s="21">
        <f t="shared" si="25"/>
        <v>0</v>
      </c>
      <c r="AU91" s="21">
        <f t="shared" si="26"/>
        <v>0</v>
      </c>
      <c r="AV91" s="21">
        <f t="shared" si="27"/>
        <v>0</v>
      </c>
    </row>
    <row r="92" spans="1:48" ht="15.6" x14ac:dyDescent="0.3">
      <c r="A92" s="51"/>
      <c r="B92" s="50"/>
      <c r="C92" s="96"/>
      <c r="D92" s="96"/>
      <c r="E92" s="49"/>
      <c r="F92" s="52">
        <f t="shared" si="14"/>
        <v>0</v>
      </c>
      <c r="G92" s="48"/>
      <c r="H92" s="38"/>
      <c r="I92" s="54">
        <f>IF(H92=0,0,TRUNC((50/(H92+0.24)- IF($G92="w",Parameter!$B$3,Parameter!$D$3))/IF($G92="w",Parameter!$C$3,Parameter!$E$3)))</f>
        <v>0</v>
      </c>
      <c r="J92" s="105"/>
      <c r="K92" s="54">
        <f>IF(J92=0,0,TRUNC((75/(J92+0.24)- IF($G92="w",Parameter!$B$3,Parameter!$D$3))/IF($G92="w",Parameter!$C$3,Parameter!$E$3)))</f>
        <v>0</v>
      </c>
      <c r="L92" s="105"/>
      <c r="M92" s="54">
        <f>IF(L92=0,0,TRUNC((100/(L92+0.24)- IF($G92="w",Parameter!$B$3,Parameter!$D$3))/IF($G92="w",Parameter!$C$3,Parameter!$E$3)))</f>
        <v>0</v>
      </c>
      <c r="N92" s="80"/>
      <c r="O92" s="79" t="s">
        <v>44</v>
      </c>
      <c r="P92" s="81"/>
      <c r="Q92" s="54">
        <f>IF($G92="m",0,IF(AND($P92=0,$N92=0),0,TRUNC((800/($N92*60+$P92)-IF($G92="w",Parameter!$B$6,Parameter!$D$6))/IF($G92="w",Parameter!$C$6,Parameter!$E$6))))</f>
        <v>0</v>
      </c>
      <c r="R92" s="106"/>
      <c r="S92" s="73">
        <f>IF(R92=0,0,TRUNC((2000/(R92)- IF(Q92="w",Parameter!$B$6,Parameter!$D$6))/IF(Q92="w",Parameter!$C$6,Parameter!$E$6)))</f>
        <v>0</v>
      </c>
      <c r="T92" s="106"/>
      <c r="U92" s="73">
        <f>IF(T92=0,0,TRUNC((2000/(T92)- IF(Q92="w",Parameter!$B$3,Parameter!$D$3))/IF(Q92="w",Parameter!$C$3,Parameter!$E$3)))</f>
        <v>0</v>
      </c>
      <c r="V92" s="80"/>
      <c r="W92" s="79" t="s">
        <v>44</v>
      </c>
      <c r="X92" s="81"/>
      <c r="Y92" s="54">
        <f>IF($G92="w",0,IF(AND($V92=0,$X92=0),0,TRUNC((1000/($V92*60+$X92)-IF($G92="w",Parameter!$B$6,Parameter!$D$6))/IF($G92="w",Parameter!$C$6,Parameter!$E$6))))</f>
        <v>0</v>
      </c>
      <c r="Z92" s="37"/>
      <c r="AA92" s="104">
        <f>IF(Z92=0,0,TRUNC((SQRT(Z92)- IF($G92="w",Parameter!$B$11,Parameter!$D$11))/IF($G92="w",Parameter!$C$11,Parameter!$E$11)))</f>
        <v>0</v>
      </c>
      <c r="AB92" s="105"/>
      <c r="AC92" s="104">
        <f>IF(AB92=0,0,TRUNC((SQRT(AB92)- IF($G92="w",Parameter!$B$10,Parameter!$D$10))/IF($G92="w",Parameter!$C$10,Parameter!$E$10)))</f>
        <v>0</v>
      </c>
      <c r="AD92" s="38"/>
      <c r="AE92" s="55">
        <f>IF(AD92=0,0,TRUNC((SQRT(AD92)- IF($G92="w",Parameter!$B$15,Parameter!$D$15))/IF($G92="w",Parameter!$C$15,Parameter!$E$15)))</f>
        <v>0</v>
      </c>
      <c r="AF92" s="32"/>
      <c r="AG92" s="55">
        <f>IF(AF92=0,0,TRUNC((SQRT(AF92)- IF($G92="w",Parameter!$B$12,Parameter!$D$12))/IF($G92="w",Parameter!$C$12,Parameter!$E$12)))</f>
        <v>0</v>
      </c>
      <c r="AH92" s="60">
        <f t="shared" si="15"/>
        <v>0</v>
      </c>
      <c r="AI92" s="61">
        <f>LOOKUP($F92,Urkunde!$A$2:$A$16,IF($G92="w",Urkunde!$B$2:$B$16,Urkunde!$D$2:$D$16))</f>
        <v>0</v>
      </c>
      <c r="AJ92" s="61">
        <f>LOOKUP($F92,Urkunde!$A$2:$A$16,IF($G92="w",Urkunde!$C$2:$C$16,Urkunde!$E$2:$E$16))</f>
        <v>0</v>
      </c>
      <c r="AK92" s="61" t="str">
        <f t="shared" si="16"/>
        <v>-</v>
      </c>
      <c r="AL92" s="29">
        <f t="shared" si="17"/>
        <v>0</v>
      </c>
      <c r="AM92" s="21">
        <f t="shared" si="18"/>
        <v>0</v>
      </c>
      <c r="AN92" s="21">
        <f t="shared" si="19"/>
        <v>0</v>
      </c>
      <c r="AO92" s="21">
        <f t="shared" si="20"/>
        <v>0</v>
      </c>
      <c r="AP92" s="21">
        <f t="shared" si="21"/>
        <v>0</v>
      </c>
      <c r="AQ92" s="21">
        <f t="shared" si="22"/>
        <v>0</v>
      </c>
      <c r="AR92" s="21">
        <f t="shared" si="23"/>
        <v>0</v>
      </c>
      <c r="AS92" s="21">
        <f t="shared" si="24"/>
        <v>0</v>
      </c>
      <c r="AT92" s="21">
        <f t="shared" si="25"/>
        <v>0</v>
      </c>
      <c r="AU92" s="21">
        <f t="shared" si="26"/>
        <v>0</v>
      </c>
      <c r="AV92" s="21">
        <f t="shared" si="27"/>
        <v>0</v>
      </c>
    </row>
    <row r="93" spans="1:48" ht="15.6" x14ac:dyDescent="0.3">
      <c r="A93" s="51"/>
      <c r="B93" s="50"/>
      <c r="C93" s="96"/>
      <c r="D93" s="96"/>
      <c r="E93" s="49"/>
      <c r="F93" s="52">
        <f t="shared" si="14"/>
        <v>0</v>
      </c>
      <c r="G93" s="48"/>
      <c r="H93" s="38"/>
      <c r="I93" s="54">
        <f>IF(H93=0,0,TRUNC((50/(H93+0.24)- IF($G93="w",Parameter!$B$3,Parameter!$D$3))/IF($G93="w",Parameter!$C$3,Parameter!$E$3)))</f>
        <v>0</v>
      </c>
      <c r="J93" s="105"/>
      <c r="K93" s="54">
        <f>IF(J93=0,0,TRUNC((75/(J93+0.24)- IF($G93="w",Parameter!$B$3,Parameter!$D$3))/IF($G93="w",Parameter!$C$3,Parameter!$E$3)))</f>
        <v>0</v>
      </c>
      <c r="L93" s="105"/>
      <c r="M93" s="54">
        <f>IF(L93=0,0,TRUNC((100/(L93+0.24)- IF($G93="w",Parameter!$B$3,Parameter!$D$3))/IF($G93="w",Parameter!$C$3,Parameter!$E$3)))</f>
        <v>0</v>
      </c>
      <c r="N93" s="80"/>
      <c r="O93" s="79" t="s">
        <v>44</v>
      </c>
      <c r="P93" s="81"/>
      <c r="Q93" s="54">
        <f>IF($G93="m",0,IF(AND($P93=0,$N93=0),0,TRUNC((800/($N93*60+$P93)-IF($G93="w",Parameter!$B$6,Parameter!$D$6))/IF($G93="w",Parameter!$C$6,Parameter!$E$6))))</f>
        <v>0</v>
      </c>
      <c r="R93" s="106"/>
      <c r="S93" s="73">
        <f>IF(R93=0,0,TRUNC((2000/(R93)- IF(Q93="w",Parameter!$B$6,Parameter!$D$6))/IF(Q93="w",Parameter!$C$6,Parameter!$E$6)))</f>
        <v>0</v>
      </c>
      <c r="T93" s="106"/>
      <c r="U93" s="73">
        <f>IF(T93=0,0,TRUNC((2000/(T93)- IF(Q93="w",Parameter!$B$3,Parameter!$D$3))/IF(Q93="w",Parameter!$C$3,Parameter!$E$3)))</f>
        <v>0</v>
      </c>
      <c r="V93" s="80"/>
      <c r="W93" s="79" t="s">
        <v>44</v>
      </c>
      <c r="X93" s="81"/>
      <c r="Y93" s="54">
        <f>IF($G93="w",0,IF(AND($V93=0,$X93=0),0,TRUNC((1000/($V93*60+$X93)-IF($G93="w",Parameter!$B$6,Parameter!$D$6))/IF($G93="w",Parameter!$C$6,Parameter!$E$6))))</f>
        <v>0</v>
      </c>
      <c r="Z93" s="37"/>
      <c r="AA93" s="104">
        <f>IF(Z93=0,0,TRUNC((SQRT(Z93)- IF($G93="w",Parameter!$B$11,Parameter!$D$11))/IF($G93="w",Parameter!$C$11,Parameter!$E$11)))</f>
        <v>0</v>
      </c>
      <c r="AB93" s="105"/>
      <c r="AC93" s="104">
        <f>IF(AB93=0,0,TRUNC((SQRT(AB93)- IF($G93="w",Parameter!$B$10,Parameter!$D$10))/IF($G93="w",Parameter!$C$10,Parameter!$E$10)))</f>
        <v>0</v>
      </c>
      <c r="AD93" s="38"/>
      <c r="AE93" s="55">
        <f>IF(AD93=0,0,TRUNC((SQRT(AD93)- IF($G93="w",Parameter!$B$15,Parameter!$D$15))/IF($G93="w",Parameter!$C$15,Parameter!$E$15)))</f>
        <v>0</v>
      </c>
      <c r="AF93" s="32"/>
      <c r="AG93" s="55">
        <f>IF(AF93=0,0,TRUNC((SQRT(AF93)- IF($G93="w",Parameter!$B$12,Parameter!$D$12))/IF($G93="w",Parameter!$C$12,Parameter!$E$12)))</f>
        <v>0</v>
      </c>
      <c r="AH93" s="60">
        <f t="shared" si="15"/>
        <v>0</v>
      </c>
      <c r="AI93" s="61">
        <f>LOOKUP($F93,Urkunde!$A$2:$A$16,IF($G93="w",Urkunde!$B$2:$B$16,Urkunde!$D$2:$D$16))</f>
        <v>0</v>
      </c>
      <c r="AJ93" s="61">
        <f>LOOKUP($F93,Urkunde!$A$2:$A$16,IF($G93="w",Urkunde!$C$2:$C$16,Urkunde!$E$2:$E$16))</f>
        <v>0</v>
      </c>
      <c r="AK93" s="61" t="str">
        <f t="shared" si="16"/>
        <v>-</v>
      </c>
      <c r="AL93" s="29">
        <f t="shared" si="17"/>
        <v>0</v>
      </c>
      <c r="AM93" s="21">
        <f t="shared" si="18"/>
        <v>0</v>
      </c>
      <c r="AN93" s="21">
        <f t="shared" si="19"/>
        <v>0</v>
      </c>
      <c r="AO93" s="21">
        <f t="shared" si="20"/>
        <v>0</v>
      </c>
      <c r="AP93" s="21">
        <f t="shared" si="21"/>
        <v>0</v>
      </c>
      <c r="AQ93" s="21">
        <f t="shared" si="22"/>
        <v>0</v>
      </c>
      <c r="AR93" s="21">
        <f t="shared" si="23"/>
        <v>0</v>
      </c>
      <c r="AS93" s="21">
        <f t="shared" si="24"/>
        <v>0</v>
      </c>
      <c r="AT93" s="21">
        <f t="shared" si="25"/>
        <v>0</v>
      </c>
      <c r="AU93" s="21">
        <f t="shared" si="26"/>
        <v>0</v>
      </c>
      <c r="AV93" s="21">
        <f t="shared" si="27"/>
        <v>0</v>
      </c>
    </row>
    <row r="94" spans="1:48" ht="15.6" x14ac:dyDescent="0.3">
      <c r="A94" s="51"/>
      <c r="B94" s="50"/>
      <c r="C94" s="96"/>
      <c r="D94" s="96"/>
      <c r="E94" s="49"/>
      <c r="F94" s="52">
        <f t="shared" si="14"/>
        <v>0</v>
      </c>
      <c r="G94" s="48"/>
      <c r="H94" s="38"/>
      <c r="I94" s="54">
        <f>IF(H94=0,0,TRUNC((50/(H94+0.24)- IF($G94="w",Parameter!$B$3,Parameter!$D$3))/IF($G94="w",Parameter!$C$3,Parameter!$E$3)))</f>
        <v>0</v>
      </c>
      <c r="J94" s="105"/>
      <c r="K94" s="54">
        <f>IF(J94=0,0,TRUNC((75/(J94+0.24)- IF($G94="w",Parameter!$B$3,Parameter!$D$3))/IF($G94="w",Parameter!$C$3,Parameter!$E$3)))</f>
        <v>0</v>
      </c>
      <c r="L94" s="105"/>
      <c r="M94" s="54">
        <f>IF(L94=0,0,TRUNC((100/(L94+0.24)- IF($G94="w",Parameter!$B$3,Parameter!$D$3))/IF($G94="w",Parameter!$C$3,Parameter!$E$3)))</f>
        <v>0</v>
      </c>
      <c r="N94" s="80"/>
      <c r="O94" s="79" t="s">
        <v>44</v>
      </c>
      <c r="P94" s="81"/>
      <c r="Q94" s="54">
        <f>IF($G94="m",0,IF(AND($P94=0,$N94=0),0,TRUNC((800/($N94*60+$P94)-IF($G94="w",Parameter!$B$6,Parameter!$D$6))/IF($G94="w",Parameter!$C$6,Parameter!$E$6))))</f>
        <v>0</v>
      </c>
      <c r="R94" s="106"/>
      <c r="S94" s="73">
        <f>IF(R94=0,0,TRUNC((2000/(R94)- IF(Q94="w",Parameter!$B$6,Parameter!$D$6))/IF(Q94="w",Parameter!$C$6,Parameter!$E$6)))</f>
        <v>0</v>
      </c>
      <c r="T94" s="106"/>
      <c r="U94" s="73">
        <f>IF(T94=0,0,TRUNC((2000/(T94)- IF(Q94="w",Parameter!$B$3,Parameter!$D$3))/IF(Q94="w",Parameter!$C$3,Parameter!$E$3)))</f>
        <v>0</v>
      </c>
      <c r="V94" s="80"/>
      <c r="W94" s="79" t="s">
        <v>44</v>
      </c>
      <c r="X94" s="81"/>
      <c r="Y94" s="54">
        <f>IF($G94="w",0,IF(AND($V94=0,$X94=0),0,TRUNC((1000/($V94*60+$X94)-IF($G94="w",Parameter!$B$6,Parameter!$D$6))/IF($G94="w",Parameter!$C$6,Parameter!$E$6))))</f>
        <v>0</v>
      </c>
      <c r="Z94" s="37"/>
      <c r="AA94" s="104">
        <f>IF(Z94=0,0,TRUNC((SQRT(Z94)- IF($G94="w",Parameter!$B$11,Parameter!$D$11))/IF($G94="w",Parameter!$C$11,Parameter!$E$11)))</f>
        <v>0</v>
      </c>
      <c r="AB94" s="105"/>
      <c r="AC94" s="104">
        <f>IF(AB94=0,0,TRUNC((SQRT(AB94)- IF($G94="w",Parameter!$B$10,Parameter!$D$10))/IF($G94="w",Parameter!$C$10,Parameter!$E$10)))</f>
        <v>0</v>
      </c>
      <c r="AD94" s="38"/>
      <c r="AE94" s="55">
        <f>IF(AD94=0,0,TRUNC((SQRT(AD94)- IF($G94="w",Parameter!$B$15,Parameter!$D$15))/IF($G94="w",Parameter!$C$15,Parameter!$E$15)))</f>
        <v>0</v>
      </c>
      <c r="AF94" s="32"/>
      <c r="AG94" s="55">
        <f>IF(AF94=0,0,TRUNC((SQRT(AF94)- IF($G94="w",Parameter!$B$12,Parameter!$D$12))/IF($G94="w",Parameter!$C$12,Parameter!$E$12)))</f>
        <v>0</v>
      </c>
      <c r="AH94" s="60">
        <f t="shared" si="15"/>
        <v>0</v>
      </c>
      <c r="AI94" s="61">
        <f>LOOKUP($F94,Urkunde!$A$2:$A$16,IF($G94="w",Urkunde!$B$2:$B$16,Urkunde!$D$2:$D$16))</f>
        <v>0</v>
      </c>
      <c r="AJ94" s="61">
        <f>LOOKUP($F94,Urkunde!$A$2:$A$16,IF($G94="w",Urkunde!$C$2:$C$16,Urkunde!$E$2:$E$16))</f>
        <v>0</v>
      </c>
      <c r="AK94" s="61" t="str">
        <f t="shared" si="16"/>
        <v>-</v>
      </c>
      <c r="AL94" s="29">
        <f t="shared" si="17"/>
        <v>0</v>
      </c>
      <c r="AM94" s="21">
        <f t="shared" si="18"/>
        <v>0</v>
      </c>
      <c r="AN94" s="21">
        <f t="shared" si="19"/>
        <v>0</v>
      </c>
      <c r="AO94" s="21">
        <f t="shared" si="20"/>
        <v>0</v>
      </c>
      <c r="AP94" s="21">
        <f t="shared" si="21"/>
        <v>0</v>
      </c>
      <c r="AQ94" s="21">
        <f t="shared" si="22"/>
        <v>0</v>
      </c>
      <c r="AR94" s="21">
        <f t="shared" si="23"/>
        <v>0</v>
      </c>
      <c r="AS94" s="21">
        <f t="shared" si="24"/>
        <v>0</v>
      </c>
      <c r="AT94" s="21">
        <f t="shared" si="25"/>
        <v>0</v>
      </c>
      <c r="AU94" s="21">
        <f t="shared" si="26"/>
        <v>0</v>
      </c>
      <c r="AV94" s="21">
        <f t="shared" si="27"/>
        <v>0</v>
      </c>
    </row>
    <row r="95" spans="1:48" ht="15.6" x14ac:dyDescent="0.3">
      <c r="A95" s="51"/>
      <c r="B95" s="50"/>
      <c r="C95" s="96"/>
      <c r="D95" s="96"/>
      <c r="E95" s="49"/>
      <c r="F95" s="52">
        <f t="shared" si="14"/>
        <v>0</v>
      </c>
      <c r="G95" s="48"/>
      <c r="H95" s="38"/>
      <c r="I95" s="54">
        <f>IF(H95=0,0,TRUNC((50/(H95+0.24)- IF($G95="w",Parameter!$B$3,Parameter!$D$3))/IF($G95="w",Parameter!$C$3,Parameter!$E$3)))</f>
        <v>0</v>
      </c>
      <c r="J95" s="105"/>
      <c r="K95" s="54">
        <f>IF(J95=0,0,TRUNC((75/(J95+0.24)- IF($G95="w",Parameter!$B$3,Parameter!$D$3))/IF($G95="w",Parameter!$C$3,Parameter!$E$3)))</f>
        <v>0</v>
      </c>
      <c r="L95" s="105"/>
      <c r="M95" s="54">
        <f>IF(L95=0,0,TRUNC((100/(L95+0.24)- IF($G95="w",Parameter!$B$3,Parameter!$D$3))/IF($G95="w",Parameter!$C$3,Parameter!$E$3)))</f>
        <v>0</v>
      </c>
      <c r="N95" s="80"/>
      <c r="O95" s="79" t="s">
        <v>44</v>
      </c>
      <c r="P95" s="81"/>
      <c r="Q95" s="54">
        <f>IF($G95="m",0,IF(AND($P95=0,$N95=0),0,TRUNC((800/($N95*60+$P95)-IF($G95="w",Parameter!$B$6,Parameter!$D$6))/IF($G95="w",Parameter!$C$6,Parameter!$E$6))))</f>
        <v>0</v>
      </c>
      <c r="R95" s="106"/>
      <c r="S95" s="73">
        <f>IF(R95=0,0,TRUNC((2000/(R95)- IF(Q95="w",Parameter!$B$6,Parameter!$D$6))/IF(Q95="w",Parameter!$C$6,Parameter!$E$6)))</f>
        <v>0</v>
      </c>
      <c r="T95" s="106"/>
      <c r="U95" s="73">
        <f>IF(T95=0,0,TRUNC((2000/(T95)- IF(Q95="w",Parameter!$B$3,Parameter!$D$3))/IF(Q95="w",Parameter!$C$3,Parameter!$E$3)))</f>
        <v>0</v>
      </c>
      <c r="V95" s="80"/>
      <c r="W95" s="79" t="s">
        <v>44</v>
      </c>
      <c r="X95" s="81"/>
      <c r="Y95" s="54">
        <f>IF($G95="w",0,IF(AND($V95=0,$X95=0),0,TRUNC((1000/($V95*60+$X95)-IF($G95="w",Parameter!$B$6,Parameter!$D$6))/IF($G95="w",Parameter!$C$6,Parameter!$E$6))))</f>
        <v>0</v>
      </c>
      <c r="Z95" s="37"/>
      <c r="AA95" s="104">
        <f>IF(Z95=0,0,TRUNC((SQRT(Z95)- IF($G95="w",Parameter!$B$11,Parameter!$D$11))/IF($G95="w",Parameter!$C$11,Parameter!$E$11)))</f>
        <v>0</v>
      </c>
      <c r="AB95" s="105"/>
      <c r="AC95" s="104">
        <f>IF(AB95=0,0,TRUNC((SQRT(AB95)- IF($G95="w",Parameter!$B$10,Parameter!$D$10))/IF($G95="w",Parameter!$C$10,Parameter!$E$10)))</f>
        <v>0</v>
      </c>
      <c r="AD95" s="38"/>
      <c r="AE95" s="55">
        <f>IF(AD95=0,0,TRUNC((SQRT(AD95)- IF($G95="w",Parameter!$B$15,Parameter!$D$15))/IF($G95="w",Parameter!$C$15,Parameter!$E$15)))</f>
        <v>0</v>
      </c>
      <c r="AF95" s="32"/>
      <c r="AG95" s="55">
        <f>IF(AF95=0,0,TRUNC((SQRT(AF95)- IF($G95="w",Parameter!$B$12,Parameter!$D$12))/IF($G95="w",Parameter!$C$12,Parameter!$E$12)))</f>
        <v>0</v>
      </c>
      <c r="AH95" s="60">
        <f t="shared" si="15"/>
        <v>0</v>
      </c>
      <c r="AI95" s="61">
        <f>LOOKUP($F95,Urkunde!$A$2:$A$16,IF($G95="w",Urkunde!$B$2:$B$16,Urkunde!$D$2:$D$16))</f>
        <v>0</v>
      </c>
      <c r="AJ95" s="61">
        <f>LOOKUP($F95,Urkunde!$A$2:$A$16,IF($G95="w",Urkunde!$C$2:$C$16,Urkunde!$E$2:$E$16))</f>
        <v>0</v>
      </c>
      <c r="AK95" s="61" t="str">
        <f t="shared" si="16"/>
        <v>-</v>
      </c>
      <c r="AL95" s="29">
        <f t="shared" si="17"/>
        <v>0</v>
      </c>
      <c r="AM95" s="21">
        <f t="shared" si="18"/>
        <v>0</v>
      </c>
      <c r="AN95" s="21">
        <f t="shared" si="19"/>
        <v>0</v>
      </c>
      <c r="AO95" s="21">
        <f t="shared" si="20"/>
        <v>0</v>
      </c>
      <c r="AP95" s="21">
        <f t="shared" si="21"/>
        <v>0</v>
      </c>
      <c r="AQ95" s="21">
        <f t="shared" si="22"/>
        <v>0</v>
      </c>
      <c r="AR95" s="21">
        <f t="shared" si="23"/>
        <v>0</v>
      </c>
      <c r="AS95" s="21">
        <f t="shared" si="24"/>
        <v>0</v>
      </c>
      <c r="AT95" s="21">
        <f t="shared" si="25"/>
        <v>0</v>
      </c>
      <c r="AU95" s="21">
        <f t="shared" si="26"/>
        <v>0</v>
      </c>
      <c r="AV95" s="21">
        <f t="shared" si="27"/>
        <v>0</v>
      </c>
    </row>
    <row r="96" spans="1:48" ht="15.6" x14ac:dyDescent="0.3">
      <c r="A96" s="51"/>
      <c r="B96" s="50"/>
      <c r="C96" s="96"/>
      <c r="D96" s="96"/>
      <c r="E96" s="49"/>
      <c r="F96" s="52">
        <f t="shared" si="14"/>
        <v>0</v>
      </c>
      <c r="G96" s="48"/>
      <c r="H96" s="38"/>
      <c r="I96" s="54">
        <f>IF(H96=0,0,TRUNC((50/(H96+0.24)- IF($G96="w",Parameter!$B$3,Parameter!$D$3))/IF($G96="w",Parameter!$C$3,Parameter!$E$3)))</f>
        <v>0</v>
      </c>
      <c r="J96" s="105"/>
      <c r="K96" s="54">
        <f>IF(J96=0,0,TRUNC((75/(J96+0.24)- IF($G96="w",Parameter!$B$3,Parameter!$D$3))/IF($G96="w",Parameter!$C$3,Parameter!$E$3)))</f>
        <v>0</v>
      </c>
      <c r="L96" s="105"/>
      <c r="M96" s="54">
        <f>IF(L96=0,0,TRUNC((100/(L96+0.24)- IF($G96="w",Parameter!$B$3,Parameter!$D$3))/IF($G96="w",Parameter!$C$3,Parameter!$E$3)))</f>
        <v>0</v>
      </c>
      <c r="N96" s="80"/>
      <c r="O96" s="79" t="s">
        <v>44</v>
      </c>
      <c r="P96" s="81"/>
      <c r="Q96" s="54">
        <f>IF($G96="m",0,IF(AND($P96=0,$N96=0),0,TRUNC((800/($N96*60+$P96)-IF($G96="w",Parameter!$B$6,Parameter!$D$6))/IF($G96="w",Parameter!$C$6,Parameter!$E$6))))</f>
        <v>0</v>
      </c>
      <c r="R96" s="106"/>
      <c r="S96" s="73">
        <f>IF(R96=0,0,TRUNC((2000/(R96)- IF(Q96="w",Parameter!$B$6,Parameter!$D$6))/IF(Q96="w",Parameter!$C$6,Parameter!$E$6)))</f>
        <v>0</v>
      </c>
      <c r="T96" s="106"/>
      <c r="U96" s="73">
        <f>IF(T96=0,0,TRUNC((2000/(T96)- IF(Q96="w",Parameter!$B$3,Parameter!$D$3))/IF(Q96="w",Parameter!$C$3,Parameter!$E$3)))</f>
        <v>0</v>
      </c>
      <c r="V96" s="80"/>
      <c r="W96" s="79" t="s">
        <v>44</v>
      </c>
      <c r="X96" s="81"/>
      <c r="Y96" s="54">
        <f>IF($G96="w",0,IF(AND($V96=0,$X96=0),0,TRUNC((1000/($V96*60+$X96)-IF($G96="w",Parameter!$B$6,Parameter!$D$6))/IF($G96="w",Parameter!$C$6,Parameter!$E$6))))</f>
        <v>0</v>
      </c>
      <c r="Z96" s="37"/>
      <c r="AA96" s="104">
        <f>IF(Z96=0,0,TRUNC((SQRT(Z96)- IF($G96="w",Parameter!$B$11,Parameter!$D$11))/IF($G96="w",Parameter!$C$11,Parameter!$E$11)))</f>
        <v>0</v>
      </c>
      <c r="AB96" s="105"/>
      <c r="AC96" s="104">
        <f>IF(AB96=0,0,TRUNC((SQRT(AB96)- IF($G96="w",Parameter!$B$10,Parameter!$D$10))/IF($G96="w",Parameter!$C$10,Parameter!$E$10)))</f>
        <v>0</v>
      </c>
      <c r="AD96" s="38"/>
      <c r="AE96" s="55">
        <f>IF(AD96=0,0,TRUNC((SQRT(AD96)- IF($G96="w",Parameter!$B$15,Parameter!$D$15))/IF($G96="w",Parameter!$C$15,Parameter!$E$15)))</f>
        <v>0</v>
      </c>
      <c r="AF96" s="32"/>
      <c r="AG96" s="55">
        <f>IF(AF96=0,0,TRUNC((SQRT(AF96)- IF($G96="w",Parameter!$B$12,Parameter!$D$12))/IF($G96="w",Parameter!$C$12,Parameter!$E$12)))</f>
        <v>0</v>
      </c>
      <c r="AH96" s="60">
        <f t="shared" si="15"/>
        <v>0</v>
      </c>
      <c r="AI96" s="61">
        <f>LOOKUP($F96,Urkunde!$A$2:$A$16,IF($G96="w",Urkunde!$B$2:$B$16,Urkunde!$D$2:$D$16))</f>
        <v>0</v>
      </c>
      <c r="AJ96" s="61">
        <f>LOOKUP($F96,Urkunde!$A$2:$A$16,IF($G96="w",Urkunde!$C$2:$C$16,Urkunde!$E$2:$E$16))</f>
        <v>0</v>
      </c>
      <c r="AK96" s="61" t="str">
        <f t="shared" si="16"/>
        <v>-</v>
      </c>
      <c r="AL96" s="29">
        <f t="shared" si="17"/>
        <v>0</v>
      </c>
      <c r="AM96" s="21">
        <f t="shared" si="18"/>
        <v>0</v>
      </c>
      <c r="AN96" s="21">
        <f t="shared" si="19"/>
        <v>0</v>
      </c>
      <c r="AO96" s="21">
        <f t="shared" si="20"/>
        <v>0</v>
      </c>
      <c r="AP96" s="21">
        <f t="shared" si="21"/>
        <v>0</v>
      </c>
      <c r="AQ96" s="21">
        <f t="shared" si="22"/>
        <v>0</v>
      </c>
      <c r="AR96" s="21">
        <f t="shared" si="23"/>
        <v>0</v>
      </c>
      <c r="AS96" s="21">
        <f t="shared" si="24"/>
        <v>0</v>
      </c>
      <c r="AT96" s="21">
        <f t="shared" si="25"/>
        <v>0</v>
      </c>
      <c r="AU96" s="21">
        <f t="shared" si="26"/>
        <v>0</v>
      </c>
      <c r="AV96" s="21">
        <f t="shared" si="27"/>
        <v>0</v>
      </c>
    </row>
    <row r="97" spans="1:48" ht="15.6" x14ac:dyDescent="0.3">
      <c r="A97" s="51"/>
      <c r="B97" s="50"/>
      <c r="C97" s="96"/>
      <c r="D97" s="96"/>
      <c r="E97" s="49"/>
      <c r="F97" s="52">
        <f t="shared" si="14"/>
        <v>0</v>
      </c>
      <c r="G97" s="48"/>
      <c r="H97" s="38"/>
      <c r="I97" s="54">
        <f>IF(H97=0,0,TRUNC((50/(H97+0.24)- IF($G97="w",Parameter!$B$3,Parameter!$D$3))/IF($G97="w",Parameter!$C$3,Parameter!$E$3)))</f>
        <v>0</v>
      </c>
      <c r="J97" s="105"/>
      <c r="K97" s="54">
        <f>IF(J97=0,0,TRUNC((75/(J97+0.24)- IF($G97="w",Parameter!$B$3,Parameter!$D$3))/IF($G97="w",Parameter!$C$3,Parameter!$E$3)))</f>
        <v>0</v>
      </c>
      <c r="L97" s="105"/>
      <c r="M97" s="54">
        <f>IF(L97=0,0,TRUNC((100/(L97+0.24)- IF($G97="w",Parameter!$B$3,Parameter!$D$3))/IF($G97="w",Parameter!$C$3,Parameter!$E$3)))</f>
        <v>0</v>
      </c>
      <c r="N97" s="80"/>
      <c r="O97" s="79" t="s">
        <v>44</v>
      </c>
      <c r="P97" s="81"/>
      <c r="Q97" s="54">
        <f>IF($G97="m",0,IF(AND($P97=0,$N97=0),0,TRUNC((800/($N97*60+$P97)-IF($G97="w",Parameter!$B$6,Parameter!$D$6))/IF($G97="w",Parameter!$C$6,Parameter!$E$6))))</f>
        <v>0</v>
      </c>
      <c r="R97" s="106"/>
      <c r="S97" s="73">
        <f>IF(R97=0,0,TRUNC((2000/(R97)- IF(Q97="w",Parameter!$B$6,Parameter!$D$6))/IF(Q97="w",Parameter!$C$6,Parameter!$E$6)))</f>
        <v>0</v>
      </c>
      <c r="T97" s="106"/>
      <c r="U97" s="73">
        <f>IF(T97=0,0,TRUNC((2000/(T97)- IF(Q97="w",Parameter!$B$3,Parameter!$D$3))/IF(Q97="w",Parameter!$C$3,Parameter!$E$3)))</f>
        <v>0</v>
      </c>
      <c r="V97" s="80"/>
      <c r="W97" s="79" t="s">
        <v>44</v>
      </c>
      <c r="X97" s="81"/>
      <c r="Y97" s="54">
        <f>IF($G97="w",0,IF(AND($V97=0,$X97=0),0,TRUNC((1000/($V97*60+$X97)-IF($G97="w",Parameter!$B$6,Parameter!$D$6))/IF($G97="w",Parameter!$C$6,Parameter!$E$6))))</f>
        <v>0</v>
      </c>
      <c r="Z97" s="37"/>
      <c r="AA97" s="104">
        <f>IF(Z97=0,0,TRUNC((SQRT(Z97)- IF($G97="w",Parameter!$B$11,Parameter!$D$11))/IF($G97="w",Parameter!$C$11,Parameter!$E$11)))</f>
        <v>0</v>
      </c>
      <c r="AB97" s="105"/>
      <c r="AC97" s="104">
        <f>IF(AB97=0,0,TRUNC((SQRT(AB97)- IF($G97="w",Parameter!$B$10,Parameter!$D$10))/IF($G97="w",Parameter!$C$10,Parameter!$E$10)))</f>
        <v>0</v>
      </c>
      <c r="AD97" s="38"/>
      <c r="AE97" s="55">
        <f>IF(AD97=0,0,TRUNC((SQRT(AD97)- IF($G97="w",Parameter!$B$15,Parameter!$D$15))/IF($G97="w",Parameter!$C$15,Parameter!$E$15)))</f>
        <v>0</v>
      </c>
      <c r="AF97" s="32"/>
      <c r="AG97" s="55">
        <f>IF(AF97=0,0,TRUNC((SQRT(AF97)- IF($G97="w",Parameter!$B$12,Parameter!$D$12))/IF($G97="w",Parameter!$C$12,Parameter!$E$12)))</f>
        <v>0</v>
      </c>
      <c r="AH97" s="60">
        <f t="shared" si="15"/>
        <v>0</v>
      </c>
      <c r="AI97" s="61">
        <f>LOOKUP($F97,Urkunde!$A$2:$A$16,IF($G97="w",Urkunde!$B$2:$B$16,Urkunde!$D$2:$D$16))</f>
        <v>0</v>
      </c>
      <c r="AJ97" s="61">
        <f>LOOKUP($F97,Urkunde!$A$2:$A$16,IF($G97="w",Urkunde!$C$2:$C$16,Urkunde!$E$2:$E$16))</f>
        <v>0</v>
      </c>
      <c r="AK97" s="61" t="str">
        <f t="shared" si="16"/>
        <v>-</v>
      </c>
      <c r="AL97" s="29">
        <f t="shared" si="17"/>
        <v>0</v>
      </c>
      <c r="AM97" s="21">
        <f t="shared" si="18"/>
        <v>0</v>
      </c>
      <c r="AN97" s="21">
        <f t="shared" si="19"/>
        <v>0</v>
      </c>
      <c r="AO97" s="21">
        <f t="shared" si="20"/>
        <v>0</v>
      </c>
      <c r="AP97" s="21">
        <f t="shared" si="21"/>
        <v>0</v>
      </c>
      <c r="AQ97" s="21">
        <f t="shared" si="22"/>
        <v>0</v>
      </c>
      <c r="AR97" s="21">
        <f t="shared" si="23"/>
        <v>0</v>
      </c>
      <c r="AS97" s="21">
        <f t="shared" si="24"/>
        <v>0</v>
      </c>
      <c r="AT97" s="21">
        <f t="shared" si="25"/>
        <v>0</v>
      </c>
      <c r="AU97" s="21">
        <f t="shared" si="26"/>
        <v>0</v>
      </c>
      <c r="AV97" s="21">
        <f t="shared" si="27"/>
        <v>0</v>
      </c>
    </row>
    <row r="98" spans="1:48" ht="15.6" x14ac:dyDescent="0.3">
      <c r="A98" s="51"/>
      <c r="B98" s="50"/>
      <c r="C98" s="96"/>
      <c r="D98" s="96"/>
      <c r="E98" s="49"/>
      <c r="F98" s="52">
        <f t="shared" si="14"/>
        <v>0</v>
      </c>
      <c r="G98" s="48"/>
      <c r="H98" s="38"/>
      <c r="I98" s="54">
        <f>IF(H98=0,0,TRUNC((50/(H98+0.24)- IF($G98="w",Parameter!$B$3,Parameter!$D$3))/IF($G98="w",Parameter!$C$3,Parameter!$E$3)))</f>
        <v>0</v>
      </c>
      <c r="J98" s="105"/>
      <c r="K98" s="54">
        <f>IF(J98=0,0,TRUNC((75/(J98+0.24)- IF($G98="w",Parameter!$B$3,Parameter!$D$3))/IF($G98="w",Parameter!$C$3,Parameter!$E$3)))</f>
        <v>0</v>
      </c>
      <c r="L98" s="105"/>
      <c r="M98" s="54">
        <f>IF(L98=0,0,TRUNC((100/(L98+0.24)- IF($G98="w",Parameter!$B$3,Parameter!$D$3))/IF($G98="w",Parameter!$C$3,Parameter!$E$3)))</f>
        <v>0</v>
      </c>
      <c r="N98" s="80"/>
      <c r="O98" s="79" t="s">
        <v>44</v>
      </c>
      <c r="P98" s="81"/>
      <c r="Q98" s="54">
        <f>IF($G98="m",0,IF(AND($P98=0,$N98=0),0,TRUNC((800/($N98*60+$P98)-IF($G98="w",Parameter!$B$6,Parameter!$D$6))/IF($G98="w",Parameter!$C$6,Parameter!$E$6))))</f>
        <v>0</v>
      </c>
      <c r="R98" s="106"/>
      <c r="S98" s="73">
        <f>IF(R98=0,0,TRUNC((2000/(R98)- IF(Q98="w",Parameter!$B$6,Parameter!$D$6))/IF(Q98="w",Parameter!$C$6,Parameter!$E$6)))</f>
        <v>0</v>
      </c>
      <c r="T98" s="106"/>
      <c r="U98" s="73">
        <f>IF(T98=0,0,TRUNC((2000/(T98)- IF(Q98="w",Parameter!$B$3,Parameter!$D$3))/IF(Q98="w",Parameter!$C$3,Parameter!$E$3)))</f>
        <v>0</v>
      </c>
      <c r="V98" s="80"/>
      <c r="W98" s="79" t="s">
        <v>44</v>
      </c>
      <c r="X98" s="81"/>
      <c r="Y98" s="54">
        <f>IF($G98="w",0,IF(AND($V98=0,$X98=0),0,TRUNC((1000/($V98*60+$X98)-IF($G98="w",Parameter!$B$6,Parameter!$D$6))/IF($G98="w",Parameter!$C$6,Parameter!$E$6))))</f>
        <v>0</v>
      </c>
      <c r="Z98" s="37"/>
      <c r="AA98" s="104">
        <f>IF(Z98=0,0,TRUNC((SQRT(Z98)- IF($G98="w",Parameter!$B$11,Parameter!$D$11))/IF($G98="w",Parameter!$C$11,Parameter!$E$11)))</f>
        <v>0</v>
      </c>
      <c r="AB98" s="105"/>
      <c r="AC98" s="104">
        <f>IF(AB98=0,0,TRUNC((SQRT(AB98)- IF($G98="w",Parameter!$B$10,Parameter!$D$10))/IF($G98="w",Parameter!$C$10,Parameter!$E$10)))</f>
        <v>0</v>
      </c>
      <c r="AD98" s="38"/>
      <c r="AE98" s="55">
        <f>IF(AD98=0,0,TRUNC((SQRT(AD98)- IF($G98="w",Parameter!$B$15,Parameter!$D$15))/IF($G98="w",Parameter!$C$15,Parameter!$E$15)))</f>
        <v>0</v>
      </c>
      <c r="AF98" s="32"/>
      <c r="AG98" s="55">
        <f>IF(AF98=0,0,TRUNC((SQRT(AF98)- IF($G98="w",Parameter!$B$12,Parameter!$D$12))/IF($G98="w",Parameter!$C$12,Parameter!$E$12)))</f>
        <v>0</v>
      </c>
      <c r="AH98" s="60">
        <f t="shared" si="15"/>
        <v>0</v>
      </c>
      <c r="AI98" s="61">
        <f>LOOKUP($F98,Urkunde!$A$2:$A$16,IF($G98="w",Urkunde!$B$2:$B$16,Urkunde!$D$2:$D$16))</f>
        <v>0</v>
      </c>
      <c r="AJ98" s="61">
        <f>LOOKUP($F98,Urkunde!$A$2:$A$16,IF($G98="w",Urkunde!$C$2:$C$16,Urkunde!$E$2:$E$16))</f>
        <v>0</v>
      </c>
      <c r="AK98" s="61" t="str">
        <f t="shared" si="16"/>
        <v>-</v>
      </c>
      <c r="AL98" s="29">
        <f t="shared" si="17"/>
        <v>0</v>
      </c>
      <c r="AM98" s="21">
        <f t="shared" si="18"/>
        <v>0</v>
      </c>
      <c r="AN98" s="21">
        <f t="shared" si="19"/>
        <v>0</v>
      </c>
      <c r="AO98" s="21">
        <f t="shared" si="20"/>
        <v>0</v>
      </c>
      <c r="AP98" s="21">
        <f t="shared" si="21"/>
        <v>0</v>
      </c>
      <c r="AQ98" s="21">
        <f t="shared" si="22"/>
        <v>0</v>
      </c>
      <c r="AR98" s="21">
        <f t="shared" si="23"/>
        <v>0</v>
      </c>
      <c r="AS98" s="21">
        <f t="shared" si="24"/>
        <v>0</v>
      </c>
      <c r="AT98" s="21">
        <f t="shared" si="25"/>
        <v>0</v>
      </c>
      <c r="AU98" s="21">
        <f t="shared" si="26"/>
        <v>0</v>
      </c>
      <c r="AV98" s="21">
        <f t="shared" si="27"/>
        <v>0</v>
      </c>
    </row>
    <row r="99" spans="1:48" ht="15.6" x14ac:dyDescent="0.3">
      <c r="A99" s="51"/>
      <c r="B99" s="50"/>
      <c r="C99" s="96"/>
      <c r="D99" s="96"/>
      <c r="E99" s="49"/>
      <c r="F99" s="52">
        <f t="shared" si="14"/>
        <v>0</v>
      </c>
      <c r="G99" s="48"/>
      <c r="H99" s="38"/>
      <c r="I99" s="54">
        <f>IF(H99=0,0,TRUNC((50/(H99+0.24)- IF($G99="w",Parameter!$B$3,Parameter!$D$3))/IF($G99="w",Parameter!$C$3,Parameter!$E$3)))</f>
        <v>0</v>
      </c>
      <c r="J99" s="105"/>
      <c r="K99" s="54">
        <f>IF(J99=0,0,TRUNC((75/(J99+0.24)- IF($G99="w",Parameter!$B$3,Parameter!$D$3))/IF($G99="w",Parameter!$C$3,Parameter!$E$3)))</f>
        <v>0</v>
      </c>
      <c r="L99" s="105"/>
      <c r="M99" s="54">
        <f>IF(L99=0,0,TRUNC((100/(L99+0.24)- IF($G99="w",Parameter!$B$3,Parameter!$D$3))/IF($G99="w",Parameter!$C$3,Parameter!$E$3)))</f>
        <v>0</v>
      </c>
      <c r="N99" s="80"/>
      <c r="O99" s="79" t="s">
        <v>44</v>
      </c>
      <c r="P99" s="81"/>
      <c r="Q99" s="54">
        <f>IF($G99="m",0,IF(AND($P99=0,$N99=0),0,TRUNC((800/($N99*60+$P99)-IF($G99="w",Parameter!$B$6,Parameter!$D$6))/IF($G99="w",Parameter!$C$6,Parameter!$E$6))))</f>
        <v>0</v>
      </c>
      <c r="R99" s="106"/>
      <c r="S99" s="73">
        <f>IF(R99=0,0,TRUNC((2000/(R99)- IF(Q99="w",Parameter!$B$6,Parameter!$D$6))/IF(Q99="w",Parameter!$C$6,Parameter!$E$6)))</f>
        <v>0</v>
      </c>
      <c r="T99" s="106"/>
      <c r="U99" s="73">
        <f>IF(T99=0,0,TRUNC((2000/(T99)- IF(Q99="w",Parameter!$B$3,Parameter!$D$3))/IF(Q99="w",Parameter!$C$3,Parameter!$E$3)))</f>
        <v>0</v>
      </c>
      <c r="V99" s="80"/>
      <c r="W99" s="79" t="s">
        <v>44</v>
      </c>
      <c r="X99" s="81"/>
      <c r="Y99" s="54">
        <f>IF($G99="w",0,IF(AND($V99=0,$X99=0),0,TRUNC((1000/($V99*60+$X99)-IF($G99="w",Parameter!$B$6,Parameter!$D$6))/IF($G99="w",Parameter!$C$6,Parameter!$E$6))))</f>
        <v>0</v>
      </c>
      <c r="Z99" s="37"/>
      <c r="AA99" s="104">
        <f>IF(Z99=0,0,TRUNC((SQRT(Z99)- IF($G99="w",Parameter!$B$11,Parameter!$D$11))/IF($G99="w",Parameter!$C$11,Parameter!$E$11)))</f>
        <v>0</v>
      </c>
      <c r="AB99" s="105"/>
      <c r="AC99" s="104">
        <f>IF(AB99=0,0,TRUNC((SQRT(AB99)- IF($G99="w",Parameter!$B$10,Parameter!$D$10))/IF($G99="w",Parameter!$C$10,Parameter!$E$10)))</f>
        <v>0</v>
      </c>
      <c r="AD99" s="38"/>
      <c r="AE99" s="55">
        <f>IF(AD99=0,0,TRUNC((SQRT(AD99)- IF($G99="w",Parameter!$B$15,Parameter!$D$15))/IF($G99="w",Parameter!$C$15,Parameter!$E$15)))</f>
        <v>0</v>
      </c>
      <c r="AF99" s="32"/>
      <c r="AG99" s="55">
        <f>IF(AF99=0,0,TRUNC((SQRT(AF99)- IF($G99="w",Parameter!$B$12,Parameter!$D$12))/IF($G99="w",Parameter!$C$12,Parameter!$E$12)))</f>
        <v>0</v>
      </c>
      <c r="AH99" s="60">
        <f t="shared" si="15"/>
        <v>0</v>
      </c>
      <c r="AI99" s="61">
        <f>LOOKUP($F99,Urkunde!$A$2:$A$16,IF($G99="w",Urkunde!$B$2:$B$16,Urkunde!$D$2:$D$16))</f>
        <v>0</v>
      </c>
      <c r="AJ99" s="61">
        <f>LOOKUP($F99,Urkunde!$A$2:$A$16,IF($G99="w",Urkunde!$C$2:$C$16,Urkunde!$E$2:$E$16))</f>
        <v>0</v>
      </c>
      <c r="AK99" s="61" t="str">
        <f t="shared" si="16"/>
        <v>-</v>
      </c>
      <c r="AL99" s="29">
        <f t="shared" si="17"/>
        <v>0</v>
      </c>
      <c r="AM99" s="21">
        <f t="shared" si="18"/>
        <v>0</v>
      </c>
      <c r="AN99" s="21">
        <f t="shared" si="19"/>
        <v>0</v>
      </c>
      <c r="AO99" s="21">
        <f t="shared" si="20"/>
        <v>0</v>
      </c>
      <c r="AP99" s="21">
        <f t="shared" si="21"/>
        <v>0</v>
      </c>
      <c r="AQ99" s="21">
        <f t="shared" si="22"/>
        <v>0</v>
      </c>
      <c r="AR99" s="21">
        <f t="shared" si="23"/>
        <v>0</v>
      </c>
      <c r="AS99" s="21">
        <f t="shared" si="24"/>
        <v>0</v>
      </c>
      <c r="AT99" s="21">
        <f t="shared" si="25"/>
        <v>0</v>
      </c>
      <c r="AU99" s="21">
        <f t="shared" si="26"/>
        <v>0</v>
      </c>
      <c r="AV99" s="21">
        <f t="shared" si="27"/>
        <v>0</v>
      </c>
    </row>
    <row r="100" spans="1:48" ht="15.6" x14ac:dyDescent="0.3">
      <c r="A100" s="51"/>
      <c r="B100" s="50"/>
      <c r="C100" s="96"/>
      <c r="D100" s="96"/>
      <c r="E100" s="49"/>
      <c r="F100" s="52">
        <f t="shared" si="14"/>
        <v>0</v>
      </c>
      <c r="G100" s="48"/>
      <c r="H100" s="38"/>
      <c r="I100" s="54">
        <f>IF(H100=0,0,TRUNC((50/(H100+0.24)- IF($G100="w",Parameter!$B$3,Parameter!$D$3))/IF($G100="w",Parameter!$C$3,Parameter!$E$3)))</f>
        <v>0</v>
      </c>
      <c r="J100" s="105"/>
      <c r="K100" s="54">
        <f>IF(J100=0,0,TRUNC((75/(J100+0.24)- IF($G100="w",Parameter!$B$3,Parameter!$D$3))/IF($G100="w",Parameter!$C$3,Parameter!$E$3)))</f>
        <v>0</v>
      </c>
      <c r="L100" s="105"/>
      <c r="M100" s="54">
        <f>IF(L100=0,0,TRUNC((100/(L100+0.24)- IF($G100="w",Parameter!$B$3,Parameter!$D$3))/IF($G100="w",Parameter!$C$3,Parameter!$E$3)))</f>
        <v>0</v>
      </c>
      <c r="N100" s="80"/>
      <c r="O100" s="79" t="s">
        <v>44</v>
      </c>
      <c r="P100" s="81"/>
      <c r="Q100" s="54">
        <f>IF($G100="m",0,IF(AND($P100=0,$N100=0),0,TRUNC((800/($N100*60+$P100)-IF($G100="w",Parameter!$B$6,Parameter!$D$6))/IF($G100="w",Parameter!$C$6,Parameter!$E$6))))</f>
        <v>0</v>
      </c>
      <c r="R100" s="106"/>
      <c r="S100" s="73">
        <f>IF(R100=0,0,TRUNC((2000/(R100)- IF(Q100="w",Parameter!$B$6,Parameter!$D$6))/IF(Q100="w",Parameter!$C$6,Parameter!$E$6)))</f>
        <v>0</v>
      </c>
      <c r="T100" s="106"/>
      <c r="U100" s="73">
        <f>IF(T100=0,0,TRUNC((2000/(T100)- IF(Q100="w",Parameter!$B$3,Parameter!$D$3))/IF(Q100="w",Parameter!$C$3,Parameter!$E$3)))</f>
        <v>0</v>
      </c>
      <c r="V100" s="80"/>
      <c r="W100" s="79" t="s">
        <v>44</v>
      </c>
      <c r="X100" s="81"/>
      <c r="Y100" s="54">
        <f>IF($G100="w",0,IF(AND($V100=0,$X100=0),0,TRUNC((1000/($V100*60+$X100)-IF($G100="w",Parameter!$B$6,Parameter!$D$6))/IF($G100="w",Parameter!$C$6,Parameter!$E$6))))</f>
        <v>0</v>
      </c>
      <c r="Z100" s="37"/>
      <c r="AA100" s="104">
        <f>IF(Z100=0,0,TRUNC((SQRT(Z100)- IF($G100="w",Parameter!$B$11,Parameter!$D$11))/IF($G100="w",Parameter!$C$11,Parameter!$E$11)))</f>
        <v>0</v>
      </c>
      <c r="AB100" s="105"/>
      <c r="AC100" s="104">
        <f>IF(AB100=0,0,TRUNC((SQRT(AB100)- IF($G100="w",Parameter!$B$10,Parameter!$D$10))/IF($G100="w",Parameter!$C$10,Parameter!$E$10)))</f>
        <v>0</v>
      </c>
      <c r="AD100" s="38"/>
      <c r="AE100" s="55">
        <f>IF(AD100=0,0,TRUNC((SQRT(AD100)- IF($G100="w",Parameter!$B$15,Parameter!$D$15))/IF($G100="w",Parameter!$C$15,Parameter!$E$15)))</f>
        <v>0</v>
      </c>
      <c r="AF100" s="32"/>
      <c r="AG100" s="55">
        <f>IF(AF100=0,0,TRUNC((SQRT(AF100)- IF($G100="w",Parameter!$B$12,Parameter!$D$12))/IF($G100="w",Parameter!$C$12,Parameter!$E$12)))</f>
        <v>0</v>
      </c>
      <c r="AH100" s="60">
        <f t="shared" si="15"/>
        <v>0</v>
      </c>
      <c r="AI100" s="61">
        <f>LOOKUP($F100,Urkunde!$A$2:$A$16,IF($G100="w",Urkunde!$B$2:$B$16,Urkunde!$D$2:$D$16))</f>
        <v>0</v>
      </c>
      <c r="AJ100" s="61">
        <f>LOOKUP($F100,Urkunde!$A$2:$A$16,IF($G100="w",Urkunde!$C$2:$C$16,Urkunde!$E$2:$E$16))</f>
        <v>0</v>
      </c>
      <c r="AK100" s="61" t="str">
        <f t="shared" si="16"/>
        <v>-</v>
      </c>
      <c r="AL100" s="29">
        <f t="shared" si="17"/>
        <v>0</v>
      </c>
      <c r="AM100" s="21">
        <f t="shared" si="18"/>
        <v>0</v>
      </c>
      <c r="AN100" s="21">
        <f t="shared" si="19"/>
        <v>0</v>
      </c>
      <c r="AO100" s="21">
        <f t="shared" si="20"/>
        <v>0</v>
      </c>
      <c r="AP100" s="21">
        <f t="shared" si="21"/>
        <v>0</v>
      </c>
      <c r="AQ100" s="21">
        <f t="shared" si="22"/>
        <v>0</v>
      </c>
      <c r="AR100" s="21">
        <f t="shared" si="23"/>
        <v>0</v>
      </c>
      <c r="AS100" s="21">
        <f t="shared" si="24"/>
        <v>0</v>
      </c>
      <c r="AT100" s="21">
        <f t="shared" si="25"/>
        <v>0</v>
      </c>
      <c r="AU100" s="21">
        <f t="shared" si="26"/>
        <v>0</v>
      </c>
      <c r="AV100" s="21">
        <f t="shared" si="27"/>
        <v>0</v>
      </c>
    </row>
    <row r="101" spans="1:48" ht="15.6" x14ac:dyDescent="0.3">
      <c r="A101" s="51"/>
      <c r="B101" s="50"/>
      <c r="C101" s="96"/>
      <c r="D101" s="96"/>
      <c r="E101" s="49"/>
      <c r="F101" s="52">
        <f t="shared" si="14"/>
        <v>0</v>
      </c>
      <c r="G101" s="48"/>
      <c r="H101" s="38"/>
      <c r="I101" s="54">
        <f>IF(H101=0,0,TRUNC((50/(H101+0.24)- IF($G101="w",Parameter!$B$3,Parameter!$D$3))/IF($G101="w",Parameter!$C$3,Parameter!$E$3)))</f>
        <v>0</v>
      </c>
      <c r="J101" s="105"/>
      <c r="K101" s="54">
        <f>IF(J101=0,0,TRUNC((75/(J101+0.24)- IF($G101="w",Parameter!$B$3,Parameter!$D$3))/IF($G101="w",Parameter!$C$3,Parameter!$E$3)))</f>
        <v>0</v>
      </c>
      <c r="L101" s="105"/>
      <c r="M101" s="54">
        <f>IF(L101=0,0,TRUNC((100/(L101+0.24)- IF($G101="w",Parameter!$B$3,Parameter!$D$3))/IF($G101="w",Parameter!$C$3,Parameter!$E$3)))</f>
        <v>0</v>
      </c>
      <c r="N101" s="80"/>
      <c r="O101" s="79" t="s">
        <v>44</v>
      </c>
      <c r="P101" s="81"/>
      <c r="Q101" s="54">
        <f>IF($G101="m",0,IF(AND($P101=0,$N101=0),0,TRUNC((800/($N101*60+$P101)-IF($G101="w",Parameter!$B$6,Parameter!$D$6))/IF($G101="w",Parameter!$C$6,Parameter!$E$6))))</f>
        <v>0</v>
      </c>
      <c r="R101" s="106"/>
      <c r="S101" s="73">
        <f>IF(R101=0,0,TRUNC((2000/(R101)- IF(Q101="w",Parameter!$B$6,Parameter!$D$6))/IF(Q101="w",Parameter!$C$6,Parameter!$E$6)))</f>
        <v>0</v>
      </c>
      <c r="T101" s="106"/>
      <c r="U101" s="73">
        <f>IF(T101=0,0,TRUNC((2000/(T101)- IF(Q101="w",Parameter!$B$3,Parameter!$D$3))/IF(Q101="w",Parameter!$C$3,Parameter!$E$3)))</f>
        <v>0</v>
      </c>
      <c r="V101" s="80"/>
      <c r="W101" s="79" t="s">
        <v>44</v>
      </c>
      <c r="X101" s="81"/>
      <c r="Y101" s="54">
        <f>IF($G101="w",0,IF(AND($V101=0,$X101=0),0,TRUNC((1000/($V101*60+$X101)-IF($G101="w",Parameter!$B$6,Parameter!$D$6))/IF($G101="w",Parameter!$C$6,Parameter!$E$6))))</f>
        <v>0</v>
      </c>
      <c r="Z101" s="37"/>
      <c r="AA101" s="104">
        <f>IF(Z101=0,0,TRUNC((SQRT(Z101)- IF($G101="w",Parameter!$B$11,Parameter!$D$11))/IF($G101="w",Parameter!$C$11,Parameter!$E$11)))</f>
        <v>0</v>
      </c>
      <c r="AB101" s="105"/>
      <c r="AC101" s="104">
        <f>IF(AB101=0,0,TRUNC((SQRT(AB101)- IF($G101="w",Parameter!$B$10,Parameter!$D$10))/IF($G101="w",Parameter!$C$10,Parameter!$E$10)))</f>
        <v>0</v>
      </c>
      <c r="AD101" s="38"/>
      <c r="AE101" s="55">
        <f>IF(AD101=0,0,TRUNC((SQRT(AD101)- IF($G101="w",Parameter!$B$15,Parameter!$D$15))/IF($G101="w",Parameter!$C$15,Parameter!$E$15)))</f>
        <v>0</v>
      </c>
      <c r="AF101" s="32"/>
      <c r="AG101" s="55">
        <f>IF(AF101=0,0,TRUNC((SQRT(AF101)- IF($G101="w",Parameter!$B$12,Parameter!$D$12))/IF($G101="w",Parameter!$C$12,Parameter!$E$12)))</f>
        <v>0</v>
      </c>
      <c r="AH101" s="60">
        <f t="shared" si="15"/>
        <v>0</v>
      </c>
      <c r="AI101" s="61">
        <f>LOOKUP($F101,Urkunde!$A$2:$A$16,IF($G101="w",Urkunde!$B$2:$B$16,Urkunde!$D$2:$D$16))</f>
        <v>0</v>
      </c>
      <c r="AJ101" s="61">
        <f>LOOKUP($F101,Urkunde!$A$2:$A$16,IF($G101="w",Urkunde!$C$2:$C$16,Urkunde!$E$2:$E$16))</f>
        <v>0</v>
      </c>
      <c r="AK101" s="61" t="str">
        <f t="shared" si="16"/>
        <v>-</v>
      </c>
      <c r="AL101" s="29">
        <f t="shared" si="17"/>
        <v>0</v>
      </c>
      <c r="AM101" s="21">
        <f t="shared" si="18"/>
        <v>0</v>
      </c>
      <c r="AN101" s="21">
        <f t="shared" si="19"/>
        <v>0</v>
      </c>
      <c r="AO101" s="21">
        <f t="shared" si="20"/>
        <v>0</v>
      </c>
      <c r="AP101" s="21">
        <f t="shared" si="21"/>
        <v>0</v>
      </c>
      <c r="AQ101" s="21">
        <f t="shared" si="22"/>
        <v>0</v>
      </c>
      <c r="AR101" s="21">
        <f t="shared" si="23"/>
        <v>0</v>
      </c>
      <c r="AS101" s="21">
        <f t="shared" si="24"/>
        <v>0</v>
      </c>
      <c r="AT101" s="21">
        <f t="shared" si="25"/>
        <v>0</v>
      </c>
      <c r="AU101" s="21">
        <f t="shared" si="26"/>
        <v>0</v>
      </c>
      <c r="AV101" s="21">
        <f t="shared" si="27"/>
        <v>0</v>
      </c>
    </row>
    <row r="102" spans="1:48" ht="15.6" x14ac:dyDescent="0.3">
      <c r="A102" s="51"/>
      <c r="B102" s="50"/>
      <c r="C102" s="96"/>
      <c r="D102" s="96"/>
      <c r="E102" s="49"/>
      <c r="F102" s="52">
        <f t="shared" si="14"/>
        <v>0</v>
      </c>
      <c r="G102" s="48"/>
      <c r="H102" s="38"/>
      <c r="I102" s="54">
        <f>IF(H102=0,0,TRUNC((50/(H102+0.24)- IF($G102="w",Parameter!$B$3,Parameter!$D$3))/IF($G102="w",Parameter!$C$3,Parameter!$E$3)))</f>
        <v>0</v>
      </c>
      <c r="J102" s="105"/>
      <c r="K102" s="54">
        <f>IF(J102=0,0,TRUNC((75/(J102+0.24)- IF($G102="w",Parameter!$B$3,Parameter!$D$3))/IF($G102="w",Parameter!$C$3,Parameter!$E$3)))</f>
        <v>0</v>
      </c>
      <c r="L102" s="105"/>
      <c r="M102" s="54">
        <f>IF(L102=0,0,TRUNC((100/(L102+0.24)- IF($G102="w",Parameter!$B$3,Parameter!$D$3))/IF($G102="w",Parameter!$C$3,Parameter!$E$3)))</f>
        <v>0</v>
      </c>
      <c r="N102" s="80"/>
      <c r="O102" s="79" t="s">
        <v>44</v>
      </c>
      <c r="P102" s="81"/>
      <c r="Q102" s="54">
        <f>IF($G102="m",0,IF(AND($P102=0,$N102=0),0,TRUNC((800/($N102*60+$P102)-IF($G102="w",Parameter!$B$6,Parameter!$D$6))/IF($G102="w",Parameter!$C$6,Parameter!$E$6))))</f>
        <v>0</v>
      </c>
      <c r="R102" s="106"/>
      <c r="S102" s="73">
        <f>IF(R102=0,0,TRUNC((2000/(R102)- IF(Q102="w",Parameter!$B$6,Parameter!$D$6))/IF(Q102="w",Parameter!$C$6,Parameter!$E$6)))</f>
        <v>0</v>
      </c>
      <c r="T102" s="106"/>
      <c r="U102" s="73">
        <f>IF(T102=0,0,TRUNC((2000/(T102)- IF(Q102="w",Parameter!$B$3,Parameter!$D$3))/IF(Q102="w",Parameter!$C$3,Parameter!$E$3)))</f>
        <v>0</v>
      </c>
      <c r="V102" s="80"/>
      <c r="W102" s="79" t="s">
        <v>44</v>
      </c>
      <c r="X102" s="81"/>
      <c r="Y102" s="54">
        <f>IF($G102="w",0,IF(AND($V102=0,$X102=0),0,TRUNC((1000/($V102*60+$X102)-IF($G102="w",Parameter!$B$6,Parameter!$D$6))/IF($G102="w",Parameter!$C$6,Parameter!$E$6))))</f>
        <v>0</v>
      </c>
      <c r="Z102" s="37"/>
      <c r="AA102" s="104">
        <f>IF(Z102=0,0,TRUNC((SQRT(Z102)- IF($G102="w",Parameter!$B$11,Parameter!$D$11))/IF($G102="w",Parameter!$C$11,Parameter!$E$11)))</f>
        <v>0</v>
      </c>
      <c r="AB102" s="105"/>
      <c r="AC102" s="104">
        <f>IF(AB102=0,0,TRUNC((SQRT(AB102)- IF($G102="w",Parameter!$B$10,Parameter!$D$10))/IF($G102="w",Parameter!$C$10,Parameter!$E$10)))</f>
        <v>0</v>
      </c>
      <c r="AD102" s="38"/>
      <c r="AE102" s="55">
        <f>IF(AD102=0,0,TRUNC((SQRT(AD102)- IF($G102="w",Parameter!$B$15,Parameter!$D$15))/IF($G102="w",Parameter!$C$15,Parameter!$E$15)))</f>
        <v>0</v>
      </c>
      <c r="AF102" s="32"/>
      <c r="AG102" s="55">
        <f>IF(AF102=0,0,TRUNC((SQRT(AF102)- IF($G102="w",Parameter!$B$12,Parameter!$D$12))/IF($G102="w",Parameter!$C$12,Parameter!$E$12)))</f>
        <v>0</v>
      </c>
      <c r="AH102" s="60">
        <f t="shared" si="15"/>
        <v>0</v>
      </c>
      <c r="AI102" s="61">
        <f>LOOKUP($F102,Urkunde!$A$2:$A$16,IF($G102="w",Urkunde!$B$2:$B$16,Urkunde!$D$2:$D$16))</f>
        <v>0</v>
      </c>
      <c r="AJ102" s="61">
        <f>LOOKUP($F102,Urkunde!$A$2:$A$16,IF($G102="w",Urkunde!$C$2:$C$16,Urkunde!$E$2:$E$16))</f>
        <v>0</v>
      </c>
      <c r="AK102" s="61" t="str">
        <f t="shared" si="16"/>
        <v>-</v>
      </c>
      <c r="AL102" s="29">
        <f t="shared" si="17"/>
        <v>0</v>
      </c>
      <c r="AM102" s="21">
        <f t="shared" si="18"/>
        <v>0</v>
      </c>
      <c r="AN102" s="21">
        <f t="shared" si="19"/>
        <v>0</v>
      </c>
      <c r="AO102" s="21">
        <f t="shared" si="20"/>
        <v>0</v>
      </c>
      <c r="AP102" s="21">
        <f t="shared" si="21"/>
        <v>0</v>
      </c>
      <c r="AQ102" s="21">
        <f t="shared" si="22"/>
        <v>0</v>
      </c>
      <c r="AR102" s="21">
        <f t="shared" si="23"/>
        <v>0</v>
      </c>
      <c r="AS102" s="21">
        <f t="shared" si="24"/>
        <v>0</v>
      </c>
      <c r="AT102" s="21">
        <f t="shared" si="25"/>
        <v>0</v>
      </c>
      <c r="AU102" s="21">
        <f t="shared" si="26"/>
        <v>0</v>
      </c>
      <c r="AV102" s="21">
        <f t="shared" si="27"/>
        <v>0</v>
      </c>
    </row>
    <row r="103" spans="1:48" ht="15.6" x14ac:dyDescent="0.3">
      <c r="A103" s="51"/>
      <c r="B103" s="50"/>
      <c r="C103" s="96"/>
      <c r="D103" s="96"/>
      <c r="E103" s="49"/>
      <c r="F103" s="52">
        <f t="shared" si="14"/>
        <v>0</v>
      </c>
      <c r="G103" s="48"/>
      <c r="H103" s="38"/>
      <c r="I103" s="54">
        <f>IF(H103=0,0,TRUNC((50/(H103+0.24)- IF($G103="w",Parameter!$B$3,Parameter!$D$3))/IF($G103="w",Parameter!$C$3,Parameter!$E$3)))</f>
        <v>0</v>
      </c>
      <c r="J103" s="105"/>
      <c r="K103" s="54">
        <f>IF(J103=0,0,TRUNC((75/(J103+0.24)- IF($G103="w",Parameter!$B$3,Parameter!$D$3))/IF($G103="w",Parameter!$C$3,Parameter!$E$3)))</f>
        <v>0</v>
      </c>
      <c r="L103" s="105"/>
      <c r="M103" s="54">
        <f>IF(L103=0,0,TRUNC((100/(L103+0.24)- IF($G103="w",Parameter!$B$3,Parameter!$D$3))/IF($G103="w",Parameter!$C$3,Parameter!$E$3)))</f>
        <v>0</v>
      </c>
      <c r="N103" s="80"/>
      <c r="O103" s="79" t="s">
        <v>44</v>
      </c>
      <c r="P103" s="81"/>
      <c r="Q103" s="54">
        <f>IF($G103="m",0,IF(AND($P103=0,$N103=0),0,TRUNC((800/($N103*60+$P103)-IF($G103="w",Parameter!$B$6,Parameter!$D$6))/IF($G103="w",Parameter!$C$6,Parameter!$E$6))))</f>
        <v>0</v>
      </c>
      <c r="R103" s="106"/>
      <c r="S103" s="73">
        <f>IF(R103=0,0,TRUNC((2000/(R103)- IF(Q103="w",Parameter!$B$6,Parameter!$D$6))/IF(Q103="w",Parameter!$C$6,Parameter!$E$6)))</f>
        <v>0</v>
      </c>
      <c r="T103" s="106"/>
      <c r="U103" s="73">
        <f>IF(T103=0,0,TRUNC((2000/(T103)- IF(Q103="w",Parameter!$B$3,Parameter!$D$3))/IF(Q103="w",Parameter!$C$3,Parameter!$E$3)))</f>
        <v>0</v>
      </c>
      <c r="V103" s="80"/>
      <c r="W103" s="79" t="s">
        <v>44</v>
      </c>
      <c r="X103" s="81"/>
      <c r="Y103" s="54">
        <f>IF($G103="w",0,IF(AND($V103=0,$X103=0),0,TRUNC((1000/($V103*60+$X103)-IF($G103="w",Parameter!$B$6,Parameter!$D$6))/IF($G103="w",Parameter!$C$6,Parameter!$E$6))))</f>
        <v>0</v>
      </c>
      <c r="Z103" s="37"/>
      <c r="AA103" s="104">
        <f>IF(Z103=0,0,TRUNC((SQRT(Z103)- IF($G103="w",Parameter!$B$11,Parameter!$D$11))/IF($G103="w",Parameter!$C$11,Parameter!$E$11)))</f>
        <v>0</v>
      </c>
      <c r="AB103" s="105"/>
      <c r="AC103" s="104">
        <f>IF(AB103=0,0,TRUNC((SQRT(AB103)- IF($G103="w",Parameter!$B$10,Parameter!$D$10))/IF($G103="w",Parameter!$C$10,Parameter!$E$10)))</f>
        <v>0</v>
      </c>
      <c r="AD103" s="38"/>
      <c r="AE103" s="55">
        <f>IF(AD103=0,0,TRUNC((SQRT(AD103)- IF($G103="w",Parameter!$B$15,Parameter!$D$15))/IF($G103="w",Parameter!$C$15,Parameter!$E$15)))</f>
        <v>0</v>
      </c>
      <c r="AF103" s="32"/>
      <c r="AG103" s="55">
        <f>IF(AF103=0,0,TRUNC((SQRT(AF103)- IF($G103="w",Parameter!$B$12,Parameter!$D$12))/IF($G103="w",Parameter!$C$12,Parameter!$E$12)))</f>
        <v>0</v>
      </c>
      <c r="AH103" s="60">
        <f t="shared" si="15"/>
        <v>0</v>
      </c>
      <c r="AI103" s="61">
        <f>LOOKUP($F103,Urkunde!$A$2:$A$16,IF($G103="w",Urkunde!$B$2:$B$16,Urkunde!$D$2:$D$16))</f>
        <v>0</v>
      </c>
      <c r="AJ103" s="61">
        <f>LOOKUP($F103,Urkunde!$A$2:$A$16,IF($G103="w",Urkunde!$C$2:$C$16,Urkunde!$E$2:$E$16))</f>
        <v>0</v>
      </c>
      <c r="AK103" s="61" t="str">
        <f t="shared" si="16"/>
        <v>-</v>
      </c>
      <c r="AL103" s="29">
        <f t="shared" si="17"/>
        <v>0</v>
      </c>
      <c r="AM103" s="21">
        <f t="shared" si="18"/>
        <v>0</v>
      </c>
      <c r="AN103" s="21">
        <f t="shared" si="19"/>
        <v>0</v>
      </c>
      <c r="AO103" s="21">
        <f t="shared" si="20"/>
        <v>0</v>
      </c>
      <c r="AP103" s="21">
        <f t="shared" si="21"/>
        <v>0</v>
      </c>
      <c r="AQ103" s="21">
        <f t="shared" si="22"/>
        <v>0</v>
      </c>
      <c r="AR103" s="21">
        <f t="shared" si="23"/>
        <v>0</v>
      </c>
      <c r="AS103" s="21">
        <f t="shared" si="24"/>
        <v>0</v>
      </c>
      <c r="AT103" s="21">
        <f t="shared" si="25"/>
        <v>0</v>
      </c>
      <c r="AU103" s="21">
        <f t="shared" si="26"/>
        <v>0</v>
      </c>
      <c r="AV103" s="21">
        <f t="shared" si="27"/>
        <v>0</v>
      </c>
    </row>
    <row r="104" spans="1:48" ht="15.6" x14ac:dyDescent="0.3">
      <c r="A104" s="51"/>
      <c r="B104" s="50"/>
      <c r="C104" s="96"/>
      <c r="D104" s="96"/>
      <c r="E104" s="49"/>
      <c r="F104" s="52">
        <f t="shared" si="14"/>
        <v>0</v>
      </c>
      <c r="G104" s="48"/>
      <c r="H104" s="38"/>
      <c r="I104" s="54">
        <f>IF(H104=0,0,TRUNC((50/(H104+0.24)- IF($G104="w",Parameter!$B$3,Parameter!$D$3))/IF($G104="w",Parameter!$C$3,Parameter!$E$3)))</f>
        <v>0</v>
      </c>
      <c r="J104" s="105"/>
      <c r="K104" s="54">
        <f>IF(J104=0,0,TRUNC((75/(J104+0.24)- IF($G104="w",Parameter!$B$3,Parameter!$D$3))/IF($G104="w",Parameter!$C$3,Parameter!$E$3)))</f>
        <v>0</v>
      </c>
      <c r="L104" s="105"/>
      <c r="M104" s="54">
        <f>IF(L104=0,0,TRUNC((100/(L104+0.24)- IF($G104="w",Parameter!$B$3,Parameter!$D$3))/IF($G104="w",Parameter!$C$3,Parameter!$E$3)))</f>
        <v>0</v>
      </c>
      <c r="N104" s="80"/>
      <c r="O104" s="79" t="s">
        <v>44</v>
      </c>
      <c r="P104" s="81"/>
      <c r="Q104" s="54">
        <f>IF($G104="m",0,IF(AND($P104=0,$N104=0),0,TRUNC((800/($N104*60+$P104)-IF($G104="w",Parameter!$B$6,Parameter!$D$6))/IF($G104="w",Parameter!$C$6,Parameter!$E$6))))</f>
        <v>0</v>
      </c>
      <c r="R104" s="106"/>
      <c r="S104" s="73">
        <f>IF(R104=0,0,TRUNC((2000/(R104)- IF(Q104="w",Parameter!$B$6,Parameter!$D$6))/IF(Q104="w",Parameter!$C$6,Parameter!$E$6)))</f>
        <v>0</v>
      </c>
      <c r="T104" s="106"/>
      <c r="U104" s="73">
        <f>IF(T104=0,0,TRUNC((2000/(T104)- IF(Q104="w",Parameter!$B$3,Parameter!$D$3))/IF(Q104="w",Parameter!$C$3,Parameter!$E$3)))</f>
        <v>0</v>
      </c>
      <c r="V104" s="80"/>
      <c r="W104" s="79" t="s">
        <v>44</v>
      </c>
      <c r="X104" s="81"/>
      <c r="Y104" s="54">
        <f>IF($G104="w",0,IF(AND($V104=0,$X104=0),0,TRUNC((1000/($V104*60+$X104)-IF($G104="w",Parameter!$B$6,Parameter!$D$6))/IF($G104="w",Parameter!$C$6,Parameter!$E$6))))</f>
        <v>0</v>
      </c>
      <c r="Z104" s="37"/>
      <c r="AA104" s="104">
        <f>IF(Z104=0,0,TRUNC((SQRT(Z104)- IF($G104="w",Parameter!$B$11,Parameter!$D$11))/IF($G104="w",Parameter!$C$11,Parameter!$E$11)))</f>
        <v>0</v>
      </c>
      <c r="AB104" s="105"/>
      <c r="AC104" s="104">
        <f>IF(AB104=0,0,TRUNC((SQRT(AB104)- IF($G104="w",Parameter!$B$10,Parameter!$D$10))/IF($G104="w",Parameter!$C$10,Parameter!$E$10)))</f>
        <v>0</v>
      </c>
      <c r="AD104" s="38"/>
      <c r="AE104" s="55">
        <f>IF(AD104=0,0,TRUNC((SQRT(AD104)- IF($G104="w",Parameter!$B$15,Parameter!$D$15))/IF($G104="w",Parameter!$C$15,Parameter!$E$15)))</f>
        <v>0</v>
      </c>
      <c r="AF104" s="32"/>
      <c r="AG104" s="55">
        <f>IF(AF104=0,0,TRUNC((SQRT(AF104)- IF($G104="w",Parameter!$B$12,Parameter!$D$12))/IF($G104="w",Parameter!$C$12,Parameter!$E$12)))</f>
        <v>0</v>
      </c>
      <c r="AH104" s="60">
        <f t="shared" si="15"/>
        <v>0</v>
      </c>
      <c r="AI104" s="61">
        <f>LOOKUP($F104,Urkunde!$A$2:$A$16,IF($G104="w",Urkunde!$B$2:$B$16,Urkunde!$D$2:$D$16))</f>
        <v>0</v>
      </c>
      <c r="AJ104" s="61">
        <f>LOOKUP($F104,Urkunde!$A$2:$A$16,IF($G104="w",Urkunde!$C$2:$C$16,Urkunde!$E$2:$E$16))</f>
        <v>0</v>
      </c>
      <c r="AK104" s="61" t="str">
        <f t="shared" si="16"/>
        <v>-</v>
      </c>
      <c r="AL104" s="29">
        <f t="shared" si="17"/>
        <v>0</v>
      </c>
      <c r="AM104" s="21">
        <f t="shared" si="18"/>
        <v>0</v>
      </c>
      <c r="AN104" s="21">
        <f t="shared" si="19"/>
        <v>0</v>
      </c>
      <c r="AO104" s="21">
        <f t="shared" si="20"/>
        <v>0</v>
      </c>
      <c r="AP104" s="21">
        <f t="shared" si="21"/>
        <v>0</v>
      </c>
      <c r="AQ104" s="21">
        <f t="shared" si="22"/>
        <v>0</v>
      </c>
      <c r="AR104" s="21">
        <f t="shared" si="23"/>
        <v>0</v>
      </c>
      <c r="AS104" s="21">
        <f t="shared" si="24"/>
        <v>0</v>
      </c>
      <c r="AT104" s="21">
        <f t="shared" si="25"/>
        <v>0</v>
      </c>
      <c r="AU104" s="21">
        <f t="shared" si="26"/>
        <v>0</v>
      </c>
      <c r="AV104" s="21">
        <f t="shared" si="27"/>
        <v>0</v>
      </c>
    </row>
    <row r="105" spans="1:48" ht="15.6" x14ac:dyDescent="0.3">
      <c r="A105" s="51"/>
      <c r="B105" s="50"/>
      <c r="C105" s="96"/>
      <c r="D105" s="96"/>
      <c r="E105" s="49"/>
      <c r="F105" s="52">
        <f t="shared" si="14"/>
        <v>0</v>
      </c>
      <c r="G105" s="48"/>
      <c r="H105" s="38"/>
      <c r="I105" s="54">
        <f>IF(H105=0,0,TRUNC((50/(H105+0.24)- IF($G105="w",Parameter!$B$3,Parameter!$D$3))/IF($G105="w",Parameter!$C$3,Parameter!$E$3)))</f>
        <v>0</v>
      </c>
      <c r="J105" s="105"/>
      <c r="K105" s="54">
        <f>IF(J105=0,0,TRUNC((75/(J105+0.24)- IF($G105="w",Parameter!$B$3,Parameter!$D$3))/IF($G105="w",Parameter!$C$3,Parameter!$E$3)))</f>
        <v>0</v>
      </c>
      <c r="L105" s="105"/>
      <c r="M105" s="54">
        <f>IF(L105=0,0,TRUNC((100/(L105+0.24)- IF($G105="w",Parameter!$B$3,Parameter!$D$3))/IF($G105="w",Parameter!$C$3,Parameter!$E$3)))</f>
        <v>0</v>
      </c>
      <c r="N105" s="80"/>
      <c r="O105" s="79" t="s">
        <v>44</v>
      </c>
      <c r="P105" s="81"/>
      <c r="Q105" s="54">
        <f>IF($G105="m",0,IF(AND($P105=0,$N105=0),0,TRUNC((800/($N105*60+$P105)-IF($G105="w",Parameter!$B$6,Parameter!$D$6))/IF($G105="w",Parameter!$C$6,Parameter!$E$6))))</f>
        <v>0</v>
      </c>
      <c r="R105" s="106"/>
      <c r="S105" s="73">
        <f>IF(R105=0,0,TRUNC((2000/(R105)- IF(Q105="w",Parameter!$B$6,Parameter!$D$6))/IF(Q105="w",Parameter!$C$6,Parameter!$E$6)))</f>
        <v>0</v>
      </c>
      <c r="T105" s="106"/>
      <c r="U105" s="73">
        <f>IF(T105=0,0,TRUNC((2000/(T105)- IF(Q105="w",Parameter!$B$3,Parameter!$D$3))/IF(Q105="w",Parameter!$C$3,Parameter!$E$3)))</f>
        <v>0</v>
      </c>
      <c r="V105" s="80"/>
      <c r="W105" s="79" t="s">
        <v>44</v>
      </c>
      <c r="X105" s="81"/>
      <c r="Y105" s="54">
        <f>IF($G105="w",0,IF(AND($V105=0,$X105=0),0,TRUNC((1000/($V105*60+$X105)-IF($G105="w",Parameter!$B$6,Parameter!$D$6))/IF($G105="w",Parameter!$C$6,Parameter!$E$6))))</f>
        <v>0</v>
      </c>
      <c r="Z105" s="37"/>
      <c r="AA105" s="104">
        <f>IF(Z105=0,0,TRUNC((SQRT(Z105)- IF($G105="w",Parameter!$B$11,Parameter!$D$11))/IF($G105="w",Parameter!$C$11,Parameter!$E$11)))</f>
        <v>0</v>
      </c>
      <c r="AB105" s="105"/>
      <c r="AC105" s="104">
        <f>IF(AB105=0,0,TRUNC((SQRT(AB105)- IF($G105="w",Parameter!$B$10,Parameter!$D$10))/IF($G105="w",Parameter!$C$10,Parameter!$E$10)))</f>
        <v>0</v>
      </c>
      <c r="AD105" s="38"/>
      <c r="AE105" s="55">
        <f>IF(AD105=0,0,TRUNC((SQRT(AD105)- IF($G105="w",Parameter!$B$15,Parameter!$D$15))/IF($G105="w",Parameter!$C$15,Parameter!$E$15)))</f>
        <v>0</v>
      </c>
      <c r="AF105" s="32"/>
      <c r="AG105" s="55">
        <f>IF(AF105=0,0,TRUNC((SQRT(AF105)- IF($G105="w",Parameter!$B$12,Parameter!$D$12))/IF($G105="w",Parameter!$C$12,Parameter!$E$12)))</f>
        <v>0</v>
      </c>
      <c r="AH105" s="60">
        <f t="shared" si="15"/>
        <v>0</v>
      </c>
      <c r="AI105" s="61">
        <f>LOOKUP($F105,Urkunde!$A$2:$A$16,IF($G105="w",Urkunde!$B$2:$B$16,Urkunde!$D$2:$D$16))</f>
        <v>0</v>
      </c>
      <c r="AJ105" s="61">
        <f>LOOKUP($F105,Urkunde!$A$2:$A$16,IF($G105="w",Urkunde!$C$2:$C$16,Urkunde!$E$2:$E$16))</f>
        <v>0</v>
      </c>
      <c r="AK105" s="61" t="str">
        <f t="shared" si="16"/>
        <v>-</v>
      </c>
      <c r="AL105" s="29">
        <f t="shared" si="17"/>
        <v>0</v>
      </c>
      <c r="AM105" s="21">
        <f t="shared" si="18"/>
        <v>0</v>
      </c>
      <c r="AN105" s="21">
        <f t="shared" si="19"/>
        <v>0</v>
      </c>
      <c r="AO105" s="21">
        <f t="shared" si="20"/>
        <v>0</v>
      </c>
      <c r="AP105" s="21">
        <f t="shared" si="21"/>
        <v>0</v>
      </c>
      <c r="AQ105" s="21">
        <f t="shared" si="22"/>
        <v>0</v>
      </c>
      <c r="AR105" s="21">
        <f t="shared" si="23"/>
        <v>0</v>
      </c>
      <c r="AS105" s="21">
        <f t="shared" si="24"/>
        <v>0</v>
      </c>
      <c r="AT105" s="21">
        <f t="shared" si="25"/>
        <v>0</v>
      </c>
      <c r="AU105" s="21">
        <f t="shared" si="26"/>
        <v>0</v>
      </c>
      <c r="AV105" s="21">
        <f t="shared" si="27"/>
        <v>0</v>
      </c>
    </row>
    <row r="106" spans="1:48" ht="15.6" x14ac:dyDescent="0.3">
      <c r="A106" s="51"/>
      <c r="B106" s="50"/>
      <c r="C106" s="96"/>
      <c r="D106" s="96"/>
      <c r="E106" s="49"/>
      <c r="F106" s="52">
        <f t="shared" si="14"/>
        <v>0</v>
      </c>
      <c r="G106" s="48"/>
      <c r="H106" s="38"/>
      <c r="I106" s="54">
        <f>IF(H106=0,0,TRUNC((50/(H106+0.24)- IF($G106="w",Parameter!$B$3,Parameter!$D$3))/IF($G106="w",Parameter!$C$3,Parameter!$E$3)))</f>
        <v>0</v>
      </c>
      <c r="J106" s="105"/>
      <c r="K106" s="54">
        <f>IF(J106=0,0,TRUNC((75/(J106+0.24)- IF($G106="w",Parameter!$B$3,Parameter!$D$3))/IF($G106="w",Parameter!$C$3,Parameter!$E$3)))</f>
        <v>0</v>
      </c>
      <c r="L106" s="105"/>
      <c r="M106" s="54">
        <f>IF(L106=0,0,TRUNC((100/(L106+0.24)- IF($G106="w",Parameter!$B$3,Parameter!$D$3))/IF($G106="w",Parameter!$C$3,Parameter!$E$3)))</f>
        <v>0</v>
      </c>
      <c r="N106" s="80"/>
      <c r="O106" s="79" t="s">
        <v>44</v>
      </c>
      <c r="P106" s="81"/>
      <c r="Q106" s="54">
        <f>IF($G106="m",0,IF(AND($P106=0,$N106=0),0,TRUNC((800/($N106*60+$P106)-IF($G106="w",Parameter!$B$6,Parameter!$D$6))/IF($G106="w",Parameter!$C$6,Parameter!$E$6))))</f>
        <v>0</v>
      </c>
      <c r="R106" s="106"/>
      <c r="S106" s="73">
        <f>IF(R106=0,0,TRUNC((2000/(R106)- IF(Q106="w",Parameter!$B$6,Parameter!$D$6))/IF(Q106="w",Parameter!$C$6,Parameter!$E$6)))</f>
        <v>0</v>
      </c>
      <c r="T106" s="106"/>
      <c r="U106" s="73">
        <f>IF(T106=0,0,TRUNC((2000/(T106)- IF(Q106="w",Parameter!$B$3,Parameter!$D$3))/IF(Q106="w",Parameter!$C$3,Parameter!$E$3)))</f>
        <v>0</v>
      </c>
      <c r="V106" s="80"/>
      <c r="W106" s="79" t="s">
        <v>44</v>
      </c>
      <c r="X106" s="81"/>
      <c r="Y106" s="54">
        <f>IF($G106="w",0,IF(AND($V106=0,$X106=0),0,TRUNC((1000/($V106*60+$X106)-IF($G106="w",Parameter!$B$6,Parameter!$D$6))/IF($G106="w",Parameter!$C$6,Parameter!$E$6))))</f>
        <v>0</v>
      </c>
      <c r="Z106" s="37"/>
      <c r="AA106" s="104">
        <f>IF(Z106=0,0,TRUNC((SQRT(Z106)- IF($G106="w",Parameter!$B$11,Parameter!$D$11))/IF($G106="w",Parameter!$C$11,Parameter!$E$11)))</f>
        <v>0</v>
      </c>
      <c r="AB106" s="105"/>
      <c r="AC106" s="104">
        <f>IF(AB106=0,0,TRUNC((SQRT(AB106)- IF($G106="w",Parameter!$B$10,Parameter!$D$10))/IF($G106="w",Parameter!$C$10,Parameter!$E$10)))</f>
        <v>0</v>
      </c>
      <c r="AD106" s="38"/>
      <c r="AE106" s="55">
        <f>IF(AD106=0,0,TRUNC((SQRT(AD106)- IF($G106="w",Parameter!$B$15,Parameter!$D$15))/IF($G106="w",Parameter!$C$15,Parameter!$E$15)))</f>
        <v>0</v>
      </c>
      <c r="AF106" s="32"/>
      <c r="AG106" s="55">
        <f>IF(AF106=0,0,TRUNC((SQRT(AF106)- IF($G106="w",Parameter!$B$12,Parameter!$D$12))/IF($G106="w",Parameter!$C$12,Parameter!$E$12)))</f>
        <v>0</v>
      </c>
      <c r="AH106" s="60">
        <f t="shared" si="15"/>
        <v>0</v>
      </c>
      <c r="AI106" s="61">
        <f>LOOKUP($F106,Urkunde!$A$2:$A$16,IF($G106="w",Urkunde!$B$2:$B$16,Urkunde!$D$2:$D$16))</f>
        <v>0</v>
      </c>
      <c r="AJ106" s="61">
        <f>LOOKUP($F106,Urkunde!$A$2:$A$16,IF($G106="w",Urkunde!$C$2:$C$16,Urkunde!$E$2:$E$16))</f>
        <v>0</v>
      </c>
      <c r="AK106" s="61" t="str">
        <f t="shared" si="16"/>
        <v>-</v>
      </c>
      <c r="AL106" s="29">
        <f t="shared" si="17"/>
        <v>0</v>
      </c>
      <c r="AM106" s="21">
        <f t="shared" si="18"/>
        <v>0</v>
      </c>
      <c r="AN106" s="21">
        <f t="shared" si="19"/>
        <v>0</v>
      </c>
      <c r="AO106" s="21">
        <f t="shared" si="20"/>
        <v>0</v>
      </c>
      <c r="AP106" s="21">
        <f t="shared" si="21"/>
        <v>0</v>
      </c>
      <c r="AQ106" s="21">
        <f t="shared" si="22"/>
        <v>0</v>
      </c>
      <c r="AR106" s="21">
        <f t="shared" si="23"/>
        <v>0</v>
      </c>
      <c r="AS106" s="21">
        <f t="shared" si="24"/>
        <v>0</v>
      </c>
      <c r="AT106" s="21">
        <f t="shared" si="25"/>
        <v>0</v>
      </c>
      <c r="AU106" s="21">
        <f t="shared" si="26"/>
        <v>0</v>
      </c>
      <c r="AV106" s="21">
        <f t="shared" si="27"/>
        <v>0</v>
      </c>
    </row>
    <row r="107" spans="1:48" ht="15.6" x14ac:dyDescent="0.3">
      <c r="A107" s="51"/>
      <c r="B107" s="50"/>
      <c r="C107" s="96"/>
      <c r="D107" s="96"/>
      <c r="E107" s="49"/>
      <c r="F107" s="52">
        <f t="shared" si="14"/>
        <v>0</v>
      </c>
      <c r="G107" s="48"/>
      <c r="H107" s="38"/>
      <c r="I107" s="54">
        <f>IF(H107=0,0,TRUNC((50/(H107+0.24)- IF($G107="w",Parameter!$B$3,Parameter!$D$3))/IF($G107="w",Parameter!$C$3,Parameter!$E$3)))</f>
        <v>0</v>
      </c>
      <c r="J107" s="105"/>
      <c r="K107" s="54">
        <f>IF(J107=0,0,TRUNC((75/(J107+0.24)- IF($G107="w",Parameter!$B$3,Parameter!$D$3))/IF($G107="w",Parameter!$C$3,Parameter!$E$3)))</f>
        <v>0</v>
      </c>
      <c r="L107" s="105"/>
      <c r="M107" s="54">
        <f>IF(L107=0,0,TRUNC((100/(L107+0.24)- IF($G107="w",Parameter!$B$3,Parameter!$D$3))/IF($G107="w",Parameter!$C$3,Parameter!$E$3)))</f>
        <v>0</v>
      </c>
      <c r="N107" s="80"/>
      <c r="O107" s="79" t="s">
        <v>44</v>
      </c>
      <c r="P107" s="81"/>
      <c r="Q107" s="54">
        <f>IF($G107="m",0,IF(AND($P107=0,$N107=0),0,TRUNC((800/($N107*60+$P107)-IF($G107="w",Parameter!$B$6,Parameter!$D$6))/IF($G107="w",Parameter!$C$6,Parameter!$E$6))))</f>
        <v>0</v>
      </c>
      <c r="R107" s="106"/>
      <c r="S107" s="73">
        <f>IF(R107=0,0,TRUNC((2000/(R107)- IF(Q107="w",Parameter!$B$6,Parameter!$D$6))/IF(Q107="w",Parameter!$C$6,Parameter!$E$6)))</f>
        <v>0</v>
      </c>
      <c r="T107" s="106"/>
      <c r="U107" s="73">
        <f>IF(T107=0,0,TRUNC((2000/(T107)- IF(Q107="w",Parameter!$B$3,Parameter!$D$3))/IF(Q107="w",Parameter!$C$3,Parameter!$E$3)))</f>
        <v>0</v>
      </c>
      <c r="V107" s="80"/>
      <c r="W107" s="79" t="s">
        <v>44</v>
      </c>
      <c r="X107" s="81"/>
      <c r="Y107" s="54">
        <f>IF($G107="w",0,IF(AND($V107=0,$X107=0),0,TRUNC((1000/($V107*60+$X107)-IF($G107="w",Parameter!$B$6,Parameter!$D$6))/IF($G107="w",Parameter!$C$6,Parameter!$E$6))))</f>
        <v>0</v>
      </c>
      <c r="Z107" s="37"/>
      <c r="AA107" s="104">
        <f>IF(Z107=0,0,TRUNC((SQRT(Z107)- IF($G107="w",Parameter!$B$11,Parameter!$D$11))/IF($G107="w",Parameter!$C$11,Parameter!$E$11)))</f>
        <v>0</v>
      </c>
      <c r="AB107" s="105"/>
      <c r="AC107" s="104">
        <f>IF(AB107=0,0,TRUNC((SQRT(AB107)- IF($G107="w",Parameter!$B$10,Parameter!$D$10))/IF($G107="w",Parameter!$C$10,Parameter!$E$10)))</f>
        <v>0</v>
      </c>
      <c r="AD107" s="38"/>
      <c r="AE107" s="55">
        <f>IF(AD107=0,0,TRUNC((SQRT(AD107)- IF($G107="w",Parameter!$B$15,Parameter!$D$15))/IF($G107="w",Parameter!$C$15,Parameter!$E$15)))</f>
        <v>0</v>
      </c>
      <c r="AF107" s="32"/>
      <c r="AG107" s="55">
        <f>IF(AF107=0,0,TRUNC((SQRT(AF107)- IF($G107="w",Parameter!$B$12,Parameter!$D$12))/IF($G107="w",Parameter!$C$12,Parameter!$E$12)))</f>
        <v>0</v>
      </c>
      <c r="AH107" s="60">
        <f t="shared" si="15"/>
        <v>0</v>
      </c>
      <c r="AI107" s="61">
        <f>LOOKUP($F107,Urkunde!$A$2:$A$16,IF($G107="w",Urkunde!$B$2:$B$16,Urkunde!$D$2:$D$16))</f>
        <v>0</v>
      </c>
      <c r="AJ107" s="61">
        <f>LOOKUP($F107,Urkunde!$A$2:$A$16,IF($G107="w",Urkunde!$C$2:$C$16,Urkunde!$E$2:$E$16))</f>
        <v>0</v>
      </c>
      <c r="AK107" s="61" t="str">
        <f t="shared" si="16"/>
        <v>-</v>
      </c>
      <c r="AL107" s="29">
        <f t="shared" si="17"/>
        <v>0</v>
      </c>
      <c r="AM107" s="21">
        <f t="shared" si="18"/>
        <v>0</v>
      </c>
      <c r="AN107" s="21">
        <f t="shared" si="19"/>
        <v>0</v>
      </c>
      <c r="AO107" s="21">
        <f t="shared" si="20"/>
        <v>0</v>
      </c>
      <c r="AP107" s="21">
        <f t="shared" si="21"/>
        <v>0</v>
      </c>
      <c r="AQ107" s="21">
        <f t="shared" si="22"/>
        <v>0</v>
      </c>
      <c r="AR107" s="21">
        <f t="shared" si="23"/>
        <v>0</v>
      </c>
      <c r="AS107" s="21">
        <f t="shared" si="24"/>
        <v>0</v>
      </c>
      <c r="AT107" s="21">
        <f t="shared" si="25"/>
        <v>0</v>
      </c>
      <c r="AU107" s="21">
        <f t="shared" si="26"/>
        <v>0</v>
      </c>
      <c r="AV107" s="21">
        <f t="shared" si="27"/>
        <v>0</v>
      </c>
    </row>
    <row r="108" spans="1:48" ht="15.6" x14ac:dyDescent="0.3">
      <c r="A108" s="51"/>
      <c r="B108" s="50"/>
      <c r="C108" s="96"/>
      <c r="D108" s="96"/>
      <c r="E108" s="49"/>
      <c r="F108" s="52">
        <f t="shared" si="14"/>
        <v>0</v>
      </c>
      <c r="G108" s="48"/>
      <c r="H108" s="38"/>
      <c r="I108" s="54">
        <f>IF(H108=0,0,TRUNC((50/(H108+0.24)- IF($G108="w",Parameter!$B$3,Parameter!$D$3))/IF($G108="w",Parameter!$C$3,Parameter!$E$3)))</f>
        <v>0</v>
      </c>
      <c r="J108" s="105"/>
      <c r="K108" s="54">
        <f>IF(J108=0,0,TRUNC((75/(J108+0.24)- IF($G108="w",Parameter!$B$3,Parameter!$D$3))/IF($G108="w",Parameter!$C$3,Parameter!$E$3)))</f>
        <v>0</v>
      </c>
      <c r="L108" s="105"/>
      <c r="M108" s="54">
        <f>IF(L108=0,0,TRUNC((100/(L108+0.24)- IF($G108="w",Parameter!$B$3,Parameter!$D$3))/IF($G108="w",Parameter!$C$3,Parameter!$E$3)))</f>
        <v>0</v>
      </c>
      <c r="N108" s="80"/>
      <c r="O108" s="79" t="s">
        <v>44</v>
      </c>
      <c r="P108" s="81"/>
      <c r="Q108" s="54">
        <f>IF($G108="m",0,IF(AND($P108=0,$N108=0),0,TRUNC((800/($N108*60+$P108)-IF($G108="w",Parameter!$B$6,Parameter!$D$6))/IF($G108="w",Parameter!$C$6,Parameter!$E$6))))</f>
        <v>0</v>
      </c>
      <c r="R108" s="106"/>
      <c r="S108" s="73">
        <f>IF(R108=0,0,TRUNC((2000/(R108)- IF(Q108="w",Parameter!$B$6,Parameter!$D$6))/IF(Q108="w",Parameter!$C$6,Parameter!$E$6)))</f>
        <v>0</v>
      </c>
      <c r="T108" s="106"/>
      <c r="U108" s="73">
        <f>IF(T108=0,0,TRUNC((2000/(T108)- IF(Q108="w",Parameter!$B$3,Parameter!$D$3))/IF(Q108="w",Parameter!$C$3,Parameter!$E$3)))</f>
        <v>0</v>
      </c>
      <c r="V108" s="80"/>
      <c r="W108" s="79" t="s">
        <v>44</v>
      </c>
      <c r="X108" s="81"/>
      <c r="Y108" s="54">
        <f>IF($G108="w",0,IF(AND($V108=0,$X108=0),0,TRUNC((1000/($V108*60+$X108)-IF($G108="w",Parameter!$B$6,Parameter!$D$6))/IF($G108="w",Parameter!$C$6,Parameter!$E$6))))</f>
        <v>0</v>
      </c>
      <c r="Z108" s="37"/>
      <c r="AA108" s="104">
        <f>IF(Z108=0,0,TRUNC((SQRT(Z108)- IF($G108="w",Parameter!$B$11,Parameter!$D$11))/IF($G108="w",Parameter!$C$11,Parameter!$E$11)))</f>
        <v>0</v>
      </c>
      <c r="AB108" s="105"/>
      <c r="AC108" s="104">
        <f>IF(AB108=0,0,TRUNC((SQRT(AB108)- IF($G108="w",Parameter!$B$10,Parameter!$D$10))/IF($G108="w",Parameter!$C$10,Parameter!$E$10)))</f>
        <v>0</v>
      </c>
      <c r="AD108" s="38"/>
      <c r="AE108" s="55">
        <f>IF(AD108=0,0,TRUNC((SQRT(AD108)- IF($G108="w",Parameter!$B$15,Parameter!$D$15))/IF($G108="w",Parameter!$C$15,Parameter!$E$15)))</f>
        <v>0</v>
      </c>
      <c r="AF108" s="32"/>
      <c r="AG108" s="55">
        <f>IF(AF108=0,0,TRUNC((SQRT(AF108)- IF($G108="w",Parameter!$B$12,Parameter!$D$12))/IF($G108="w",Parameter!$C$12,Parameter!$E$12)))</f>
        <v>0</v>
      </c>
      <c r="AH108" s="60">
        <f t="shared" si="15"/>
        <v>0</v>
      </c>
      <c r="AI108" s="61">
        <f>LOOKUP($F108,Urkunde!$A$2:$A$16,IF($G108="w",Urkunde!$B$2:$B$16,Urkunde!$D$2:$D$16))</f>
        <v>0</v>
      </c>
      <c r="AJ108" s="61">
        <f>LOOKUP($F108,Urkunde!$A$2:$A$16,IF($G108="w",Urkunde!$C$2:$C$16,Urkunde!$E$2:$E$16))</f>
        <v>0</v>
      </c>
      <c r="AK108" s="61" t="str">
        <f t="shared" si="16"/>
        <v>-</v>
      </c>
      <c r="AL108" s="29">
        <f t="shared" si="17"/>
        <v>0</v>
      </c>
      <c r="AM108" s="21">
        <f t="shared" si="18"/>
        <v>0</v>
      </c>
      <c r="AN108" s="21">
        <f t="shared" si="19"/>
        <v>0</v>
      </c>
      <c r="AO108" s="21">
        <f t="shared" si="20"/>
        <v>0</v>
      </c>
      <c r="AP108" s="21">
        <f t="shared" si="21"/>
        <v>0</v>
      </c>
      <c r="AQ108" s="21">
        <f t="shared" si="22"/>
        <v>0</v>
      </c>
      <c r="AR108" s="21">
        <f t="shared" si="23"/>
        <v>0</v>
      </c>
      <c r="AS108" s="21">
        <f t="shared" si="24"/>
        <v>0</v>
      </c>
      <c r="AT108" s="21">
        <f t="shared" si="25"/>
        <v>0</v>
      </c>
      <c r="AU108" s="21">
        <f t="shared" si="26"/>
        <v>0</v>
      </c>
      <c r="AV108" s="21">
        <f t="shared" si="27"/>
        <v>0</v>
      </c>
    </row>
    <row r="109" spans="1:48" ht="15.6" x14ac:dyDescent="0.3">
      <c r="A109" s="51"/>
      <c r="B109" s="50"/>
      <c r="C109" s="96"/>
      <c r="D109" s="96"/>
      <c r="E109" s="49"/>
      <c r="F109" s="52">
        <f t="shared" si="14"/>
        <v>0</v>
      </c>
      <c r="G109" s="48"/>
      <c r="H109" s="38"/>
      <c r="I109" s="54">
        <f>IF(H109=0,0,TRUNC((50/(H109+0.24)- IF($G109="w",Parameter!$B$3,Parameter!$D$3))/IF($G109="w",Parameter!$C$3,Parameter!$E$3)))</f>
        <v>0</v>
      </c>
      <c r="J109" s="105"/>
      <c r="K109" s="54">
        <f>IF(J109=0,0,TRUNC((75/(J109+0.24)- IF($G109="w",Parameter!$B$3,Parameter!$D$3))/IF($G109="w",Parameter!$C$3,Parameter!$E$3)))</f>
        <v>0</v>
      </c>
      <c r="L109" s="105"/>
      <c r="M109" s="54">
        <f>IF(L109=0,0,TRUNC((100/(L109+0.24)- IF($G109="w",Parameter!$B$3,Parameter!$D$3))/IF($G109="w",Parameter!$C$3,Parameter!$E$3)))</f>
        <v>0</v>
      </c>
      <c r="N109" s="80"/>
      <c r="O109" s="79" t="s">
        <v>44</v>
      </c>
      <c r="P109" s="81"/>
      <c r="Q109" s="54">
        <f>IF($G109="m",0,IF(AND($P109=0,$N109=0),0,TRUNC((800/($N109*60+$P109)-IF($G109="w",Parameter!$B$6,Parameter!$D$6))/IF($G109="w",Parameter!$C$6,Parameter!$E$6))))</f>
        <v>0</v>
      </c>
      <c r="R109" s="106"/>
      <c r="S109" s="73">
        <f>IF(R109=0,0,TRUNC((2000/(R109)- IF(Q109="w",Parameter!$B$6,Parameter!$D$6))/IF(Q109="w",Parameter!$C$6,Parameter!$E$6)))</f>
        <v>0</v>
      </c>
      <c r="T109" s="106"/>
      <c r="U109" s="73">
        <f>IF(T109=0,0,TRUNC((2000/(T109)- IF(Q109="w",Parameter!$B$3,Parameter!$D$3))/IF(Q109="w",Parameter!$C$3,Parameter!$E$3)))</f>
        <v>0</v>
      </c>
      <c r="V109" s="80"/>
      <c r="W109" s="79" t="s">
        <v>44</v>
      </c>
      <c r="X109" s="81"/>
      <c r="Y109" s="54">
        <f>IF($G109="w",0,IF(AND($V109=0,$X109=0),0,TRUNC((1000/($V109*60+$X109)-IF($G109="w",Parameter!$B$6,Parameter!$D$6))/IF($G109="w",Parameter!$C$6,Parameter!$E$6))))</f>
        <v>0</v>
      </c>
      <c r="Z109" s="37"/>
      <c r="AA109" s="104">
        <f>IF(Z109=0,0,TRUNC((SQRT(Z109)- IF($G109="w",Parameter!$B$11,Parameter!$D$11))/IF($G109="w",Parameter!$C$11,Parameter!$E$11)))</f>
        <v>0</v>
      </c>
      <c r="AB109" s="105"/>
      <c r="AC109" s="104">
        <f>IF(AB109=0,0,TRUNC((SQRT(AB109)- IF($G109="w",Parameter!$B$10,Parameter!$D$10))/IF($G109="w",Parameter!$C$10,Parameter!$E$10)))</f>
        <v>0</v>
      </c>
      <c r="AD109" s="38"/>
      <c r="AE109" s="55">
        <f>IF(AD109=0,0,TRUNC((SQRT(AD109)- IF($G109="w",Parameter!$B$15,Parameter!$D$15))/IF($G109="w",Parameter!$C$15,Parameter!$E$15)))</f>
        <v>0</v>
      </c>
      <c r="AF109" s="32"/>
      <c r="AG109" s="55">
        <f>IF(AF109=0,0,TRUNC((SQRT(AF109)- IF($G109="w",Parameter!$B$12,Parameter!$D$12))/IF($G109="w",Parameter!$C$12,Parameter!$E$12)))</f>
        <v>0</v>
      </c>
      <c r="AH109" s="60">
        <f t="shared" si="15"/>
        <v>0</v>
      </c>
      <c r="AI109" s="61">
        <f>LOOKUP($F109,Urkunde!$A$2:$A$16,IF($G109="w",Urkunde!$B$2:$B$16,Urkunde!$D$2:$D$16))</f>
        <v>0</v>
      </c>
      <c r="AJ109" s="61">
        <f>LOOKUP($F109,Urkunde!$A$2:$A$16,IF($G109="w",Urkunde!$C$2:$C$16,Urkunde!$E$2:$E$16))</f>
        <v>0</v>
      </c>
      <c r="AK109" s="61" t="str">
        <f t="shared" si="16"/>
        <v>-</v>
      </c>
      <c r="AL109" s="29">
        <f t="shared" si="17"/>
        <v>0</v>
      </c>
      <c r="AM109" s="21">
        <f t="shared" si="18"/>
        <v>0</v>
      </c>
      <c r="AN109" s="21">
        <f t="shared" si="19"/>
        <v>0</v>
      </c>
      <c r="AO109" s="21">
        <f t="shared" si="20"/>
        <v>0</v>
      </c>
      <c r="AP109" s="21">
        <f t="shared" si="21"/>
        <v>0</v>
      </c>
      <c r="AQ109" s="21">
        <f t="shared" si="22"/>
        <v>0</v>
      </c>
      <c r="AR109" s="21">
        <f t="shared" si="23"/>
        <v>0</v>
      </c>
      <c r="AS109" s="21">
        <f t="shared" si="24"/>
        <v>0</v>
      </c>
      <c r="AT109" s="21">
        <f t="shared" si="25"/>
        <v>0</v>
      </c>
      <c r="AU109" s="21">
        <f t="shared" si="26"/>
        <v>0</v>
      </c>
      <c r="AV109" s="21">
        <f t="shared" si="27"/>
        <v>0</v>
      </c>
    </row>
    <row r="110" spans="1:48" ht="15.6" x14ac:dyDescent="0.3">
      <c r="A110" s="51"/>
      <c r="B110" s="50"/>
      <c r="C110" s="96"/>
      <c r="D110" s="96"/>
      <c r="E110" s="49"/>
      <c r="F110" s="52">
        <f t="shared" si="14"/>
        <v>0</v>
      </c>
      <c r="G110" s="48"/>
      <c r="H110" s="38"/>
      <c r="I110" s="54">
        <f>IF(H110=0,0,TRUNC((50/(H110+0.24)- IF($G110="w",Parameter!$B$3,Parameter!$D$3))/IF($G110="w",Parameter!$C$3,Parameter!$E$3)))</f>
        <v>0</v>
      </c>
      <c r="J110" s="105"/>
      <c r="K110" s="54">
        <f>IF(J110=0,0,TRUNC((75/(J110+0.24)- IF($G110="w",Parameter!$B$3,Parameter!$D$3))/IF($G110="w",Parameter!$C$3,Parameter!$E$3)))</f>
        <v>0</v>
      </c>
      <c r="L110" s="105"/>
      <c r="M110" s="54">
        <f>IF(L110=0,0,TRUNC((100/(L110+0.24)- IF($G110="w",Parameter!$B$3,Parameter!$D$3))/IF($G110="w",Parameter!$C$3,Parameter!$E$3)))</f>
        <v>0</v>
      </c>
      <c r="N110" s="80"/>
      <c r="O110" s="79" t="s">
        <v>44</v>
      </c>
      <c r="P110" s="81"/>
      <c r="Q110" s="54">
        <f>IF($G110="m",0,IF(AND($P110=0,$N110=0),0,TRUNC((800/($N110*60+$P110)-IF($G110="w",Parameter!$B$6,Parameter!$D$6))/IF($G110="w",Parameter!$C$6,Parameter!$E$6))))</f>
        <v>0</v>
      </c>
      <c r="R110" s="106"/>
      <c r="S110" s="73">
        <f>IF(R110=0,0,TRUNC((2000/(R110)- IF(Q110="w",Parameter!$B$6,Parameter!$D$6))/IF(Q110="w",Parameter!$C$6,Parameter!$E$6)))</f>
        <v>0</v>
      </c>
      <c r="T110" s="106"/>
      <c r="U110" s="73">
        <f>IF(T110=0,0,TRUNC((2000/(T110)- IF(Q110="w",Parameter!$B$3,Parameter!$D$3))/IF(Q110="w",Parameter!$C$3,Parameter!$E$3)))</f>
        <v>0</v>
      </c>
      <c r="V110" s="80"/>
      <c r="W110" s="79" t="s">
        <v>44</v>
      </c>
      <c r="X110" s="81"/>
      <c r="Y110" s="54">
        <f>IF($G110="w",0,IF(AND($V110=0,$X110=0),0,TRUNC((1000/($V110*60+$X110)-IF($G110="w",Parameter!$B$6,Parameter!$D$6))/IF($G110="w",Parameter!$C$6,Parameter!$E$6))))</f>
        <v>0</v>
      </c>
      <c r="Z110" s="37"/>
      <c r="AA110" s="104">
        <f>IF(Z110=0,0,TRUNC((SQRT(Z110)- IF($G110="w",Parameter!$B$11,Parameter!$D$11))/IF($G110="w",Parameter!$C$11,Parameter!$E$11)))</f>
        <v>0</v>
      </c>
      <c r="AB110" s="105"/>
      <c r="AC110" s="104">
        <f>IF(AB110=0,0,TRUNC((SQRT(AB110)- IF($G110="w",Parameter!$B$10,Parameter!$D$10))/IF($G110="w",Parameter!$C$10,Parameter!$E$10)))</f>
        <v>0</v>
      </c>
      <c r="AD110" s="38"/>
      <c r="AE110" s="55">
        <f>IF(AD110=0,0,TRUNC((SQRT(AD110)- IF($G110="w",Parameter!$B$15,Parameter!$D$15))/IF($G110="w",Parameter!$C$15,Parameter!$E$15)))</f>
        <v>0</v>
      </c>
      <c r="AF110" s="32"/>
      <c r="AG110" s="55">
        <f>IF(AF110=0,0,TRUNC((SQRT(AF110)- IF($G110="w",Parameter!$B$12,Parameter!$D$12))/IF($G110="w",Parameter!$C$12,Parameter!$E$12)))</f>
        <v>0</v>
      </c>
      <c r="AH110" s="60">
        <f t="shared" si="15"/>
        <v>0</v>
      </c>
      <c r="AI110" s="61">
        <f>LOOKUP($F110,Urkunde!$A$2:$A$16,IF($G110="w",Urkunde!$B$2:$B$16,Urkunde!$D$2:$D$16))</f>
        <v>0</v>
      </c>
      <c r="AJ110" s="61">
        <f>LOOKUP($F110,Urkunde!$A$2:$A$16,IF($G110="w",Urkunde!$C$2:$C$16,Urkunde!$E$2:$E$16))</f>
        <v>0</v>
      </c>
      <c r="AK110" s="61" t="str">
        <f t="shared" si="16"/>
        <v>-</v>
      </c>
      <c r="AL110" s="29">
        <f t="shared" si="17"/>
        <v>0</v>
      </c>
      <c r="AM110" s="21">
        <f t="shared" si="18"/>
        <v>0</v>
      </c>
      <c r="AN110" s="21">
        <f t="shared" si="19"/>
        <v>0</v>
      </c>
      <c r="AO110" s="21">
        <f t="shared" si="20"/>
        <v>0</v>
      </c>
      <c r="AP110" s="21">
        <f t="shared" si="21"/>
        <v>0</v>
      </c>
      <c r="AQ110" s="21">
        <f t="shared" si="22"/>
        <v>0</v>
      </c>
      <c r="AR110" s="21">
        <f t="shared" si="23"/>
        <v>0</v>
      </c>
      <c r="AS110" s="21">
        <f t="shared" si="24"/>
        <v>0</v>
      </c>
      <c r="AT110" s="21">
        <f t="shared" si="25"/>
        <v>0</v>
      </c>
      <c r="AU110" s="21">
        <f t="shared" si="26"/>
        <v>0</v>
      </c>
      <c r="AV110" s="21">
        <f t="shared" si="27"/>
        <v>0</v>
      </c>
    </row>
    <row r="111" spans="1:48" ht="15.6" x14ac:dyDescent="0.3">
      <c r="A111" s="51"/>
      <c r="B111" s="50"/>
      <c r="C111" s="96"/>
      <c r="D111" s="96"/>
      <c r="E111" s="49"/>
      <c r="F111" s="52">
        <f t="shared" si="14"/>
        <v>0</v>
      </c>
      <c r="G111" s="48"/>
      <c r="H111" s="38"/>
      <c r="I111" s="54">
        <f>IF(H111=0,0,TRUNC((50/(H111+0.24)- IF($G111="w",Parameter!$B$3,Parameter!$D$3))/IF($G111="w",Parameter!$C$3,Parameter!$E$3)))</f>
        <v>0</v>
      </c>
      <c r="J111" s="105"/>
      <c r="K111" s="54">
        <f>IF(J111=0,0,TRUNC((75/(J111+0.24)- IF($G111="w",Parameter!$B$3,Parameter!$D$3))/IF($G111="w",Parameter!$C$3,Parameter!$E$3)))</f>
        <v>0</v>
      </c>
      <c r="L111" s="105"/>
      <c r="M111" s="54">
        <f>IF(L111=0,0,TRUNC((100/(L111+0.24)- IF($G111="w",Parameter!$B$3,Parameter!$D$3))/IF($G111="w",Parameter!$C$3,Parameter!$E$3)))</f>
        <v>0</v>
      </c>
      <c r="N111" s="80"/>
      <c r="O111" s="79" t="s">
        <v>44</v>
      </c>
      <c r="P111" s="81"/>
      <c r="Q111" s="54">
        <f>IF($G111="m",0,IF(AND($P111=0,$N111=0),0,TRUNC((800/($N111*60+$P111)-IF($G111="w",Parameter!$B$6,Parameter!$D$6))/IF($G111="w",Parameter!$C$6,Parameter!$E$6))))</f>
        <v>0</v>
      </c>
      <c r="R111" s="106"/>
      <c r="S111" s="73">
        <f>IF(R111=0,0,TRUNC((2000/(R111)- IF(Q111="w",Parameter!$B$6,Parameter!$D$6))/IF(Q111="w",Parameter!$C$6,Parameter!$E$6)))</f>
        <v>0</v>
      </c>
      <c r="T111" s="106"/>
      <c r="U111" s="73">
        <f>IF(T111=0,0,TRUNC((2000/(T111)- IF(Q111="w",Parameter!$B$3,Parameter!$D$3))/IF(Q111="w",Parameter!$C$3,Parameter!$E$3)))</f>
        <v>0</v>
      </c>
      <c r="V111" s="80"/>
      <c r="W111" s="79" t="s">
        <v>44</v>
      </c>
      <c r="X111" s="81"/>
      <c r="Y111" s="54">
        <f>IF($G111="w",0,IF(AND($V111=0,$X111=0),0,TRUNC((1000/($V111*60+$X111)-IF($G111="w",Parameter!$B$6,Parameter!$D$6))/IF($G111="w",Parameter!$C$6,Parameter!$E$6))))</f>
        <v>0</v>
      </c>
      <c r="Z111" s="37"/>
      <c r="AA111" s="104">
        <f>IF(Z111=0,0,TRUNC((SQRT(Z111)- IF($G111="w",Parameter!$B$11,Parameter!$D$11))/IF($G111="w",Parameter!$C$11,Parameter!$E$11)))</f>
        <v>0</v>
      </c>
      <c r="AB111" s="105"/>
      <c r="AC111" s="104">
        <f>IF(AB111=0,0,TRUNC((SQRT(AB111)- IF($G111="w",Parameter!$B$10,Parameter!$D$10))/IF($G111="w",Parameter!$C$10,Parameter!$E$10)))</f>
        <v>0</v>
      </c>
      <c r="AD111" s="38"/>
      <c r="AE111" s="55">
        <f>IF(AD111=0,0,TRUNC((SQRT(AD111)- IF($G111="w",Parameter!$B$15,Parameter!$D$15))/IF($G111="w",Parameter!$C$15,Parameter!$E$15)))</f>
        <v>0</v>
      </c>
      <c r="AF111" s="32"/>
      <c r="AG111" s="55">
        <f>IF(AF111=0,0,TRUNC((SQRT(AF111)- IF($G111="w",Parameter!$B$12,Parameter!$D$12))/IF($G111="w",Parameter!$C$12,Parameter!$E$12)))</f>
        <v>0</v>
      </c>
      <c r="AH111" s="60">
        <f t="shared" si="15"/>
        <v>0</v>
      </c>
      <c r="AI111" s="61">
        <f>LOOKUP($F111,Urkunde!$A$2:$A$16,IF($G111="w",Urkunde!$B$2:$B$16,Urkunde!$D$2:$D$16))</f>
        <v>0</v>
      </c>
      <c r="AJ111" s="61">
        <f>LOOKUP($F111,Urkunde!$A$2:$A$16,IF($G111="w",Urkunde!$C$2:$C$16,Urkunde!$E$2:$E$16))</f>
        <v>0</v>
      </c>
      <c r="AK111" s="61" t="str">
        <f t="shared" si="16"/>
        <v>-</v>
      </c>
      <c r="AL111" s="29">
        <f t="shared" si="17"/>
        <v>0</v>
      </c>
      <c r="AM111" s="21">
        <f t="shared" si="18"/>
        <v>0</v>
      </c>
      <c r="AN111" s="21">
        <f t="shared" si="19"/>
        <v>0</v>
      </c>
      <c r="AO111" s="21">
        <f t="shared" si="20"/>
        <v>0</v>
      </c>
      <c r="AP111" s="21">
        <f t="shared" si="21"/>
        <v>0</v>
      </c>
      <c r="AQ111" s="21">
        <f t="shared" si="22"/>
        <v>0</v>
      </c>
      <c r="AR111" s="21">
        <f t="shared" si="23"/>
        <v>0</v>
      </c>
      <c r="AS111" s="21">
        <f t="shared" si="24"/>
        <v>0</v>
      </c>
      <c r="AT111" s="21">
        <f t="shared" si="25"/>
        <v>0</v>
      </c>
      <c r="AU111" s="21">
        <f t="shared" si="26"/>
        <v>0</v>
      </c>
      <c r="AV111" s="21">
        <f t="shared" si="27"/>
        <v>0</v>
      </c>
    </row>
    <row r="112" spans="1:48" ht="15.6" x14ac:dyDescent="0.3">
      <c r="A112" s="51"/>
      <c r="B112" s="50"/>
      <c r="C112" s="96"/>
      <c r="D112" s="96"/>
      <c r="E112" s="49"/>
      <c r="F112" s="52">
        <f t="shared" si="14"/>
        <v>0</v>
      </c>
      <c r="G112" s="48"/>
      <c r="H112" s="38"/>
      <c r="I112" s="54">
        <f>IF(H112=0,0,TRUNC((50/(H112+0.24)- IF($G112="w",Parameter!$B$3,Parameter!$D$3))/IF($G112="w",Parameter!$C$3,Parameter!$E$3)))</f>
        <v>0</v>
      </c>
      <c r="J112" s="105"/>
      <c r="K112" s="54">
        <f>IF(J112=0,0,TRUNC((75/(J112+0.24)- IF($G112="w",Parameter!$B$3,Parameter!$D$3))/IF($G112="w",Parameter!$C$3,Parameter!$E$3)))</f>
        <v>0</v>
      </c>
      <c r="L112" s="105"/>
      <c r="M112" s="54">
        <f>IF(L112=0,0,TRUNC((100/(L112+0.24)- IF($G112="w",Parameter!$B$3,Parameter!$D$3))/IF($G112="w",Parameter!$C$3,Parameter!$E$3)))</f>
        <v>0</v>
      </c>
      <c r="N112" s="80"/>
      <c r="O112" s="79" t="s">
        <v>44</v>
      </c>
      <c r="P112" s="81"/>
      <c r="Q112" s="54">
        <f>IF($G112="m",0,IF(AND($P112=0,$N112=0),0,TRUNC((800/($N112*60+$P112)-IF($G112="w",Parameter!$B$6,Parameter!$D$6))/IF($G112="w",Parameter!$C$6,Parameter!$E$6))))</f>
        <v>0</v>
      </c>
      <c r="R112" s="106"/>
      <c r="S112" s="73">
        <f>IF(R112=0,0,TRUNC((2000/(R112)- IF(Q112="w",Parameter!$B$6,Parameter!$D$6))/IF(Q112="w",Parameter!$C$6,Parameter!$E$6)))</f>
        <v>0</v>
      </c>
      <c r="T112" s="106"/>
      <c r="U112" s="73">
        <f>IF(T112=0,0,TRUNC((2000/(T112)- IF(Q112="w",Parameter!$B$3,Parameter!$D$3))/IF(Q112="w",Parameter!$C$3,Parameter!$E$3)))</f>
        <v>0</v>
      </c>
      <c r="V112" s="80"/>
      <c r="W112" s="79" t="s">
        <v>44</v>
      </c>
      <c r="X112" s="81"/>
      <c r="Y112" s="54">
        <f>IF($G112="w",0,IF(AND($V112=0,$X112=0),0,TRUNC((1000/($V112*60+$X112)-IF($G112="w",Parameter!$B$6,Parameter!$D$6))/IF($G112="w",Parameter!$C$6,Parameter!$E$6))))</f>
        <v>0</v>
      </c>
      <c r="Z112" s="37"/>
      <c r="AA112" s="104">
        <f>IF(Z112=0,0,TRUNC((SQRT(Z112)- IF($G112="w",Parameter!$B$11,Parameter!$D$11))/IF($G112="w",Parameter!$C$11,Parameter!$E$11)))</f>
        <v>0</v>
      </c>
      <c r="AB112" s="105"/>
      <c r="AC112" s="104">
        <f>IF(AB112=0,0,TRUNC((SQRT(AB112)- IF($G112="w",Parameter!$B$10,Parameter!$D$10))/IF($G112="w",Parameter!$C$10,Parameter!$E$10)))</f>
        <v>0</v>
      </c>
      <c r="AD112" s="38"/>
      <c r="AE112" s="55">
        <f>IF(AD112=0,0,TRUNC((SQRT(AD112)- IF($G112="w",Parameter!$B$15,Parameter!$D$15))/IF($G112="w",Parameter!$C$15,Parameter!$E$15)))</f>
        <v>0</v>
      </c>
      <c r="AF112" s="32"/>
      <c r="AG112" s="55">
        <f>IF(AF112=0,0,TRUNC((SQRT(AF112)- IF($G112="w",Parameter!$B$12,Parameter!$D$12))/IF($G112="w",Parameter!$C$12,Parameter!$E$12)))</f>
        <v>0</v>
      </c>
      <c r="AH112" s="60">
        <f t="shared" si="15"/>
        <v>0</v>
      </c>
      <c r="AI112" s="61">
        <f>LOOKUP($F112,Urkunde!$A$2:$A$16,IF($G112="w",Urkunde!$B$2:$B$16,Urkunde!$D$2:$D$16))</f>
        <v>0</v>
      </c>
      <c r="AJ112" s="61">
        <f>LOOKUP($F112,Urkunde!$A$2:$A$16,IF($G112="w",Urkunde!$C$2:$C$16,Urkunde!$E$2:$E$16))</f>
        <v>0</v>
      </c>
      <c r="AK112" s="61" t="str">
        <f t="shared" si="16"/>
        <v>-</v>
      </c>
      <c r="AL112" s="29">
        <f t="shared" si="17"/>
        <v>0</v>
      </c>
      <c r="AM112" s="21">
        <f t="shared" si="18"/>
        <v>0</v>
      </c>
      <c r="AN112" s="21">
        <f t="shared" si="19"/>
        <v>0</v>
      </c>
      <c r="AO112" s="21">
        <f t="shared" si="20"/>
        <v>0</v>
      </c>
      <c r="AP112" s="21">
        <f t="shared" si="21"/>
        <v>0</v>
      </c>
      <c r="AQ112" s="21">
        <f t="shared" si="22"/>
        <v>0</v>
      </c>
      <c r="AR112" s="21">
        <f t="shared" si="23"/>
        <v>0</v>
      </c>
      <c r="AS112" s="21">
        <f t="shared" si="24"/>
        <v>0</v>
      </c>
      <c r="AT112" s="21">
        <f t="shared" si="25"/>
        <v>0</v>
      </c>
      <c r="AU112" s="21">
        <f t="shared" si="26"/>
        <v>0</v>
      </c>
      <c r="AV112" s="21">
        <f t="shared" si="27"/>
        <v>0</v>
      </c>
    </row>
    <row r="113" spans="1:48" ht="15.6" x14ac:dyDescent="0.3">
      <c r="A113" s="51"/>
      <c r="B113" s="50"/>
      <c r="C113" s="96"/>
      <c r="D113" s="96"/>
      <c r="E113" s="49"/>
      <c r="F113" s="52">
        <f t="shared" si="14"/>
        <v>0</v>
      </c>
      <c r="G113" s="48"/>
      <c r="H113" s="38"/>
      <c r="I113" s="54">
        <f>IF(H113=0,0,TRUNC((50/(H113+0.24)- IF($G113="w",Parameter!$B$3,Parameter!$D$3))/IF($G113="w",Parameter!$C$3,Parameter!$E$3)))</f>
        <v>0</v>
      </c>
      <c r="J113" s="105"/>
      <c r="K113" s="54">
        <f>IF(J113=0,0,TRUNC((75/(J113+0.24)- IF($G113="w",Parameter!$B$3,Parameter!$D$3))/IF($G113="w",Parameter!$C$3,Parameter!$E$3)))</f>
        <v>0</v>
      </c>
      <c r="L113" s="105"/>
      <c r="M113" s="54">
        <f>IF(L113=0,0,TRUNC((100/(L113+0.24)- IF($G113="w",Parameter!$B$3,Parameter!$D$3))/IF($G113="w",Parameter!$C$3,Parameter!$E$3)))</f>
        <v>0</v>
      </c>
      <c r="N113" s="80"/>
      <c r="O113" s="79" t="s">
        <v>44</v>
      </c>
      <c r="P113" s="81"/>
      <c r="Q113" s="54">
        <f>IF($G113="m",0,IF(AND($P113=0,$N113=0),0,TRUNC((800/($N113*60+$P113)-IF($G113="w",Parameter!$B$6,Parameter!$D$6))/IF($G113="w",Parameter!$C$6,Parameter!$E$6))))</f>
        <v>0</v>
      </c>
      <c r="R113" s="106"/>
      <c r="S113" s="73">
        <f>IF(R113=0,0,TRUNC((2000/(R113)- IF(Q113="w",Parameter!$B$6,Parameter!$D$6))/IF(Q113="w",Parameter!$C$6,Parameter!$E$6)))</f>
        <v>0</v>
      </c>
      <c r="T113" s="106"/>
      <c r="U113" s="73">
        <f>IF(T113=0,0,TRUNC((2000/(T113)- IF(Q113="w",Parameter!$B$3,Parameter!$D$3))/IF(Q113="w",Parameter!$C$3,Parameter!$E$3)))</f>
        <v>0</v>
      </c>
      <c r="V113" s="80"/>
      <c r="W113" s="79" t="s">
        <v>44</v>
      </c>
      <c r="X113" s="81"/>
      <c r="Y113" s="54">
        <f>IF($G113="w",0,IF(AND($V113=0,$X113=0),0,TRUNC((1000/($V113*60+$X113)-IF($G113="w",Parameter!$B$6,Parameter!$D$6))/IF($G113="w",Parameter!$C$6,Parameter!$E$6))))</f>
        <v>0</v>
      </c>
      <c r="Z113" s="37"/>
      <c r="AA113" s="104">
        <f>IF(Z113=0,0,TRUNC((SQRT(Z113)- IF($G113="w",Parameter!$B$11,Parameter!$D$11))/IF($G113="w",Parameter!$C$11,Parameter!$E$11)))</f>
        <v>0</v>
      </c>
      <c r="AB113" s="105"/>
      <c r="AC113" s="104">
        <f>IF(AB113=0,0,TRUNC((SQRT(AB113)- IF($G113="w",Parameter!$B$10,Parameter!$D$10))/IF($G113="w",Parameter!$C$10,Parameter!$E$10)))</f>
        <v>0</v>
      </c>
      <c r="AD113" s="38"/>
      <c r="AE113" s="55">
        <f>IF(AD113=0,0,TRUNC((SQRT(AD113)- IF($G113="w",Parameter!$B$15,Parameter!$D$15))/IF($G113="w",Parameter!$C$15,Parameter!$E$15)))</f>
        <v>0</v>
      </c>
      <c r="AF113" s="32"/>
      <c r="AG113" s="55">
        <f>IF(AF113=0,0,TRUNC((SQRT(AF113)- IF($G113="w",Parameter!$B$12,Parameter!$D$12))/IF($G113="w",Parameter!$C$12,Parameter!$E$12)))</f>
        <v>0</v>
      </c>
      <c r="AH113" s="60">
        <f t="shared" si="15"/>
        <v>0</v>
      </c>
      <c r="AI113" s="61">
        <f>LOOKUP($F113,Urkunde!$A$2:$A$16,IF($G113="w",Urkunde!$B$2:$B$16,Urkunde!$D$2:$D$16))</f>
        <v>0</v>
      </c>
      <c r="AJ113" s="61">
        <f>LOOKUP($F113,Urkunde!$A$2:$A$16,IF($G113="w",Urkunde!$C$2:$C$16,Urkunde!$E$2:$E$16))</f>
        <v>0</v>
      </c>
      <c r="AK113" s="61" t="str">
        <f t="shared" si="16"/>
        <v>-</v>
      </c>
      <c r="AL113" s="29">
        <f t="shared" si="17"/>
        <v>0</v>
      </c>
      <c r="AM113" s="21">
        <f t="shared" si="18"/>
        <v>0</v>
      </c>
      <c r="AN113" s="21">
        <f t="shared" si="19"/>
        <v>0</v>
      </c>
      <c r="AO113" s="21">
        <f t="shared" si="20"/>
        <v>0</v>
      </c>
      <c r="AP113" s="21">
        <f t="shared" si="21"/>
        <v>0</v>
      </c>
      <c r="AQ113" s="21">
        <f t="shared" si="22"/>
        <v>0</v>
      </c>
      <c r="AR113" s="21">
        <f t="shared" si="23"/>
        <v>0</v>
      </c>
      <c r="AS113" s="21">
        <f t="shared" si="24"/>
        <v>0</v>
      </c>
      <c r="AT113" s="21">
        <f t="shared" si="25"/>
        <v>0</v>
      </c>
      <c r="AU113" s="21">
        <f t="shared" si="26"/>
        <v>0</v>
      </c>
      <c r="AV113" s="21">
        <f t="shared" si="27"/>
        <v>0</v>
      </c>
    </row>
    <row r="114" spans="1:48" ht="15.6" x14ac:dyDescent="0.3">
      <c r="A114" s="51"/>
      <c r="B114" s="50"/>
      <c r="C114" s="96"/>
      <c r="D114" s="96"/>
      <c r="E114" s="49"/>
      <c r="F114" s="52">
        <f t="shared" si="14"/>
        <v>0</v>
      </c>
      <c r="G114" s="48"/>
      <c r="H114" s="38"/>
      <c r="I114" s="54">
        <f>IF(H114=0,0,TRUNC((50/(H114+0.24)- IF($G114="w",Parameter!$B$3,Parameter!$D$3))/IF($G114="w",Parameter!$C$3,Parameter!$E$3)))</f>
        <v>0</v>
      </c>
      <c r="J114" s="105"/>
      <c r="K114" s="54">
        <f>IF(J114=0,0,TRUNC((75/(J114+0.24)- IF($G114="w",Parameter!$B$3,Parameter!$D$3))/IF($G114="w",Parameter!$C$3,Parameter!$E$3)))</f>
        <v>0</v>
      </c>
      <c r="L114" s="105"/>
      <c r="M114" s="54">
        <f>IF(L114=0,0,TRUNC((100/(L114+0.24)- IF($G114="w",Parameter!$B$3,Parameter!$D$3))/IF($G114="w",Parameter!$C$3,Parameter!$E$3)))</f>
        <v>0</v>
      </c>
      <c r="N114" s="80"/>
      <c r="O114" s="79" t="s">
        <v>44</v>
      </c>
      <c r="P114" s="81"/>
      <c r="Q114" s="54">
        <f>IF($G114="m",0,IF(AND($P114=0,$N114=0),0,TRUNC((800/($N114*60+$P114)-IF($G114="w",Parameter!$B$6,Parameter!$D$6))/IF($G114="w",Parameter!$C$6,Parameter!$E$6))))</f>
        <v>0</v>
      </c>
      <c r="R114" s="106"/>
      <c r="S114" s="73">
        <f>IF(R114=0,0,TRUNC((2000/(R114)- IF(Q114="w",Parameter!$B$6,Parameter!$D$6))/IF(Q114="w",Parameter!$C$6,Parameter!$E$6)))</f>
        <v>0</v>
      </c>
      <c r="T114" s="106"/>
      <c r="U114" s="73">
        <f>IF(T114=0,0,TRUNC((2000/(T114)- IF(Q114="w",Parameter!$B$3,Parameter!$D$3))/IF(Q114="w",Parameter!$C$3,Parameter!$E$3)))</f>
        <v>0</v>
      </c>
      <c r="V114" s="80"/>
      <c r="W114" s="79" t="s">
        <v>44</v>
      </c>
      <c r="X114" s="81"/>
      <c r="Y114" s="54">
        <f>IF($G114="w",0,IF(AND($V114=0,$X114=0),0,TRUNC((1000/($V114*60+$X114)-IF($G114="w",Parameter!$B$6,Parameter!$D$6))/IF($G114="w",Parameter!$C$6,Parameter!$E$6))))</f>
        <v>0</v>
      </c>
      <c r="Z114" s="37"/>
      <c r="AA114" s="104">
        <f>IF(Z114=0,0,TRUNC((SQRT(Z114)- IF($G114="w",Parameter!$B$11,Parameter!$D$11))/IF($G114="w",Parameter!$C$11,Parameter!$E$11)))</f>
        <v>0</v>
      </c>
      <c r="AB114" s="105"/>
      <c r="AC114" s="104">
        <f>IF(AB114=0,0,TRUNC((SQRT(AB114)- IF($G114="w",Parameter!$B$10,Parameter!$D$10))/IF($G114="w",Parameter!$C$10,Parameter!$E$10)))</f>
        <v>0</v>
      </c>
      <c r="AD114" s="38"/>
      <c r="AE114" s="55">
        <f>IF(AD114=0,0,TRUNC((SQRT(AD114)- IF($G114="w",Parameter!$B$15,Parameter!$D$15))/IF($G114="w",Parameter!$C$15,Parameter!$E$15)))</f>
        <v>0</v>
      </c>
      <c r="AF114" s="32"/>
      <c r="AG114" s="55">
        <f>IF(AF114=0,0,TRUNC((SQRT(AF114)- IF($G114="w",Parameter!$B$12,Parameter!$D$12))/IF($G114="w",Parameter!$C$12,Parameter!$E$12)))</f>
        <v>0</v>
      </c>
      <c r="AH114" s="60">
        <f t="shared" si="15"/>
        <v>0</v>
      </c>
      <c r="AI114" s="61">
        <f>LOOKUP($F114,Urkunde!$A$2:$A$16,IF($G114="w",Urkunde!$B$2:$B$16,Urkunde!$D$2:$D$16))</f>
        <v>0</v>
      </c>
      <c r="AJ114" s="61">
        <f>LOOKUP($F114,Urkunde!$A$2:$A$16,IF($G114="w",Urkunde!$C$2:$C$16,Urkunde!$E$2:$E$16))</f>
        <v>0</v>
      </c>
      <c r="AK114" s="61" t="str">
        <f t="shared" si="16"/>
        <v>-</v>
      </c>
      <c r="AL114" s="29">
        <f t="shared" si="17"/>
        <v>0</v>
      </c>
      <c r="AM114" s="21">
        <f t="shared" si="18"/>
        <v>0</v>
      </c>
      <c r="AN114" s="21">
        <f t="shared" si="19"/>
        <v>0</v>
      </c>
      <c r="AO114" s="21">
        <f t="shared" si="20"/>
        <v>0</v>
      </c>
      <c r="AP114" s="21">
        <f t="shared" si="21"/>
        <v>0</v>
      </c>
      <c r="AQ114" s="21">
        <f t="shared" si="22"/>
        <v>0</v>
      </c>
      <c r="AR114" s="21">
        <f t="shared" si="23"/>
        <v>0</v>
      </c>
      <c r="AS114" s="21">
        <f t="shared" si="24"/>
        <v>0</v>
      </c>
      <c r="AT114" s="21">
        <f t="shared" si="25"/>
        <v>0</v>
      </c>
      <c r="AU114" s="21">
        <f t="shared" si="26"/>
        <v>0</v>
      </c>
      <c r="AV114" s="21">
        <f t="shared" si="27"/>
        <v>0</v>
      </c>
    </row>
    <row r="115" spans="1:48" ht="15.6" x14ac:dyDescent="0.3">
      <c r="A115" s="51"/>
      <c r="B115" s="50"/>
      <c r="C115" s="96"/>
      <c r="D115" s="96"/>
      <c r="E115" s="49"/>
      <c r="F115" s="52">
        <f t="shared" si="14"/>
        <v>0</v>
      </c>
      <c r="G115" s="48"/>
      <c r="H115" s="38"/>
      <c r="I115" s="54">
        <f>IF(H115=0,0,TRUNC((50/(H115+0.24)- IF($G115="w",Parameter!$B$3,Parameter!$D$3))/IF($G115="w",Parameter!$C$3,Parameter!$E$3)))</f>
        <v>0</v>
      </c>
      <c r="J115" s="105"/>
      <c r="K115" s="54">
        <f>IF(J115=0,0,TRUNC((75/(J115+0.24)- IF($G115="w",Parameter!$B$3,Parameter!$D$3))/IF($G115="w",Parameter!$C$3,Parameter!$E$3)))</f>
        <v>0</v>
      </c>
      <c r="L115" s="105"/>
      <c r="M115" s="54">
        <f>IF(L115=0,0,TRUNC((100/(L115+0.24)- IF($G115="w",Parameter!$B$3,Parameter!$D$3))/IF($G115="w",Parameter!$C$3,Parameter!$E$3)))</f>
        <v>0</v>
      </c>
      <c r="N115" s="80"/>
      <c r="O115" s="79" t="s">
        <v>44</v>
      </c>
      <c r="P115" s="81"/>
      <c r="Q115" s="54">
        <f>IF($G115="m",0,IF(AND($P115=0,$N115=0),0,TRUNC((800/($N115*60+$P115)-IF($G115="w",Parameter!$B$6,Parameter!$D$6))/IF($G115="w",Parameter!$C$6,Parameter!$E$6))))</f>
        <v>0</v>
      </c>
      <c r="R115" s="106"/>
      <c r="S115" s="73">
        <f>IF(R115=0,0,TRUNC((2000/(R115)- IF(Q115="w",Parameter!$B$6,Parameter!$D$6))/IF(Q115="w",Parameter!$C$6,Parameter!$E$6)))</f>
        <v>0</v>
      </c>
      <c r="T115" s="106"/>
      <c r="U115" s="73">
        <f>IF(T115=0,0,TRUNC((2000/(T115)- IF(Q115="w",Parameter!$B$3,Parameter!$D$3))/IF(Q115="w",Parameter!$C$3,Parameter!$E$3)))</f>
        <v>0</v>
      </c>
      <c r="V115" s="80"/>
      <c r="W115" s="79" t="s">
        <v>44</v>
      </c>
      <c r="X115" s="81"/>
      <c r="Y115" s="54">
        <f>IF($G115="w",0,IF(AND($V115=0,$X115=0),0,TRUNC((1000/($V115*60+$X115)-IF($G115="w",Parameter!$B$6,Parameter!$D$6))/IF($G115="w",Parameter!$C$6,Parameter!$E$6))))</f>
        <v>0</v>
      </c>
      <c r="Z115" s="37"/>
      <c r="AA115" s="104">
        <f>IF(Z115=0,0,TRUNC((SQRT(Z115)- IF($G115="w",Parameter!$B$11,Parameter!$D$11))/IF($G115="w",Parameter!$C$11,Parameter!$E$11)))</f>
        <v>0</v>
      </c>
      <c r="AB115" s="105"/>
      <c r="AC115" s="104">
        <f>IF(AB115=0,0,TRUNC((SQRT(AB115)- IF($G115="w",Parameter!$B$10,Parameter!$D$10))/IF($G115="w",Parameter!$C$10,Parameter!$E$10)))</f>
        <v>0</v>
      </c>
      <c r="AD115" s="38"/>
      <c r="AE115" s="55">
        <f>IF(AD115=0,0,TRUNC((SQRT(AD115)- IF($G115="w",Parameter!$B$15,Parameter!$D$15))/IF($G115="w",Parameter!$C$15,Parameter!$E$15)))</f>
        <v>0</v>
      </c>
      <c r="AF115" s="32"/>
      <c r="AG115" s="55">
        <f>IF(AF115=0,0,TRUNC((SQRT(AF115)- IF($G115="w",Parameter!$B$12,Parameter!$D$12))/IF($G115="w",Parameter!$C$12,Parameter!$E$12)))</f>
        <v>0</v>
      </c>
      <c r="AH115" s="60">
        <f t="shared" si="15"/>
        <v>0</v>
      </c>
      <c r="AI115" s="61">
        <f>LOOKUP($F115,Urkunde!$A$2:$A$16,IF($G115="w",Urkunde!$B$2:$B$16,Urkunde!$D$2:$D$16))</f>
        <v>0</v>
      </c>
      <c r="AJ115" s="61">
        <f>LOOKUP($F115,Urkunde!$A$2:$A$16,IF($G115="w",Urkunde!$C$2:$C$16,Urkunde!$E$2:$E$16))</f>
        <v>0</v>
      </c>
      <c r="AK115" s="61" t="str">
        <f t="shared" si="16"/>
        <v>-</v>
      </c>
      <c r="AL115" s="29">
        <f t="shared" si="17"/>
        <v>0</v>
      </c>
      <c r="AM115" s="21">
        <f t="shared" si="18"/>
        <v>0</v>
      </c>
      <c r="AN115" s="21">
        <f t="shared" si="19"/>
        <v>0</v>
      </c>
      <c r="AO115" s="21">
        <f t="shared" si="20"/>
        <v>0</v>
      </c>
      <c r="AP115" s="21">
        <f t="shared" si="21"/>
        <v>0</v>
      </c>
      <c r="AQ115" s="21">
        <f t="shared" si="22"/>
        <v>0</v>
      </c>
      <c r="AR115" s="21">
        <f t="shared" si="23"/>
        <v>0</v>
      </c>
      <c r="AS115" s="21">
        <f t="shared" si="24"/>
        <v>0</v>
      </c>
      <c r="AT115" s="21">
        <f t="shared" si="25"/>
        <v>0</v>
      </c>
      <c r="AU115" s="21">
        <f t="shared" si="26"/>
        <v>0</v>
      </c>
      <c r="AV115" s="21">
        <f t="shared" si="27"/>
        <v>0</v>
      </c>
    </row>
    <row r="116" spans="1:48" ht="15.6" x14ac:dyDescent="0.3">
      <c r="A116" s="51"/>
      <c r="B116" s="50"/>
      <c r="C116" s="96"/>
      <c r="D116" s="96"/>
      <c r="E116" s="49"/>
      <c r="F116" s="52">
        <f t="shared" si="14"/>
        <v>0</v>
      </c>
      <c r="G116" s="48"/>
      <c r="H116" s="38"/>
      <c r="I116" s="54">
        <f>IF(H116=0,0,TRUNC((50/(H116+0.24)- IF($G116="w",Parameter!$B$3,Parameter!$D$3))/IF($G116="w",Parameter!$C$3,Parameter!$E$3)))</f>
        <v>0</v>
      </c>
      <c r="J116" s="105"/>
      <c r="K116" s="54">
        <f>IF(J116=0,0,TRUNC((75/(J116+0.24)- IF($G116="w",Parameter!$B$3,Parameter!$D$3))/IF($G116="w",Parameter!$C$3,Parameter!$E$3)))</f>
        <v>0</v>
      </c>
      <c r="L116" s="105"/>
      <c r="M116" s="54">
        <f>IF(L116=0,0,TRUNC((100/(L116+0.24)- IF($G116="w",Parameter!$B$3,Parameter!$D$3))/IF($G116="w",Parameter!$C$3,Parameter!$E$3)))</f>
        <v>0</v>
      </c>
      <c r="N116" s="80"/>
      <c r="O116" s="79" t="s">
        <v>44</v>
      </c>
      <c r="P116" s="81"/>
      <c r="Q116" s="54">
        <f>IF($G116="m",0,IF(AND($P116=0,$N116=0),0,TRUNC((800/($N116*60+$P116)-IF($G116="w",Parameter!$B$6,Parameter!$D$6))/IF($G116="w",Parameter!$C$6,Parameter!$E$6))))</f>
        <v>0</v>
      </c>
      <c r="R116" s="106"/>
      <c r="S116" s="73">
        <f>IF(R116=0,0,TRUNC((2000/(R116)- IF(Q116="w",Parameter!$B$6,Parameter!$D$6))/IF(Q116="w",Parameter!$C$6,Parameter!$E$6)))</f>
        <v>0</v>
      </c>
      <c r="T116" s="106"/>
      <c r="U116" s="73">
        <f>IF(T116=0,0,TRUNC((2000/(T116)- IF(Q116="w",Parameter!$B$3,Parameter!$D$3))/IF(Q116="w",Parameter!$C$3,Parameter!$E$3)))</f>
        <v>0</v>
      </c>
      <c r="V116" s="80"/>
      <c r="W116" s="79" t="s">
        <v>44</v>
      </c>
      <c r="X116" s="81"/>
      <c r="Y116" s="54">
        <f>IF($G116="w",0,IF(AND($V116=0,$X116=0),0,TRUNC((1000/($V116*60+$X116)-IF($G116="w",Parameter!$B$6,Parameter!$D$6))/IF($G116="w",Parameter!$C$6,Parameter!$E$6))))</f>
        <v>0</v>
      </c>
      <c r="Z116" s="37"/>
      <c r="AA116" s="104">
        <f>IF(Z116=0,0,TRUNC((SQRT(Z116)- IF($G116="w",Parameter!$B$11,Parameter!$D$11))/IF($G116="w",Parameter!$C$11,Parameter!$E$11)))</f>
        <v>0</v>
      </c>
      <c r="AB116" s="105"/>
      <c r="AC116" s="104">
        <f>IF(AB116=0,0,TRUNC((SQRT(AB116)- IF($G116="w",Parameter!$B$10,Parameter!$D$10))/IF($G116="w",Parameter!$C$10,Parameter!$E$10)))</f>
        <v>0</v>
      </c>
      <c r="AD116" s="38"/>
      <c r="AE116" s="55">
        <f>IF(AD116=0,0,TRUNC((SQRT(AD116)- IF($G116="w",Parameter!$B$15,Parameter!$D$15))/IF($G116="w",Parameter!$C$15,Parameter!$E$15)))</f>
        <v>0</v>
      </c>
      <c r="AF116" s="32"/>
      <c r="AG116" s="55">
        <f>IF(AF116=0,0,TRUNC((SQRT(AF116)- IF($G116="w",Parameter!$B$12,Parameter!$D$12))/IF($G116="w",Parameter!$C$12,Parameter!$E$12)))</f>
        <v>0</v>
      </c>
      <c r="AH116" s="60">
        <f t="shared" si="15"/>
        <v>0</v>
      </c>
      <c r="AI116" s="61">
        <f>LOOKUP($F116,Urkunde!$A$2:$A$16,IF($G116="w",Urkunde!$B$2:$B$16,Urkunde!$D$2:$D$16))</f>
        <v>0</v>
      </c>
      <c r="AJ116" s="61">
        <f>LOOKUP($F116,Urkunde!$A$2:$A$16,IF($G116="w",Urkunde!$C$2:$C$16,Urkunde!$E$2:$E$16))</f>
        <v>0</v>
      </c>
      <c r="AK116" s="61" t="str">
        <f t="shared" si="16"/>
        <v>-</v>
      </c>
      <c r="AL116" s="29">
        <f t="shared" si="17"/>
        <v>0</v>
      </c>
      <c r="AM116" s="21">
        <f t="shared" si="18"/>
        <v>0</v>
      </c>
      <c r="AN116" s="21">
        <f t="shared" si="19"/>
        <v>0</v>
      </c>
      <c r="AO116" s="21">
        <f t="shared" si="20"/>
        <v>0</v>
      </c>
      <c r="AP116" s="21">
        <f t="shared" si="21"/>
        <v>0</v>
      </c>
      <c r="AQ116" s="21">
        <f t="shared" si="22"/>
        <v>0</v>
      </c>
      <c r="AR116" s="21">
        <f t="shared" si="23"/>
        <v>0</v>
      </c>
      <c r="AS116" s="21">
        <f t="shared" si="24"/>
        <v>0</v>
      </c>
      <c r="AT116" s="21">
        <f t="shared" si="25"/>
        <v>0</v>
      </c>
      <c r="AU116" s="21">
        <f t="shared" si="26"/>
        <v>0</v>
      </c>
      <c r="AV116" s="21">
        <f t="shared" si="27"/>
        <v>0</v>
      </c>
    </row>
    <row r="117" spans="1:48" ht="15.6" x14ac:dyDescent="0.3">
      <c r="A117" s="51"/>
      <c r="B117" s="50"/>
      <c r="C117" s="96"/>
      <c r="D117" s="96"/>
      <c r="E117" s="49"/>
      <c r="F117" s="52">
        <f t="shared" si="14"/>
        <v>0</v>
      </c>
      <c r="G117" s="48"/>
      <c r="H117" s="38"/>
      <c r="I117" s="54">
        <f>IF(H117=0,0,TRUNC((50/(H117+0.24)- IF($G117="w",Parameter!$B$3,Parameter!$D$3))/IF($G117="w",Parameter!$C$3,Parameter!$E$3)))</f>
        <v>0</v>
      </c>
      <c r="J117" s="105"/>
      <c r="K117" s="54">
        <f>IF(J117=0,0,TRUNC((75/(J117+0.24)- IF($G117="w",Parameter!$B$3,Parameter!$D$3))/IF($G117="w",Parameter!$C$3,Parameter!$E$3)))</f>
        <v>0</v>
      </c>
      <c r="L117" s="105"/>
      <c r="M117" s="54">
        <f>IF(L117=0,0,TRUNC((100/(L117+0.24)- IF($G117="w",Parameter!$B$3,Parameter!$D$3))/IF($G117="w",Parameter!$C$3,Parameter!$E$3)))</f>
        <v>0</v>
      </c>
      <c r="N117" s="80"/>
      <c r="O117" s="79" t="s">
        <v>44</v>
      </c>
      <c r="P117" s="81"/>
      <c r="Q117" s="54">
        <f>IF($G117="m",0,IF(AND($P117=0,$N117=0),0,TRUNC((800/($N117*60+$P117)-IF($G117="w",Parameter!$B$6,Parameter!$D$6))/IF($G117="w",Parameter!$C$6,Parameter!$E$6))))</f>
        <v>0</v>
      </c>
      <c r="R117" s="106"/>
      <c r="S117" s="73">
        <f>IF(R117=0,0,TRUNC((2000/(R117)- IF(Q117="w",Parameter!$B$6,Parameter!$D$6))/IF(Q117="w",Parameter!$C$6,Parameter!$E$6)))</f>
        <v>0</v>
      </c>
      <c r="T117" s="106"/>
      <c r="U117" s="73">
        <f>IF(T117=0,0,TRUNC((2000/(T117)- IF(Q117="w",Parameter!$B$3,Parameter!$D$3))/IF(Q117="w",Parameter!$C$3,Parameter!$E$3)))</f>
        <v>0</v>
      </c>
      <c r="V117" s="80"/>
      <c r="W117" s="79" t="s">
        <v>44</v>
      </c>
      <c r="X117" s="81"/>
      <c r="Y117" s="54">
        <f>IF($G117="w",0,IF(AND($V117=0,$X117=0),0,TRUNC((1000/($V117*60+$X117)-IF($G117="w",Parameter!$B$6,Parameter!$D$6))/IF($G117="w",Parameter!$C$6,Parameter!$E$6))))</f>
        <v>0</v>
      </c>
      <c r="Z117" s="37"/>
      <c r="AA117" s="104">
        <f>IF(Z117=0,0,TRUNC((SQRT(Z117)- IF($G117="w",Parameter!$B$11,Parameter!$D$11))/IF($G117="w",Parameter!$C$11,Parameter!$E$11)))</f>
        <v>0</v>
      </c>
      <c r="AB117" s="105"/>
      <c r="AC117" s="104">
        <f>IF(AB117=0,0,TRUNC((SQRT(AB117)- IF($G117="w",Parameter!$B$10,Parameter!$D$10))/IF($G117="w",Parameter!$C$10,Parameter!$E$10)))</f>
        <v>0</v>
      </c>
      <c r="AD117" s="38"/>
      <c r="AE117" s="55">
        <f>IF(AD117=0,0,TRUNC((SQRT(AD117)- IF($G117="w",Parameter!$B$15,Parameter!$D$15))/IF($G117="w",Parameter!$C$15,Parameter!$E$15)))</f>
        <v>0</v>
      </c>
      <c r="AF117" s="32"/>
      <c r="AG117" s="55">
        <f>IF(AF117=0,0,TRUNC((SQRT(AF117)- IF($G117="w",Parameter!$B$12,Parameter!$D$12))/IF($G117="w",Parameter!$C$12,Parameter!$E$12)))</f>
        <v>0</v>
      </c>
      <c r="AH117" s="60">
        <f t="shared" si="15"/>
        <v>0</v>
      </c>
      <c r="AI117" s="61">
        <f>LOOKUP($F117,Urkunde!$A$2:$A$16,IF($G117="w",Urkunde!$B$2:$B$16,Urkunde!$D$2:$D$16))</f>
        <v>0</v>
      </c>
      <c r="AJ117" s="61">
        <f>LOOKUP($F117,Urkunde!$A$2:$A$16,IF($G117="w",Urkunde!$C$2:$C$16,Urkunde!$E$2:$E$16))</f>
        <v>0</v>
      </c>
      <c r="AK117" s="61" t="str">
        <f t="shared" si="16"/>
        <v>-</v>
      </c>
      <c r="AL117" s="29">
        <f t="shared" si="17"/>
        <v>0</v>
      </c>
      <c r="AM117" s="21">
        <f t="shared" si="18"/>
        <v>0</v>
      </c>
      <c r="AN117" s="21">
        <f t="shared" si="19"/>
        <v>0</v>
      </c>
      <c r="AO117" s="21">
        <f t="shared" si="20"/>
        <v>0</v>
      </c>
      <c r="AP117" s="21">
        <f t="shared" si="21"/>
        <v>0</v>
      </c>
      <c r="AQ117" s="21">
        <f t="shared" si="22"/>
        <v>0</v>
      </c>
      <c r="AR117" s="21">
        <f t="shared" si="23"/>
        <v>0</v>
      </c>
      <c r="AS117" s="21">
        <f t="shared" si="24"/>
        <v>0</v>
      </c>
      <c r="AT117" s="21">
        <f t="shared" si="25"/>
        <v>0</v>
      </c>
      <c r="AU117" s="21">
        <f t="shared" si="26"/>
        <v>0</v>
      </c>
      <c r="AV117" s="21">
        <f t="shared" si="27"/>
        <v>0</v>
      </c>
    </row>
    <row r="118" spans="1:48" ht="15.6" x14ac:dyDescent="0.3">
      <c r="A118" s="51"/>
      <c r="B118" s="50"/>
      <c r="C118" s="96"/>
      <c r="D118" s="96"/>
      <c r="E118" s="49"/>
      <c r="F118" s="52">
        <f t="shared" si="14"/>
        <v>0</v>
      </c>
      <c r="G118" s="48"/>
      <c r="H118" s="38"/>
      <c r="I118" s="54">
        <f>IF(H118=0,0,TRUNC((50/(H118+0.24)- IF($G118="w",Parameter!$B$3,Parameter!$D$3))/IF($G118="w",Parameter!$C$3,Parameter!$E$3)))</f>
        <v>0</v>
      </c>
      <c r="J118" s="105"/>
      <c r="K118" s="54">
        <f>IF(J118=0,0,TRUNC((75/(J118+0.24)- IF($G118="w",Parameter!$B$3,Parameter!$D$3))/IF($G118="w",Parameter!$C$3,Parameter!$E$3)))</f>
        <v>0</v>
      </c>
      <c r="L118" s="105"/>
      <c r="M118" s="54">
        <f>IF(L118=0,0,TRUNC((100/(L118+0.24)- IF($G118="w",Parameter!$B$3,Parameter!$D$3))/IF($G118="w",Parameter!$C$3,Parameter!$E$3)))</f>
        <v>0</v>
      </c>
      <c r="N118" s="80"/>
      <c r="O118" s="79" t="s">
        <v>44</v>
      </c>
      <c r="P118" s="81"/>
      <c r="Q118" s="54">
        <f>IF($G118="m",0,IF(AND($P118=0,$N118=0),0,TRUNC((800/($N118*60+$P118)-IF($G118="w",Parameter!$B$6,Parameter!$D$6))/IF($G118="w",Parameter!$C$6,Parameter!$E$6))))</f>
        <v>0</v>
      </c>
      <c r="R118" s="106"/>
      <c r="S118" s="73">
        <f>IF(R118=0,0,TRUNC((2000/(R118)- IF(Q118="w",Parameter!$B$6,Parameter!$D$6))/IF(Q118="w",Parameter!$C$6,Parameter!$E$6)))</f>
        <v>0</v>
      </c>
      <c r="T118" s="106"/>
      <c r="U118" s="73">
        <f>IF(T118=0,0,TRUNC((2000/(T118)- IF(Q118="w",Parameter!$B$3,Parameter!$D$3))/IF(Q118="w",Parameter!$C$3,Parameter!$E$3)))</f>
        <v>0</v>
      </c>
      <c r="V118" s="80"/>
      <c r="W118" s="79" t="s">
        <v>44</v>
      </c>
      <c r="X118" s="81"/>
      <c r="Y118" s="54">
        <f>IF($G118="w",0,IF(AND($V118=0,$X118=0),0,TRUNC((1000/($V118*60+$X118)-IF($G118="w",Parameter!$B$6,Parameter!$D$6))/IF($G118="w",Parameter!$C$6,Parameter!$E$6))))</f>
        <v>0</v>
      </c>
      <c r="Z118" s="37"/>
      <c r="AA118" s="104">
        <f>IF(Z118=0,0,TRUNC((SQRT(Z118)- IF($G118="w",Parameter!$B$11,Parameter!$D$11))/IF($G118="w",Parameter!$C$11,Parameter!$E$11)))</f>
        <v>0</v>
      </c>
      <c r="AB118" s="105"/>
      <c r="AC118" s="104">
        <f>IF(AB118=0,0,TRUNC((SQRT(AB118)- IF($G118="w",Parameter!$B$10,Parameter!$D$10))/IF($G118="w",Parameter!$C$10,Parameter!$E$10)))</f>
        <v>0</v>
      </c>
      <c r="AD118" s="38"/>
      <c r="AE118" s="55">
        <f>IF(AD118=0,0,TRUNC((SQRT(AD118)- IF($G118="w",Parameter!$B$15,Parameter!$D$15))/IF($G118="w",Parameter!$C$15,Parameter!$E$15)))</f>
        <v>0</v>
      </c>
      <c r="AF118" s="32"/>
      <c r="AG118" s="55">
        <f>IF(AF118=0,0,TRUNC((SQRT(AF118)- IF($G118="w",Parameter!$B$12,Parameter!$D$12))/IF($G118="w",Parameter!$C$12,Parameter!$E$12)))</f>
        <v>0</v>
      </c>
      <c r="AH118" s="60">
        <f t="shared" si="15"/>
        <v>0</v>
      </c>
      <c r="AI118" s="61">
        <f>LOOKUP($F118,Urkunde!$A$2:$A$16,IF($G118="w",Urkunde!$B$2:$B$16,Urkunde!$D$2:$D$16))</f>
        <v>0</v>
      </c>
      <c r="AJ118" s="61">
        <f>LOOKUP($F118,Urkunde!$A$2:$A$16,IF($G118="w",Urkunde!$C$2:$C$16,Urkunde!$E$2:$E$16))</f>
        <v>0</v>
      </c>
      <c r="AK118" s="61" t="str">
        <f t="shared" si="16"/>
        <v>-</v>
      </c>
      <c r="AL118" s="29">
        <f t="shared" si="17"/>
        <v>0</v>
      </c>
      <c r="AM118" s="21">
        <f t="shared" si="18"/>
        <v>0</v>
      </c>
      <c r="AN118" s="21">
        <f t="shared" si="19"/>
        <v>0</v>
      </c>
      <c r="AO118" s="21">
        <f t="shared" si="20"/>
        <v>0</v>
      </c>
      <c r="AP118" s="21">
        <f t="shared" si="21"/>
        <v>0</v>
      </c>
      <c r="AQ118" s="21">
        <f t="shared" si="22"/>
        <v>0</v>
      </c>
      <c r="AR118" s="21">
        <f t="shared" si="23"/>
        <v>0</v>
      </c>
      <c r="AS118" s="21">
        <f t="shared" si="24"/>
        <v>0</v>
      </c>
      <c r="AT118" s="21">
        <f t="shared" si="25"/>
        <v>0</v>
      </c>
      <c r="AU118" s="21">
        <f t="shared" si="26"/>
        <v>0</v>
      </c>
      <c r="AV118" s="21">
        <f t="shared" si="27"/>
        <v>0</v>
      </c>
    </row>
    <row r="119" spans="1:48" ht="15.6" x14ac:dyDescent="0.3">
      <c r="A119" s="51"/>
      <c r="B119" s="50"/>
      <c r="C119" s="96"/>
      <c r="D119" s="96"/>
      <c r="E119" s="49"/>
      <c r="F119" s="52">
        <f t="shared" si="14"/>
        <v>0</v>
      </c>
      <c r="G119" s="48"/>
      <c r="H119" s="38"/>
      <c r="I119" s="54">
        <f>IF(H119=0,0,TRUNC((50/(H119+0.24)- IF($G119="w",Parameter!$B$3,Parameter!$D$3))/IF($G119="w",Parameter!$C$3,Parameter!$E$3)))</f>
        <v>0</v>
      </c>
      <c r="J119" s="105"/>
      <c r="K119" s="54">
        <f>IF(J119=0,0,TRUNC((75/(J119+0.24)- IF($G119="w",Parameter!$B$3,Parameter!$D$3))/IF($G119="w",Parameter!$C$3,Parameter!$E$3)))</f>
        <v>0</v>
      </c>
      <c r="L119" s="105"/>
      <c r="M119" s="54">
        <f>IF(L119=0,0,TRUNC((100/(L119+0.24)- IF($G119="w",Parameter!$B$3,Parameter!$D$3))/IF($G119="w",Parameter!$C$3,Parameter!$E$3)))</f>
        <v>0</v>
      </c>
      <c r="N119" s="80"/>
      <c r="O119" s="79" t="s">
        <v>44</v>
      </c>
      <c r="P119" s="81"/>
      <c r="Q119" s="54">
        <f>IF($G119="m",0,IF(AND($P119=0,$N119=0),0,TRUNC((800/($N119*60+$P119)-IF($G119="w",Parameter!$B$6,Parameter!$D$6))/IF($G119="w",Parameter!$C$6,Parameter!$E$6))))</f>
        <v>0</v>
      </c>
      <c r="R119" s="106"/>
      <c r="S119" s="73">
        <f>IF(R119=0,0,TRUNC((2000/(R119)- IF(Q119="w",Parameter!$B$6,Parameter!$D$6))/IF(Q119="w",Parameter!$C$6,Parameter!$E$6)))</f>
        <v>0</v>
      </c>
      <c r="T119" s="106"/>
      <c r="U119" s="73">
        <f>IF(T119=0,0,TRUNC((2000/(T119)- IF(Q119="w",Parameter!$B$3,Parameter!$D$3))/IF(Q119="w",Parameter!$C$3,Parameter!$E$3)))</f>
        <v>0</v>
      </c>
      <c r="V119" s="80"/>
      <c r="W119" s="79" t="s">
        <v>44</v>
      </c>
      <c r="X119" s="81"/>
      <c r="Y119" s="54">
        <f>IF($G119="w",0,IF(AND($V119=0,$X119=0),0,TRUNC((1000/($V119*60+$X119)-IF($G119="w",Parameter!$B$6,Parameter!$D$6))/IF($G119="w",Parameter!$C$6,Parameter!$E$6))))</f>
        <v>0</v>
      </c>
      <c r="Z119" s="37"/>
      <c r="AA119" s="104">
        <f>IF(Z119=0,0,TRUNC((SQRT(Z119)- IF($G119="w",Parameter!$B$11,Parameter!$D$11))/IF($G119="w",Parameter!$C$11,Parameter!$E$11)))</f>
        <v>0</v>
      </c>
      <c r="AB119" s="105"/>
      <c r="AC119" s="104">
        <f>IF(AB119=0,0,TRUNC((SQRT(AB119)- IF($G119="w",Parameter!$B$10,Parameter!$D$10))/IF($G119="w",Parameter!$C$10,Parameter!$E$10)))</f>
        <v>0</v>
      </c>
      <c r="AD119" s="38"/>
      <c r="AE119" s="55">
        <f>IF(AD119=0,0,TRUNC((SQRT(AD119)- IF($G119="w",Parameter!$B$15,Parameter!$D$15))/IF($G119="w",Parameter!$C$15,Parameter!$E$15)))</f>
        <v>0</v>
      </c>
      <c r="AF119" s="32"/>
      <c r="AG119" s="55">
        <f>IF(AF119=0,0,TRUNC((SQRT(AF119)- IF($G119="w",Parameter!$B$12,Parameter!$D$12))/IF($G119="w",Parameter!$C$12,Parameter!$E$12)))</f>
        <v>0</v>
      </c>
      <c r="AH119" s="60">
        <f t="shared" si="15"/>
        <v>0</v>
      </c>
      <c r="AI119" s="61">
        <f>LOOKUP($F119,Urkunde!$A$2:$A$16,IF($G119="w",Urkunde!$B$2:$B$16,Urkunde!$D$2:$D$16))</f>
        <v>0</v>
      </c>
      <c r="AJ119" s="61">
        <f>LOOKUP($F119,Urkunde!$A$2:$A$16,IF($G119="w",Urkunde!$C$2:$C$16,Urkunde!$E$2:$E$16))</f>
        <v>0</v>
      </c>
      <c r="AK119" s="61" t="str">
        <f t="shared" si="16"/>
        <v>-</v>
      </c>
      <c r="AL119" s="29">
        <f t="shared" si="17"/>
        <v>0</v>
      </c>
      <c r="AM119" s="21">
        <f t="shared" si="18"/>
        <v>0</v>
      </c>
      <c r="AN119" s="21">
        <f t="shared" si="19"/>
        <v>0</v>
      </c>
      <c r="AO119" s="21">
        <f t="shared" si="20"/>
        <v>0</v>
      </c>
      <c r="AP119" s="21">
        <f t="shared" si="21"/>
        <v>0</v>
      </c>
      <c r="AQ119" s="21">
        <f t="shared" si="22"/>
        <v>0</v>
      </c>
      <c r="AR119" s="21">
        <f t="shared" si="23"/>
        <v>0</v>
      </c>
      <c r="AS119" s="21">
        <f t="shared" si="24"/>
        <v>0</v>
      </c>
      <c r="AT119" s="21">
        <f t="shared" si="25"/>
        <v>0</v>
      </c>
      <c r="AU119" s="21">
        <f t="shared" si="26"/>
        <v>0</v>
      </c>
      <c r="AV119" s="21">
        <f t="shared" si="27"/>
        <v>0</v>
      </c>
    </row>
    <row r="120" spans="1:48" ht="15.6" x14ac:dyDescent="0.3">
      <c r="A120" s="51"/>
      <c r="B120" s="50"/>
      <c r="C120" s="96"/>
      <c r="D120" s="96"/>
      <c r="E120" s="49"/>
      <c r="F120" s="52">
        <f t="shared" si="14"/>
        <v>0</v>
      </c>
      <c r="G120" s="48"/>
      <c r="H120" s="38"/>
      <c r="I120" s="54">
        <f>IF(H120=0,0,TRUNC((50/(H120+0.24)- IF($G120="w",Parameter!$B$3,Parameter!$D$3))/IF($G120="w",Parameter!$C$3,Parameter!$E$3)))</f>
        <v>0</v>
      </c>
      <c r="J120" s="105"/>
      <c r="K120" s="54">
        <f>IF(J120=0,0,TRUNC((75/(J120+0.24)- IF($G120="w",Parameter!$B$3,Parameter!$D$3))/IF($G120="w",Parameter!$C$3,Parameter!$E$3)))</f>
        <v>0</v>
      </c>
      <c r="L120" s="105"/>
      <c r="M120" s="54">
        <f>IF(L120=0,0,TRUNC((100/(L120+0.24)- IF($G120="w",Parameter!$B$3,Parameter!$D$3))/IF($G120="w",Parameter!$C$3,Parameter!$E$3)))</f>
        <v>0</v>
      </c>
      <c r="N120" s="80"/>
      <c r="O120" s="79" t="s">
        <v>44</v>
      </c>
      <c r="P120" s="81"/>
      <c r="Q120" s="54">
        <f>IF($G120="m",0,IF(AND($P120=0,$N120=0),0,TRUNC((800/($N120*60+$P120)-IF($G120="w",Parameter!$B$6,Parameter!$D$6))/IF($G120="w",Parameter!$C$6,Parameter!$E$6))))</f>
        <v>0</v>
      </c>
      <c r="R120" s="106"/>
      <c r="S120" s="73">
        <f>IF(R120=0,0,TRUNC((2000/(R120)- IF(Q120="w",Parameter!$B$6,Parameter!$D$6))/IF(Q120="w",Parameter!$C$6,Parameter!$E$6)))</f>
        <v>0</v>
      </c>
      <c r="T120" s="106"/>
      <c r="U120" s="73">
        <f>IF(T120=0,0,TRUNC((2000/(T120)- IF(Q120="w",Parameter!$B$3,Parameter!$D$3))/IF(Q120="w",Parameter!$C$3,Parameter!$E$3)))</f>
        <v>0</v>
      </c>
      <c r="V120" s="80"/>
      <c r="W120" s="79" t="s">
        <v>44</v>
      </c>
      <c r="X120" s="81"/>
      <c r="Y120" s="54">
        <f>IF($G120="w",0,IF(AND($V120=0,$X120=0),0,TRUNC((1000/($V120*60+$X120)-IF($G120="w",Parameter!$B$6,Parameter!$D$6))/IF($G120="w",Parameter!$C$6,Parameter!$E$6))))</f>
        <v>0</v>
      </c>
      <c r="Z120" s="37"/>
      <c r="AA120" s="104">
        <f>IF(Z120=0,0,TRUNC((SQRT(Z120)- IF($G120="w",Parameter!$B$11,Parameter!$D$11))/IF($G120="w",Parameter!$C$11,Parameter!$E$11)))</f>
        <v>0</v>
      </c>
      <c r="AB120" s="105"/>
      <c r="AC120" s="104">
        <f>IF(AB120=0,0,TRUNC((SQRT(AB120)- IF($G120="w",Parameter!$B$10,Parameter!$D$10))/IF($G120="w",Parameter!$C$10,Parameter!$E$10)))</f>
        <v>0</v>
      </c>
      <c r="AD120" s="38"/>
      <c r="AE120" s="55">
        <f>IF(AD120=0,0,TRUNC((SQRT(AD120)- IF($G120="w",Parameter!$B$15,Parameter!$D$15))/IF($G120="w",Parameter!$C$15,Parameter!$E$15)))</f>
        <v>0</v>
      </c>
      <c r="AF120" s="32"/>
      <c r="AG120" s="55">
        <f>IF(AF120=0,0,TRUNC((SQRT(AF120)- IF($G120="w",Parameter!$B$12,Parameter!$D$12))/IF($G120="w",Parameter!$C$12,Parameter!$E$12)))</f>
        <v>0</v>
      </c>
      <c r="AH120" s="60">
        <f t="shared" si="15"/>
        <v>0</v>
      </c>
      <c r="AI120" s="61">
        <f>LOOKUP($F120,Urkunde!$A$2:$A$16,IF($G120="w",Urkunde!$B$2:$B$16,Urkunde!$D$2:$D$16))</f>
        <v>0</v>
      </c>
      <c r="AJ120" s="61">
        <f>LOOKUP($F120,Urkunde!$A$2:$A$16,IF($G120="w",Urkunde!$C$2:$C$16,Urkunde!$E$2:$E$16))</f>
        <v>0</v>
      </c>
      <c r="AK120" s="61" t="str">
        <f t="shared" si="16"/>
        <v>-</v>
      </c>
      <c r="AL120" s="29">
        <f t="shared" si="17"/>
        <v>0</v>
      </c>
      <c r="AM120" s="21">
        <f t="shared" si="18"/>
        <v>0</v>
      </c>
      <c r="AN120" s="21">
        <f t="shared" si="19"/>
        <v>0</v>
      </c>
      <c r="AO120" s="21">
        <f t="shared" si="20"/>
        <v>0</v>
      </c>
      <c r="AP120" s="21">
        <f t="shared" si="21"/>
        <v>0</v>
      </c>
      <c r="AQ120" s="21">
        <f t="shared" si="22"/>
        <v>0</v>
      </c>
      <c r="AR120" s="21">
        <f t="shared" si="23"/>
        <v>0</v>
      </c>
      <c r="AS120" s="21">
        <f t="shared" si="24"/>
        <v>0</v>
      </c>
      <c r="AT120" s="21">
        <f t="shared" si="25"/>
        <v>0</v>
      </c>
      <c r="AU120" s="21">
        <f t="shared" si="26"/>
        <v>0</v>
      </c>
      <c r="AV120" s="21">
        <f t="shared" si="27"/>
        <v>0</v>
      </c>
    </row>
    <row r="121" spans="1:48" ht="15.6" x14ac:dyDescent="0.3">
      <c r="A121" s="51"/>
      <c r="B121" s="50"/>
      <c r="C121" s="96"/>
      <c r="D121" s="96"/>
      <c r="E121" s="49"/>
      <c r="F121" s="52">
        <f t="shared" si="14"/>
        <v>0</v>
      </c>
      <c r="G121" s="48"/>
      <c r="H121" s="38"/>
      <c r="I121" s="54">
        <f>IF(H121=0,0,TRUNC((50/(H121+0.24)- IF($G121="w",Parameter!$B$3,Parameter!$D$3))/IF($G121="w",Parameter!$C$3,Parameter!$E$3)))</f>
        <v>0</v>
      </c>
      <c r="J121" s="105"/>
      <c r="K121" s="54">
        <f>IF(J121=0,0,TRUNC((75/(J121+0.24)- IF($G121="w",Parameter!$B$3,Parameter!$D$3))/IF($G121="w",Parameter!$C$3,Parameter!$E$3)))</f>
        <v>0</v>
      </c>
      <c r="L121" s="105"/>
      <c r="M121" s="54">
        <f>IF(L121=0,0,TRUNC((100/(L121+0.24)- IF($G121="w",Parameter!$B$3,Parameter!$D$3))/IF($G121="w",Parameter!$C$3,Parameter!$E$3)))</f>
        <v>0</v>
      </c>
      <c r="N121" s="80"/>
      <c r="O121" s="79" t="s">
        <v>44</v>
      </c>
      <c r="P121" s="81"/>
      <c r="Q121" s="54">
        <f>IF($G121="m",0,IF(AND($P121=0,$N121=0),0,TRUNC((800/($N121*60+$P121)-IF($G121="w",Parameter!$B$6,Parameter!$D$6))/IF($G121="w",Parameter!$C$6,Parameter!$E$6))))</f>
        <v>0</v>
      </c>
      <c r="R121" s="106"/>
      <c r="S121" s="73">
        <f>IF(R121=0,0,TRUNC((2000/(R121)- IF(Q121="w",Parameter!$B$6,Parameter!$D$6))/IF(Q121="w",Parameter!$C$6,Parameter!$E$6)))</f>
        <v>0</v>
      </c>
      <c r="T121" s="106"/>
      <c r="U121" s="73">
        <f>IF(T121=0,0,TRUNC((2000/(T121)- IF(Q121="w",Parameter!$B$3,Parameter!$D$3))/IF(Q121="w",Parameter!$C$3,Parameter!$E$3)))</f>
        <v>0</v>
      </c>
      <c r="V121" s="80"/>
      <c r="W121" s="79" t="s">
        <v>44</v>
      </c>
      <c r="X121" s="81"/>
      <c r="Y121" s="54">
        <f>IF($G121="w",0,IF(AND($V121=0,$X121=0),0,TRUNC((1000/($V121*60+$X121)-IF($G121="w",Parameter!$B$6,Parameter!$D$6))/IF($G121="w",Parameter!$C$6,Parameter!$E$6))))</f>
        <v>0</v>
      </c>
      <c r="Z121" s="37"/>
      <c r="AA121" s="104">
        <f>IF(Z121=0,0,TRUNC((SQRT(Z121)- IF($G121="w",Parameter!$B$11,Parameter!$D$11))/IF($G121="w",Parameter!$C$11,Parameter!$E$11)))</f>
        <v>0</v>
      </c>
      <c r="AB121" s="105"/>
      <c r="AC121" s="104">
        <f>IF(AB121=0,0,TRUNC((SQRT(AB121)- IF($G121="w",Parameter!$B$10,Parameter!$D$10))/IF($G121="w",Parameter!$C$10,Parameter!$E$10)))</f>
        <v>0</v>
      </c>
      <c r="AD121" s="38"/>
      <c r="AE121" s="55">
        <f>IF(AD121=0,0,TRUNC((SQRT(AD121)- IF($G121="w",Parameter!$B$15,Parameter!$D$15))/IF($G121="w",Parameter!$C$15,Parameter!$E$15)))</f>
        <v>0</v>
      </c>
      <c r="AF121" s="32"/>
      <c r="AG121" s="55">
        <f>IF(AF121=0,0,TRUNC((SQRT(AF121)- IF($G121="w",Parameter!$B$12,Parameter!$D$12))/IF($G121="w",Parameter!$C$12,Parameter!$E$12)))</f>
        <v>0</v>
      </c>
      <c r="AH121" s="60">
        <f t="shared" si="15"/>
        <v>0</v>
      </c>
      <c r="AI121" s="61">
        <f>LOOKUP($F121,Urkunde!$A$2:$A$16,IF($G121="w",Urkunde!$B$2:$B$16,Urkunde!$D$2:$D$16))</f>
        <v>0</v>
      </c>
      <c r="AJ121" s="61">
        <f>LOOKUP($F121,Urkunde!$A$2:$A$16,IF($G121="w",Urkunde!$C$2:$C$16,Urkunde!$E$2:$E$16))</f>
        <v>0</v>
      </c>
      <c r="AK121" s="61" t="str">
        <f t="shared" si="16"/>
        <v>-</v>
      </c>
      <c r="AL121" s="29">
        <f t="shared" si="17"/>
        <v>0</v>
      </c>
      <c r="AM121" s="21">
        <f t="shared" si="18"/>
        <v>0</v>
      </c>
      <c r="AN121" s="21">
        <f t="shared" si="19"/>
        <v>0</v>
      </c>
      <c r="AO121" s="21">
        <f t="shared" si="20"/>
        <v>0</v>
      </c>
      <c r="AP121" s="21">
        <f t="shared" si="21"/>
        <v>0</v>
      </c>
      <c r="AQ121" s="21">
        <f t="shared" si="22"/>
        <v>0</v>
      </c>
      <c r="AR121" s="21">
        <f t="shared" si="23"/>
        <v>0</v>
      </c>
      <c r="AS121" s="21">
        <f t="shared" si="24"/>
        <v>0</v>
      </c>
      <c r="AT121" s="21">
        <f t="shared" si="25"/>
        <v>0</v>
      </c>
      <c r="AU121" s="21">
        <f t="shared" si="26"/>
        <v>0</v>
      </c>
      <c r="AV121" s="21">
        <f t="shared" si="27"/>
        <v>0</v>
      </c>
    </row>
    <row r="122" spans="1:48" ht="15.6" x14ac:dyDescent="0.3">
      <c r="A122" s="51"/>
      <c r="B122" s="50"/>
      <c r="C122" s="96"/>
      <c r="D122" s="96"/>
      <c r="E122" s="49"/>
      <c r="F122" s="52">
        <f t="shared" si="14"/>
        <v>0</v>
      </c>
      <c r="G122" s="48"/>
      <c r="H122" s="38"/>
      <c r="I122" s="54">
        <f>IF(H122=0,0,TRUNC((50/(H122+0.24)- IF($G122="w",Parameter!$B$3,Parameter!$D$3))/IF($G122="w",Parameter!$C$3,Parameter!$E$3)))</f>
        <v>0</v>
      </c>
      <c r="J122" s="105"/>
      <c r="K122" s="54">
        <f>IF(J122=0,0,TRUNC((75/(J122+0.24)- IF($G122="w",Parameter!$B$3,Parameter!$D$3))/IF($G122="w",Parameter!$C$3,Parameter!$E$3)))</f>
        <v>0</v>
      </c>
      <c r="L122" s="105"/>
      <c r="M122" s="54">
        <f>IF(L122=0,0,TRUNC((100/(L122+0.24)- IF($G122="w",Parameter!$B$3,Parameter!$D$3))/IF($G122="w",Parameter!$C$3,Parameter!$E$3)))</f>
        <v>0</v>
      </c>
      <c r="N122" s="80"/>
      <c r="O122" s="79" t="s">
        <v>44</v>
      </c>
      <c r="P122" s="81"/>
      <c r="Q122" s="54">
        <f>IF($G122="m",0,IF(AND($P122=0,$N122=0),0,TRUNC((800/($N122*60+$P122)-IF($G122="w",Parameter!$B$6,Parameter!$D$6))/IF($G122="w",Parameter!$C$6,Parameter!$E$6))))</f>
        <v>0</v>
      </c>
      <c r="R122" s="106"/>
      <c r="S122" s="73">
        <f>IF(R122=0,0,TRUNC((2000/(R122)- IF(Q122="w",Parameter!$B$6,Parameter!$D$6))/IF(Q122="w",Parameter!$C$6,Parameter!$E$6)))</f>
        <v>0</v>
      </c>
      <c r="T122" s="106"/>
      <c r="U122" s="73">
        <f>IF(T122=0,0,TRUNC((2000/(T122)- IF(Q122="w",Parameter!$B$3,Parameter!$D$3))/IF(Q122="w",Parameter!$C$3,Parameter!$E$3)))</f>
        <v>0</v>
      </c>
      <c r="V122" s="80"/>
      <c r="W122" s="79" t="s">
        <v>44</v>
      </c>
      <c r="X122" s="81"/>
      <c r="Y122" s="54">
        <f>IF($G122="w",0,IF(AND($V122=0,$X122=0),0,TRUNC((1000/($V122*60+$X122)-IF($G122="w",Parameter!$B$6,Parameter!$D$6))/IF($G122="w",Parameter!$C$6,Parameter!$E$6))))</f>
        <v>0</v>
      </c>
      <c r="Z122" s="37"/>
      <c r="AA122" s="104">
        <f>IF(Z122=0,0,TRUNC((SQRT(Z122)- IF($G122="w",Parameter!$B$11,Parameter!$D$11))/IF($G122="w",Parameter!$C$11,Parameter!$E$11)))</f>
        <v>0</v>
      </c>
      <c r="AB122" s="105"/>
      <c r="AC122" s="104">
        <f>IF(AB122=0,0,TRUNC((SQRT(AB122)- IF($G122="w",Parameter!$B$10,Parameter!$D$10))/IF($G122="w",Parameter!$C$10,Parameter!$E$10)))</f>
        <v>0</v>
      </c>
      <c r="AD122" s="38"/>
      <c r="AE122" s="55">
        <f>IF(AD122=0,0,TRUNC((SQRT(AD122)- IF($G122="w",Parameter!$B$15,Parameter!$D$15))/IF($G122="w",Parameter!$C$15,Parameter!$E$15)))</f>
        <v>0</v>
      </c>
      <c r="AF122" s="32"/>
      <c r="AG122" s="55">
        <f>IF(AF122=0,0,TRUNC((SQRT(AF122)- IF($G122="w",Parameter!$B$12,Parameter!$D$12))/IF($G122="w",Parameter!$C$12,Parameter!$E$12)))</f>
        <v>0</v>
      </c>
      <c r="AH122" s="60">
        <f t="shared" si="15"/>
        <v>0</v>
      </c>
      <c r="AI122" s="61">
        <f>LOOKUP($F122,Urkunde!$A$2:$A$16,IF($G122="w",Urkunde!$B$2:$B$16,Urkunde!$D$2:$D$16))</f>
        <v>0</v>
      </c>
      <c r="AJ122" s="61">
        <f>LOOKUP($F122,Urkunde!$A$2:$A$16,IF($G122="w",Urkunde!$C$2:$C$16,Urkunde!$E$2:$E$16))</f>
        <v>0</v>
      </c>
      <c r="AK122" s="61" t="str">
        <f t="shared" si="16"/>
        <v>-</v>
      </c>
      <c r="AL122" s="29">
        <f t="shared" si="17"/>
        <v>0</v>
      </c>
      <c r="AM122" s="21">
        <f t="shared" si="18"/>
        <v>0</v>
      </c>
      <c r="AN122" s="21">
        <f t="shared" si="19"/>
        <v>0</v>
      </c>
      <c r="AO122" s="21">
        <f t="shared" si="20"/>
        <v>0</v>
      </c>
      <c r="AP122" s="21">
        <f t="shared" si="21"/>
        <v>0</v>
      </c>
      <c r="AQ122" s="21">
        <f t="shared" si="22"/>
        <v>0</v>
      </c>
      <c r="AR122" s="21">
        <f t="shared" si="23"/>
        <v>0</v>
      </c>
      <c r="AS122" s="21">
        <f t="shared" si="24"/>
        <v>0</v>
      </c>
      <c r="AT122" s="21">
        <f t="shared" si="25"/>
        <v>0</v>
      </c>
      <c r="AU122" s="21">
        <f t="shared" si="26"/>
        <v>0</v>
      </c>
      <c r="AV122" s="21">
        <f t="shared" si="27"/>
        <v>0</v>
      </c>
    </row>
    <row r="123" spans="1:48" ht="15.6" x14ac:dyDescent="0.3">
      <c r="A123" s="51"/>
      <c r="B123" s="50"/>
      <c r="C123" s="96"/>
      <c r="D123" s="96"/>
      <c r="E123" s="49"/>
      <c r="F123" s="52">
        <f t="shared" si="14"/>
        <v>0</v>
      </c>
      <c r="G123" s="48"/>
      <c r="H123" s="38"/>
      <c r="I123" s="54">
        <f>IF(H123=0,0,TRUNC((50/(H123+0.24)- IF($G123="w",Parameter!$B$3,Parameter!$D$3))/IF($G123="w",Parameter!$C$3,Parameter!$E$3)))</f>
        <v>0</v>
      </c>
      <c r="J123" s="105"/>
      <c r="K123" s="54">
        <f>IF(J123=0,0,TRUNC((75/(J123+0.24)- IF($G123="w",Parameter!$B$3,Parameter!$D$3))/IF($G123="w",Parameter!$C$3,Parameter!$E$3)))</f>
        <v>0</v>
      </c>
      <c r="L123" s="105"/>
      <c r="M123" s="54">
        <f>IF(L123=0,0,TRUNC((100/(L123+0.24)- IF($G123="w",Parameter!$B$3,Parameter!$D$3))/IF($G123="w",Parameter!$C$3,Parameter!$E$3)))</f>
        <v>0</v>
      </c>
      <c r="N123" s="80"/>
      <c r="O123" s="79" t="s">
        <v>44</v>
      </c>
      <c r="P123" s="81"/>
      <c r="Q123" s="54">
        <f>IF($G123="m",0,IF(AND($P123=0,$N123=0),0,TRUNC((800/($N123*60+$P123)-IF($G123="w",Parameter!$B$6,Parameter!$D$6))/IF($G123="w",Parameter!$C$6,Parameter!$E$6))))</f>
        <v>0</v>
      </c>
      <c r="R123" s="106"/>
      <c r="S123" s="73">
        <f>IF(R123=0,0,TRUNC((2000/(R123)- IF(Q123="w",Parameter!$B$6,Parameter!$D$6))/IF(Q123="w",Parameter!$C$6,Parameter!$E$6)))</f>
        <v>0</v>
      </c>
      <c r="T123" s="106"/>
      <c r="U123" s="73">
        <f>IF(T123=0,0,TRUNC((2000/(T123)- IF(Q123="w",Parameter!$B$3,Parameter!$D$3))/IF(Q123="w",Parameter!$C$3,Parameter!$E$3)))</f>
        <v>0</v>
      </c>
      <c r="V123" s="80"/>
      <c r="W123" s="79" t="s">
        <v>44</v>
      </c>
      <c r="X123" s="81"/>
      <c r="Y123" s="54">
        <f>IF($G123="w",0,IF(AND($V123=0,$X123=0),0,TRUNC((1000/($V123*60+$X123)-IF($G123="w",Parameter!$B$6,Parameter!$D$6))/IF($G123="w",Parameter!$C$6,Parameter!$E$6))))</f>
        <v>0</v>
      </c>
      <c r="Z123" s="37"/>
      <c r="AA123" s="104">
        <f>IF(Z123=0,0,TRUNC((SQRT(Z123)- IF($G123="w",Parameter!$B$11,Parameter!$D$11))/IF($G123="w",Parameter!$C$11,Parameter!$E$11)))</f>
        <v>0</v>
      </c>
      <c r="AB123" s="105"/>
      <c r="AC123" s="104">
        <f>IF(AB123=0,0,TRUNC((SQRT(AB123)- IF($G123="w",Parameter!$B$10,Parameter!$D$10))/IF($G123="w",Parameter!$C$10,Parameter!$E$10)))</f>
        <v>0</v>
      </c>
      <c r="AD123" s="38"/>
      <c r="AE123" s="55">
        <f>IF(AD123=0,0,TRUNC((SQRT(AD123)- IF($G123="w",Parameter!$B$15,Parameter!$D$15))/IF($G123="w",Parameter!$C$15,Parameter!$E$15)))</f>
        <v>0</v>
      </c>
      <c r="AF123" s="32"/>
      <c r="AG123" s="55">
        <f>IF(AF123=0,0,TRUNC((SQRT(AF123)- IF($G123="w",Parameter!$B$12,Parameter!$D$12))/IF($G123="w",Parameter!$C$12,Parameter!$E$12)))</f>
        <v>0</v>
      </c>
      <c r="AH123" s="60">
        <f t="shared" si="15"/>
        <v>0</v>
      </c>
      <c r="AI123" s="61">
        <f>LOOKUP($F123,Urkunde!$A$2:$A$16,IF($G123="w",Urkunde!$B$2:$B$16,Urkunde!$D$2:$D$16))</f>
        <v>0</v>
      </c>
      <c r="AJ123" s="61">
        <f>LOOKUP($F123,Urkunde!$A$2:$A$16,IF($G123="w",Urkunde!$C$2:$C$16,Urkunde!$E$2:$E$16))</f>
        <v>0</v>
      </c>
      <c r="AK123" s="61" t="str">
        <f t="shared" si="16"/>
        <v>-</v>
      </c>
      <c r="AL123" s="29">
        <f t="shared" si="17"/>
        <v>0</v>
      </c>
      <c r="AM123" s="21">
        <f t="shared" si="18"/>
        <v>0</v>
      </c>
      <c r="AN123" s="21">
        <f t="shared" si="19"/>
        <v>0</v>
      </c>
      <c r="AO123" s="21">
        <f t="shared" si="20"/>
        <v>0</v>
      </c>
      <c r="AP123" s="21">
        <f t="shared" si="21"/>
        <v>0</v>
      </c>
      <c r="AQ123" s="21">
        <f t="shared" si="22"/>
        <v>0</v>
      </c>
      <c r="AR123" s="21">
        <f t="shared" si="23"/>
        <v>0</v>
      </c>
      <c r="AS123" s="21">
        <f t="shared" si="24"/>
        <v>0</v>
      </c>
      <c r="AT123" s="21">
        <f t="shared" si="25"/>
        <v>0</v>
      </c>
      <c r="AU123" s="21">
        <f t="shared" si="26"/>
        <v>0</v>
      </c>
      <c r="AV123" s="21">
        <f t="shared" si="27"/>
        <v>0</v>
      </c>
    </row>
    <row r="124" spans="1:48" ht="15.6" x14ac:dyDescent="0.3">
      <c r="A124" s="51"/>
      <c r="B124" s="50"/>
      <c r="C124" s="96"/>
      <c r="D124" s="96"/>
      <c r="E124" s="49"/>
      <c r="F124" s="52">
        <f t="shared" si="14"/>
        <v>0</v>
      </c>
      <c r="G124" s="48"/>
      <c r="H124" s="38"/>
      <c r="I124" s="54">
        <f>IF(H124=0,0,TRUNC((50/(H124+0.24)- IF($G124="w",Parameter!$B$3,Parameter!$D$3))/IF($G124="w",Parameter!$C$3,Parameter!$E$3)))</f>
        <v>0</v>
      </c>
      <c r="J124" s="105"/>
      <c r="K124" s="54">
        <f>IF(J124=0,0,TRUNC((75/(J124+0.24)- IF($G124="w",Parameter!$B$3,Parameter!$D$3))/IF($G124="w",Parameter!$C$3,Parameter!$E$3)))</f>
        <v>0</v>
      </c>
      <c r="L124" s="105"/>
      <c r="M124" s="54">
        <f>IF(L124=0,0,TRUNC((100/(L124+0.24)- IF($G124="w",Parameter!$B$3,Parameter!$D$3))/IF($G124="w",Parameter!$C$3,Parameter!$E$3)))</f>
        <v>0</v>
      </c>
      <c r="N124" s="80"/>
      <c r="O124" s="79" t="s">
        <v>44</v>
      </c>
      <c r="P124" s="81"/>
      <c r="Q124" s="54">
        <f>IF($G124="m",0,IF(AND($P124=0,$N124=0),0,TRUNC((800/($N124*60+$P124)-IF($G124="w",Parameter!$B$6,Parameter!$D$6))/IF($G124="w",Parameter!$C$6,Parameter!$E$6))))</f>
        <v>0</v>
      </c>
      <c r="R124" s="106"/>
      <c r="S124" s="73">
        <f>IF(R124=0,0,TRUNC((2000/(R124)- IF(Q124="w",Parameter!$B$6,Parameter!$D$6))/IF(Q124="w",Parameter!$C$6,Parameter!$E$6)))</f>
        <v>0</v>
      </c>
      <c r="T124" s="106"/>
      <c r="U124" s="73">
        <f>IF(T124=0,0,TRUNC((2000/(T124)- IF(Q124="w",Parameter!$B$3,Parameter!$D$3))/IF(Q124="w",Parameter!$C$3,Parameter!$E$3)))</f>
        <v>0</v>
      </c>
      <c r="V124" s="80"/>
      <c r="W124" s="79" t="s">
        <v>44</v>
      </c>
      <c r="X124" s="81"/>
      <c r="Y124" s="54">
        <f>IF($G124="w",0,IF(AND($V124=0,$X124=0),0,TRUNC((1000/($V124*60+$X124)-IF($G124="w",Parameter!$B$6,Parameter!$D$6))/IF($G124="w",Parameter!$C$6,Parameter!$E$6))))</f>
        <v>0</v>
      </c>
      <c r="Z124" s="37"/>
      <c r="AA124" s="104">
        <f>IF(Z124=0,0,TRUNC((SQRT(Z124)- IF($G124="w",Parameter!$B$11,Parameter!$D$11))/IF($G124="w",Parameter!$C$11,Parameter!$E$11)))</f>
        <v>0</v>
      </c>
      <c r="AB124" s="105"/>
      <c r="AC124" s="104">
        <f>IF(AB124=0,0,TRUNC((SQRT(AB124)- IF($G124="w",Parameter!$B$10,Parameter!$D$10))/IF($G124="w",Parameter!$C$10,Parameter!$E$10)))</f>
        <v>0</v>
      </c>
      <c r="AD124" s="38"/>
      <c r="AE124" s="55">
        <f>IF(AD124=0,0,TRUNC((SQRT(AD124)- IF($G124="w",Parameter!$B$15,Parameter!$D$15))/IF($G124="w",Parameter!$C$15,Parameter!$E$15)))</f>
        <v>0</v>
      </c>
      <c r="AF124" s="32"/>
      <c r="AG124" s="55">
        <f>IF(AF124=0,0,TRUNC((SQRT(AF124)- IF($G124="w",Parameter!$B$12,Parameter!$D$12))/IF($G124="w",Parameter!$C$12,Parameter!$E$12)))</f>
        <v>0</v>
      </c>
      <c r="AH124" s="60">
        <f t="shared" si="15"/>
        <v>0</v>
      </c>
      <c r="AI124" s="61">
        <f>LOOKUP($F124,Urkunde!$A$2:$A$16,IF($G124="w",Urkunde!$B$2:$B$16,Urkunde!$D$2:$D$16))</f>
        <v>0</v>
      </c>
      <c r="AJ124" s="61">
        <f>LOOKUP($F124,Urkunde!$A$2:$A$16,IF($G124="w",Urkunde!$C$2:$C$16,Urkunde!$E$2:$E$16))</f>
        <v>0</v>
      </c>
      <c r="AK124" s="61" t="str">
        <f t="shared" si="16"/>
        <v>-</v>
      </c>
      <c r="AL124" s="29">
        <f t="shared" si="17"/>
        <v>0</v>
      </c>
      <c r="AM124" s="21">
        <f t="shared" si="18"/>
        <v>0</v>
      </c>
      <c r="AN124" s="21">
        <f t="shared" si="19"/>
        <v>0</v>
      </c>
      <c r="AO124" s="21">
        <f t="shared" si="20"/>
        <v>0</v>
      </c>
      <c r="AP124" s="21">
        <f t="shared" si="21"/>
        <v>0</v>
      </c>
      <c r="AQ124" s="21">
        <f t="shared" si="22"/>
        <v>0</v>
      </c>
      <c r="AR124" s="21">
        <f t="shared" si="23"/>
        <v>0</v>
      </c>
      <c r="AS124" s="21">
        <f t="shared" si="24"/>
        <v>0</v>
      </c>
      <c r="AT124" s="21">
        <f t="shared" si="25"/>
        <v>0</v>
      </c>
      <c r="AU124" s="21">
        <f t="shared" si="26"/>
        <v>0</v>
      </c>
      <c r="AV124" s="21">
        <f t="shared" si="27"/>
        <v>0</v>
      </c>
    </row>
    <row r="125" spans="1:48" ht="15.6" x14ac:dyDescent="0.3">
      <c r="A125" s="51"/>
      <c r="B125" s="50"/>
      <c r="C125" s="96"/>
      <c r="D125" s="96"/>
      <c r="E125" s="49"/>
      <c r="F125" s="52">
        <f t="shared" si="14"/>
        <v>0</v>
      </c>
      <c r="G125" s="48"/>
      <c r="H125" s="38"/>
      <c r="I125" s="54">
        <f>IF(H125=0,0,TRUNC((50/(H125+0.24)- IF($G125="w",Parameter!$B$3,Parameter!$D$3))/IF($G125="w",Parameter!$C$3,Parameter!$E$3)))</f>
        <v>0</v>
      </c>
      <c r="J125" s="105"/>
      <c r="K125" s="54">
        <f>IF(J125=0,0,TRUNC((75/(J125+0.24)- IF($G125="w",Parameter!$B$3,Parameter!$D$3))/IF($G125="w",Parameter!$C$3,Parameter!$E$3)))</f>
        <v>0</v>
      </c>
      <c r="L125" s="105"/>
      <c r="M125" s="54">
        <f>IF(L125=0,0,TRUNC((100/(L125+0.24)- IF($G125="w",Parameter!$B$3,Parameter!$D$3))/IF($G125="w",Parameter!$C$3,Parameter!$E$3)))</f>
        <v>0</v>
      </c>
      <c r="N125" s="80"/>
      <c r="O125" s="79" t="s">
        <v>44</v>
      </c>
      <c r="P125" s="81"/>
      <c r="Q125" s="54">
        <f>IF($G125="m",0,IF(AND($P125=0,$N125=0),0,TRUNC((800/($N125*60+$P125)-IF($G125="w",Parameter!$B$6,Parameter!$D$6))/IF($G125="w",Parameter!$C$6,Parameter!$E$6))))</f>
        <v>0</v>
      </c>
      <c r="R125" s="106"/>
      <c r="S125" s="73">
        <f>IF(R125=0,0,TRUNC((2000/(R125)- IF(Q125="w",Parameter!$B$6,Parameter!$D$6))/IF(Q125="w",Parameter!$C$6,Parameter!$E$6)))</f>
        <v>0</v>
      </c>
      <c r="T125" s="106"/>
      <c r="U125" s="73">
        <f>IF(T125=0,0,TRUNC((2000/(T125)- IF(Q125="w",Parameter!$B$3,Parameter!$D$3))/IF(Q125="w",Parameter!$C$3,Parameter!$E$3)))</f>
        <v>0</v>
      </c>
      <c r="V125" s="80"/>
      <c r="W125" s="79" t="s">
        <v>44</v>
      </c>
      <c r="X125" s="81"/>
      <c r="Y125" s="54">
        <f>IF($G125="w",0,IF(AND($V125=0,$X125=0),0,TRUNC((1000/($V125*60+$X125)-IF($G125="w",Parameter!$B$6,Parameter!$D$6))/IF($G125="w",Parameter!$C$6,Parameter!$E$6))))</f>
        <v>0</v>
      </c>
      <c r="Z125" s="37"/>
      <c r="AA125" s="104">
        <f>IF(Z125=0,0,TRUNC((SQRT(Z125)- IF($G125="w",Parameter!$B$11,Parameter!$D$11))/IF($G125="w",Parameter!$C$11,Parameter!$E$11)))</f>
        <v>0</v>
      </c>
      <c r="AB125" s="105"/>
      <c r="AC125" s="104">
        <f>IF(AB125=0,0,TRUNC((SQRT(AB125)- IF($G125="w",Parameter!$B$10,Parameter!$D$10))/IF($G125="w",Parameter!$C$10,Parameter!$E$10)))</f>
        <v>0</v>
      </c>
      <c r="AD125" s="38"/>
      <c r="AE125" s="55">
        <f>IF(AD125=0,0,TRUNC((SQRT(AD125)- IF($G125="w",Parameter!$B$15,Parameter!$D$15))/IF($G125="w",Parameter!$C$15,Parameter!$E$15)))</f>
        <v>0</v>
      </c>
      <c r="AF125" s="32"/>
      <c r="AG125" s="55">
        <f>IF(AF125=0,0,TRUNC((SQRT(AF125)- IF($G125="w",Parameter!$B$12,Parameter!$D$12))/IF($G125="w",Parameter!$C$12,Parameter!$E$12)))</f>
        <v>0</v>
      </c>
      <c r="AH125" s="60">
        <f t="shared" si="15"/>
        <v>0</v>
      </c>
      <c r="AI125" s="61">
        <f>LOOKUP($F125,Urkunde!$A$2:$A$16,IF($G125="w",Urkunde!$B$2:$B$16,Urkunde!$D$2:$D$16))</f>
        <v>0</v>
      </c>
      <c r="AJ125" s="61">
        <f>LOOKUP($F125,Urkunde!$A$2:$A$16,IF($G125="w",Urkunde!$C$2:$C$16,Urkunde!$E$2:$E$16))</f>
        <v>0</v>
      </c>
      <c r="AK125" s="61" t="str">
        <f t="shared" si="16"/>
        <v>-</v>
      </c>
      <c r="AL125" s="29">
        <f t="shared" si="17"/>
        <v>0</v>
      </c>
      <c r="AM125" s="21">
        <f t="shared" si="18"/>
        <v>0</v>
      </c>
      <c r="AN125" s="21">
        <f t="shared" si="19"/>
        <v>0</v>
      </c>
      <c r="AO125" s="21">
        <f t="shared" si="20"/>
        <v>0</v>
      </c>
      <c r="AP125" s="21">
        <f t="shared" si="21"/>
        <v>0</v>
      </c>
      <c r="AQ125" s="21">
        <f t="shared" si="22"/>
        <v>0</v>
      </c>
      <c r="AR125" s="21">
        <f t="shared" si="23"/>
        <v>0</v>
      </c>
      <c r="AS125" s="21">
        <f t="shared" si="24"/>
        <v>0</v>
      </c>
      <c r="AT125" s="21">
        <f t="shared" si="25"/>
        <v>0</v>
      </c>
      <c r="AU125" s="21">
        <f t="shared" si="26"/>
        <v>0</v>
      </c>
      <c r="AV125" s="21">
        <f t="shared" si="27"/>
        <v>0</v>
      </c>
    </row>
    <row r="126" spans="1:48" ht="15.6" x14ac:dyDescent="0.3">
      <c r="A126" s="51"/>
      <c r="B126" s="50"/>
      <c r="C126" s="96"/>
      <c r="D126" s="96"/>
      <c r="E126" s="49"/>
      <c r="F126" s="52">
        <f t="shared" si="14"/>
        <v>0</v>
      </c>
      <c r="G126" s="48"/>
      <c r="H126" s="38"/>
      <c r="I126" s="54">
        <f>IF(H126=0,0,TRUNC((50/(H126+0.24)- IF($G126="w",Parameter!$B$3,Parameter!$D$3))/IF($G126="w",Parameter!$C$3,Parameter!$E$3)))</f>
        <v>0</v>
      </c>
      <c r="J126" s="105"/>
      <c r="K126" s="54">
        <f>IF(J126=0,0,TRUNC((75/(J126+0.24)- IF($G126="w",Parameter!$B$3,Parameter!$D$3))/IF($G126="w",Parameter!$C$3,Parameter!$E$3)))</f>
        <v>0</v>
      </c>
      <c r="L126" s="105"/>
      <c r="M126" s="54">
        <f>IF(L126=0,0,TRUNC((100/(L126+0.24)- IF($G126="w",Parameter!$B$3,Parameter!$D$3))/IF($G126="w",Parameter!$C$3,Parameter!$E$3)))</f>
        <v>0</v>
      </c>
      <c r="N126" s="80"/>
      <c r="O126" s="79" t="s">
        <v>44</v>
      </c>
      <c r="P126" s="81"/>
      <c r="Q126" s="54">
        <f>IF($G126="m",0,IF(AND($P126=0,$N126=0),0,TRUNC((800/($N126*60+$P126)-IF($G126="w",Parameter!$B$6,Parameter!$D$6))/IF($G126="w",Parameter!$C$6,Parameter!$E$6))))</f>
        <v>0</v>
      </c>
      <c r="R126" s="106"/>
      <c r="S126" s="73">
        <f>IF(R126=0,0,TRUNC((2000/(R126)- IF(Q126="w",Parameter!$B$6,Parameter!$D$6))/IF(Q126="w",Parameter!$C$6,Parameter!$E$6)))</f>
        <v>0</v>
      </c>
      <c r="T126" s="106"/>
      <c r="U126" s="73">
        <f>IF(T126=0,0,TRUNC((2000/(T126)- IF(Q126="w",Parameter!$B$3,Parameter!$D$3))/IF(Q126="w",Parameter!$C$3,Parameter!$E$3)))</f>
        <v>0</v>
      </c>
      <c r="V126" s="80"/>
      <c r="W126" s="79" t="s">
        <v>44</v>
      </c>
      <c r="X126" s="81"/>
      <c r="Y126" s="54">
        <f>IF($G126="w",0,IF(AND($V126=0,$X126=0),0,TRUNC((1000/($V126*60+$X126)-IF($G126="w",Parameter!$B$6,Parameter!$D$6))/IF($G126="w",Parameter!$C$6,Parameter!$E$6))))</f>
        <v>0</v>
      </c>
      <c r="Z126" s="37"/>
      <c r="AA126" s="104">
        <f>IF(Z126=0,0,TRUNC((SQRT(Z126)- IF($G126="w",Parameter!$B$11,Parameter!$D$11))/IF($G126="w",Parameter!$C$11,Parameter!$E$11)))</f>
        <v>0</v>
      </c>
      <c r="AB126" s="105"/>
      <c r="AC126" s="104">
        <f>IF(AB126=0,0,TRUNC((SQRT(AB126)- IF($G126="w",Parameter!$B$10,Parameter!$D$10))/IF($G126="w",Parameter!$C$10,Parameter!$E$10)))</f>
        <v>0</v>
      </c>
      <c r="AD126" s="38"/>
      <c r="AE126" s="55">
        <f>IF(AD126=0,0,TRUNC((SQRT(AD126)- IF($G126="w",Parameter!$B$15,Parameter!$D$15))/IF($G126="w",Parameter!$C$15,Parameter!$E$15)))</f>
        <v>0</v>
      </c>
      <c r="AF126" s="32"/>
      <c r="AG126" s="55">
        <f>IF(AF126=0,0,TRUNC((SQRT(AF126)- IF($G126="w",Parameter!$B$12,Parameter!$D$12))/IF($G126="w",Parameter!$C$12,Parameter!$E$12)))</f>
        <v>0</v>
      </c>
      <c r="AH126" s="60">
        <f t="shared" si="15"/>
        <v>0</v>
      </c>
      <c r="AI126" s="61">
        <f>LOOKUP($F126,Urkunde!$A$2:$A$16,IF($G126="w",Urkunde!$B$2:$B$16,Urkunde!$D$2:$D$16))</f>
        <v>0</v>
      </c>
      <c r="AJ126" s="61">
        <f>LOOKUP($F126,Urkunde!$A$2:$A$16,IF($G126="w",Urkunde!$C$2:$C$16,Urkunde!$E$2:$E$16))</f>
        <v>0</v>
      </c>
      <c r="AK126" s="61" t="str">
        <f t="shared" si="16"/>
        <v>-</v>
      </c>
      <c r="AL126" s="29">
        <f t="shared" si="17"/>
        <v>0</v>
      </c>
      <c r="AM126" s="21">
        <f t="shared" si="18"/>
        <v>0</v>
      </c>
      <c r="AN126" s="21">
        <f t="shared" si="19"/>
        <v>0</v>
      </c>
      <c r="AO126" s="21">
        <f t="shared" si="20"/>
        <v>0</v>
      </c>
      <c r="AP126" s="21">
        <f t="shared" si="21"/>
        <v>0</v>
      </c>
      <c r="AQ126" s="21">
        <f t="shared" si="22"/>
        <v>0</v>
      </c>
      <c r="AR126" s="21">
        <f t="shared" si="23"/>
        <v>0</v>
      </c>
      <c r="AS126" s="21">
        <f t="shared" si="24"/>
        <v>0</v>
      </c>
      <c r="AT126" s="21">
        <f t="shared" si="25"/>
        <v>0</v>
      </c>
      <c r="AU126" s="21">
        <f t="shared" si="26"/>
        <v>0</v>
      </c>
      <c r="AV126" s="21">
        <f t="shared" si="27"/>
        <v>0</v>
      </c>
    </row>
    <row r="127" spans="1:48" ht="15.6" x14ac:dyDescent="0.3">
      <c r="A127" s="51"/>
      <c r="B127" s="50"/>
      <c r="C127" s="96"/>
      <c r="D127" s="96"/>
      <c r="E127" s="49"/>
      <c r="F127" s="52">
        <f t="shared" si="14"/>
        <v>0</v>
      </c>
      <c r="G127" s="48"/>
      <c r="H127" s="38"/>
      <c r="I127" s="54">
        <f>IF(H127=0,0,TRUNC((50/(H127+0.24)- IF($G127="w",Parameter!$B$3,Parameter!$D$3))/IF($G127="w",Parameter!$C$3,Parameter!$E$3)))</f>
        <v>0</v>
      </c>
      <c r="J127" s="105"/>
      <c r="K127" s="54">
        <f>IF(J127=0,0,TRUNC((75/(J127+0.24)- IF($G127="w",Parameter!$B$3,Parameter!$D$3))/IF($G127="w",Parameter!$C$3,Parameter!$E$3)))</f>
        <v>0</v>
      </c>
      <c r="L127" s="105"/>
      <c r="M127" s="54">
        <f>IF(L127=0,0,TRUNC((100/(L127+0.24)- IF($G127="w",Parameter!$B$3,Parameter!$D$3))/IF($G127="w",Parameter!$C$3,Parameter!$E$3)))</f>
        <v>0</v>
      </c>
      <c r="N127" s="80"/>
      <c r="O127" s="79" t="s">
        <v>44</v>
      </c>
      <c r="P127" s="81"/>
      <c r="Q127" s="54">
        <f>IF($G127="m",0,IF(AND($P127=0,$N127=0),0,TRUNC((800/($N127*60+$P127)-IF($G127="w",Parameter!$B$6,Parameter!$D$6))/IF($G127="w",Parameter!$C$6,Parameter!$E$6))))</f>
        <v>0</v>
      </c>
      <c r="R127" s="106"/>
      <c r="S127" s="73">
        <f>IF(R127=0,0,TRUNC((2000/(R127)- IF(Q127="w",Parameter!$B$6,Parameter!$D$6))/IF(Q127="w",Parameter!$C$6,Parameter!$E$6)))</f>
        <v>0</v>
      </c>
      <c r="T127" s="106"/>
      <c r="U127" s="73">
        <f>IF(T127=0,0,TRUNC((2000/(T127)- IF(Q127="w",Parameter!$B$3,Parameter!$D$3))/IF(Q127="w",Parameter!$C$3,Parameter!$E$3)))</f>
        <v>0</v>
      </c>
      <c r="V127" s="80"/>
      <c r="W127" s="79" t="s">
        <v>44</v>
      </c>
      <c r="X127" s="81"/>
      <c r="Y127" s="54">
        <f>IF($G127="w",0,IF(AND($V127=0,$X127=0),0,TRUNC((1000/($V127*60+$X127)-IF($G127="w",Parameter!$B$6,Parameter!$D$6))/IF($G127="w",Parameter!$C$6,Parameter!$E$6))))</f>
        <v>0</v>
      </c>
      <c r="Z127" s="37"/>
      <c r="AA127" s="104">
        <f>IF(Z127=0,0,TRUNC((SQRT(Z127)- IF($G127="w",Parameter!$B$11,Parameter!$D$11))/IF($G127="w",Parameter!$C$11,Parameter!$E$11)))</f>
        <v>0</v>
      </c>
      <c r="AB127" s="105"/>
      <c r="AC127" s="104">
        <f>IF(AB127=0,0,TRUNC((SQRT(AB127)- IF($G127="w",Parameter!$B$10,Parameter!$D$10))/IF($G127="w",Parameter!$C$10,Parameter!$E$10)))</f>
        <v>0</v>
      </c>
      <c r="AD127" s="38"/>
      <c r="AE127" s="55">
        <f>IF(AD127=0,0,TRUNC((SQRT(AD127)- IF($G127="w",Parameter!$B$15,Parameter!$D$15))/IF($G127="w",Parameter!$C$15,Parameter!$E$15)))</f>
        <v>0</v>
      </c>
      <c r="AF127" s="32"/>
      <c r="AG127" s="55">
        <f>IF(AF127=0,0,TRUNC((SQRT(AF127)- IF($G127="w",Parameter!$B$12,Parameter!$D$12))/IF($G127="w",Parameter!$C$12,Parameter!$E$12)))</f>
        <v>0</v>
      </c>
      <c r="AH127" s="60">
        <f t="shared" si="15"/>
        <v>0</v>
      </c>
      <c r="AI127" s="61">
        <f>LOOKUP($F127,Urkunde!$A$2:$A$16,IF($G127="w",Urkunde!$B$2:$B$16,Urkunde!$D$2:$D$16))</f>
        <v>0</v>
      </c>
      <c r="AJ127" s="61">
        <f>LOOKUP($F127,Urkunde!$A$2:$A$16,IF($G127="w",Urkunde!$C$2:$C$16,Urkunde!$E$2:$E$16))</f>
        <v>0</v>
      </c>
      <c r="AK127" s="61" t="str">
        <f t="shared" si="16"/>
        <v>-</v>
      </c>
      <c r="AL127" s="29">
        <f t="shared" si="17"/>
        <v>0</v>
      </c>
      <c r="AM127" s="21">
        <f t="shared" si="18"/>
        <v>0</v>
      </c>
      <c r="AN127" s="21">
        <f t="shared" si="19"/>
        <v>0</v>
      </c>
      <c r="AO127" s="21">
        <f t="shared" si="20"/>
        <v>0</v>
      </c>
      <c r="AP127" s="21">
        <f t="shared" si="21"/>
        <v>0</v>
      </c>
      <c r="AQ127" s="21">
        <f t="shared" si="22"/>
        <v>0</v>
      </c>
      <c r="AR127" s="21">
        <f t="shared" si="23"/>
        <v>0</v>
      </c>
      <c r="AS127" s="21">
        <f t="shared" si="24"/>
        <v>0</v>
      </c>
      <c r="AT127" s="21">
        <f t="shared" si="25"/>
        <v>0</v>
      </c>
      <c r="AU127" s="21">
        <f t="shared" si="26"/>
        <v>0</v>
      </c>
      <c r="AV127" s="21">
        <f t="shared" si="27"/>
        <v>0</v>
      </c>
    </row>
    <row r="128" spans="1:48" ht="15.6" x14ac:dyDescent="0.3">
      <c r="A128" s="51"/>
      <c r="B128" s="50"/>
      <c r="C128" s="96"/>
      <c r="D128" s="96"/>
      <c r="E128" s="49"/>
      <c r="F128" s="52">
        <f t="shared" si="14"/>
        <v>0</v>
      </c>
      <c r="G128" s="48"/>
      <c r="H128" s="38"/>
      <c r="I128" s="54">
        <f>IF(H128=0,0,TRUNC((50/(H128+0.24)- IF($G128="w",Parameter!$B$3,Parameter!$D$3))/IF($G128="w",Parameter!$C$3,Parameter!$E$3)))</f>
        <v>0</v>
      </c>
      <c r="J128" s="105"/>
      <c r="K128" s="54">
        <f>IF(J128=0,0,TRUNC((75/(J128+0.24)- IF($G128="w",Parameter!$B$3,Parameter!$D$3))/IF($G128="w",Parameter!$C$3,Parameter!$E$3)))</f>
        <v>0</v>
      </c>
      <c r="L128" s="105"/>
      <c r="M128" s="54">
        <f>IF(L128=0,0,TRUNC((100/(L128+0.24)- IF($G128="w",Parameter!$B$3,Parameter!$D$3))/IF($G128="w",Parameter!$C$3,Parameter!$E$3)))</f>
        <v>0</v>
      </c>
      <c r="N128" s="80"/>
      <c r="O128" s="79" t="s">
        <v>44</v>
      </c>
      <c r="P128" s="81"/>
      <c r="Q128" s="54">
        <f>IF($G128="m",0,IF(AND($P128=0,$N128=0),0,TRUNC((800/($N128*60+$P128)-IF($G128="w",Parameter!$B$6,Parameter!$D$6))/IF($G128="w",Parameter!$C$6,Parameter!$E$6))))</f>
        <v>0</v>
      </c>
      <c r="R128" s="106"/>
      <c r="S128" s="73">
        <f>IF(R128=0,0,TRUNC((2000/(R128)- IF(Q128="w",Parameter!$B$6,Parameter!$D$6))/IF(Q128="w",Parameter!$C$6,Parameter!$E$6)))</f>
        <v>0</v>
      </c>
      <c r="T128" s="106"/>
      <c r="U128" s="73">
        <f>IF(T128=0,0,TRUNC((2000/(T128)- IF(Q128="w",Parameter!$B$3,Parameter!$D$3))/IF(Q128="w",Parameter!$C$3,Parameter!$E$3)))</f>
        <v>0</v>
      </c>
      <c r="V128" s="80"/>
      <c r="W128" s="79" t="s">
        <v>44</v>
      </c>
      <c r="X128" s="81"/>
      <c r="Y128" s="54">
        <f>IF($G128="w",0,IF(AND($V128=0,$X128=0),0,TRUNC((1000/($V128*60+$X128)-IF($G128="w",Parameter!$B$6,Parameter!$D$6))/IF($G128="w",Parameter!$C$6,Parameter!$E$6))))</f>
        <v>0</v>
      </c>
      <c r="Z128" s="37"/>
      <c r="AA128" s="104">
        <f>IF(Z128=0,0,TRUNC((SQRT(Z128)- IF($G128="w",Parameter!$B$11,Parameter!$D$11))/IF($G128="w",Parameter!$C$11,Parameter!$E$11)))</f>
        <v>0</v>
      </c>
      <c r="AB128" s="105"/>
      <c r="AC128" s="104">
        <f>IF(AB128=0,0,TRUNC((SQRT(AB128)- IF($G128="w",Parameter!$B$10,Parameter!$D$10))/IF($G128="w",Parameter!$C$10,Parameter!$E$10)))</f>
        <v>0</v>
      </c>
      <c r="AD128" s="38"/>
      <c r="AE128" s="55">
        <f>IF(AD128=0,0,TRUNC((SQRT(AD128)- IF($G128="w",Parameter!$B$15,Parameter!$D$15))/IF($G128="w",Parameter!$C$15,Parameter!$E$15)))</f>
        <v>0</v>
      </c>
      <c r="AF128" s="32"/>
      <c r="AG128" s="55">
        <f>IF(AF128=0,0,TRUNC((SQRT(AF128)- IF($G128="w",Parameter!$B$12,Parameter!$D$12))/IF($G128="w",Parameter!$C$12,Parameter!$E$12)))</f>
        <v>0</v>
      </c>
      <c r="AH128" s="60">
        <f t="shared" si="15"/>
        <v>0</v>
      </c>
      <c r="AI128" s="61">
        <f>LOOKUP($F128,Urkunde!$A$2:$A$16,IF($G128="w",Urkunde!$B$2:$B$16,Urkunde!$D$2:$D$16))</f>
        <v>0</v>
      </c>
      <c r="AJ128" s="61">
        <f>LOOKUP($F128,Urkunde!$A$2:$A$16,IF($G128="w",Urkunde!$C$2:$C$16,Urkunde!$E$2:$E$16))</f>
        <v>0</v>
      </c>
      <c r="AK128" s="61" t="str">
        <f t="shared" si="16"/>
        <v>-</v>
      </c>
      <c r="AL128" s="29">
        <f t="shared" si="17"/>
        <v>0</v>
      </c>
      <c r="AM128" s="21">
        <f t="shared" si="18"/>
        <v>0</v>
      </c>
      <c r="AN128" s="21">
        <f t="shared" si="19"/>
        <v>0</v>
      </c>
      <c r="AO128" s="21">
        <f t="shared" si="20"/>
        <v>0</v>
      </c>
      <c r="AP128" s="21">
        <f t="shared" si="21"/>
        <v>0</v>
      </c>
      <c r="AQ128" s="21">
        <f t="shared" si="22"/>
        <v>0</v>
      </c>
      <c r="AR128" s="21">
        <f t="shared" si="23"/>
        <v>0</v>
      </c>
      <c r="AS128" s="21">
        <f t="shared" si="24"/>
        <v>0</v>
      </c>
      <c r="AT128" s="21">
        <f t="shared" si="25"/>
        <v>0</v>
      </c>
      <c r="AU128" s="21">
        <f t="shared" si="26"/>
        <v>0</v>
      </c>
      <c r="AV128" s="21">
        <f t="shared" si="27"/>
        <v>0</v>
      </c>
    </row>
    <row r="129" spans="1:48" ht="15.6" x14ac:dyDescent="0.3">
      <c r="A129" s="51"/>
      <c r="B129" s="50"/>
      <c r="C129" s="96"/>
      <c r="D129" s="96"/>
      <c r="E129" s="49"/>
      <c r="F129" s="52">
        <f t="shared" si="14"/>
        <v>0</v>
      </c>
      <c r="G129" s="48"/>
      <c r="H129" s="38"/>
      <c r="I129" s="54">
        <f>IF(H129=0,0,TRUNC((50/(H129+0.24)- IF($G129="w",Parameter!$B$3,Parameter!$D$3))/IF($G129="w",Parameter!$C$3,Parameter!$E$3)))</f>
        <v>0</v>
      </c>
      <c r="J129" s="105"/>
      <c r="K129" s="54">
        <f>IF(J129=0,0,TRUNC((75/(J129+0.24)- IF($G129="w",Parameter!$B$3,Parameter!$D$3))/IF($G129="w",Parameter!$C$3,Parameter!$E$3)))</f>
        <v>0</v>
      </c>
      <c r="L129" s="105"/>
      <c r="M129" s="54">
        <f>IF(L129=0,0,TRUNC((100/(L129+0.24)- IF($G129="w",Parameter!$B$3,Parameter!$D$3))/IF($G129="w",Parameter!$C$3,Parameter!$E$3)))</f>
        <v>0</v>
      </c>
      <c r="N129" s="80"/>
      <c r="O129" s="79" t="s">
        <v>44</v>
      </c>
      <c r="P129" s="81"/>
      <c r="Q129" s="54">
        <f>IF($G129="m",0,IF(AND($P129=0,$N129=0),0,TRUNC((800/($N129*60+$P129)-IF($G129="w",Parameter!$B$6,Parameter!$D$6))/IF($G129="w",Parameter!$C$6,Parameter!$E$6))))</f>
        <v>0</v>
      </c>
      <c r="R129" s="106"/>
      <c r="S129" s="73">
        <f>IF(R129=0,0,TRUNC((2000/(R129)- IF(Q129="w",Parameter!$B$6,Parameter!$D$6))/IF(Q129="w",Parameter!$C$6,Parameter!$E$6)))</f>
        <v>0</v>
      </c>
      <c r="T129" s="106"/>
      <c r="U129" s="73">
        <f>IF(T129=0,0,TRUNC((2000/(T129)- IF(Q129="w",Parameter!$B$3,Parameter!$D$3))/IF(Q129="w",Parameter!$C$3,Parameter!$E$3)))</f>
        <v>0</v>
      </c>
      <c r="V129" s="80"/>
      <c r="W129" s="79" t="s">
        <v>44</v>
      </c>
      <c r="X129" s="81"/>
      <c r="Y129" s="54">
        <f>IF($G129="w",0,IF(AND($V129=0,$X129=0),0,TRUNC((1000/($V129*60+$X129)-IF($G129="w",Parameter!$B$6,Parameter!$D$6))/IF($G129="w",Parameter!$C$6,Parameter!$E$6))))</f>
        <v>0</v>
      </c>
      <c r="Z129" s="37"/>
      <c r="AA129" s="104">
        <f>IF(Z129=0,0,TRUNC((SQRT(Z129)- IF($G129="w",Parameter!$B$11,Parameter!$D$11))/IF($G129="w",Parameter!$C$11,Parameter!$E$11)))</f>
        <v>0</v>
      </c>
      <c r="AB129" s="105"/>
      <c r="AC129" s="104">
        <f>IF(AB129=0,0,TRUNC((SQRT(AB129)- IF($G129="w",Parameter!$B$10,Parameter!$D$10))/IF($G129="w",Parameter!$C$10,Parameter!$E$10)))</f>
        <v>0</v>
      </c>
      <c r="AD129" s="38"/>
      <c r="AE129" s="55">
        <f>IF(AD129=0,0,TRUNC((SQRT(AD129)- IF($G129="w",Parameter!$B$15,Parameter!$D$15))/IF($G129="w",Parameter!$C$15,Parameter!$E$15)))</f>
        <v>0</v>
      </c>
      <c r="AF129" s="32"/>
      <c r="AG129" s="55">
        <f>IF(AF129=0,0,TRUNC((SQRT(AF129)- IF($G129="w",Parameter!$B$12,Parameter!$D$12))/IF($G129="w",Parameter!$C$12,Parameter!$E$12)))</f>
        <v>0</v>
      </c>
      <c r="AH129" s="60">
        <f t="shared" si="15"/>
        <v>0</v>
      </c>
      <c r="AI129" s="61">
        <f>LOOKUP($F129,Urkunde!$A$2:$A$16,IF($G129="w",Urkunde!$B$2:$B$16,Urkunde!$D$2:$D$16))</f>
        <v>0</v>
      </c>
      <c r="AJ129" s="61">
        <f>LOOKUP($F129,Urkunde!$A$2:$A$16,IF($G129="w",Urkunde!$C$2:$C$16,Urkunde!$E$2:$E$16))</f>
        <v>0</v>
      </c>
      <c r="AK129" s="61" t="str">
        <f t="shared" si="16"/>
        <v>-</v>
      </c>
      <c r="AL129" s="29">
        <f t="shared" si="17"/>
        <v>0</v>
      </c>
      <c r="AM129" s="21">
        <f t="shared" si="18"/>
        <v>0</v>
      </c>
      <c r="AN129" s="21">
        <f t="shared" si="19"/>
        <v>0</v>
      </c>
      <c r="AO129" s="21">
        <f t="shared" si="20"/>
        <v>0</v>
      </c>
      <c r="AP129" s="21">
        <f t="shared" si="21"/>
        <v>0</v>
      </c>
      <c r="AQ129" s="21">
        <f t="shared" si="22"/>
        <v>0</v>
      </c>
      <c r="AR129" s="21">
        <f t="shared" si="23"/>
        <v>0</v>
      </c>
      <c r="AS129" s="21">
        <f t="shared" si="24"/>
        <v>0</v>
      </c>
      <c r="AT129" s="21">
        <f t="shared" si="25"/>
        <v>0</v>
      </c>
      <c r="AU129" s="21">
        <f t="shared" si="26"/>
        <v>0</v>
      </c>
      <c r="AV129" s="21">
        <f t="shared" si="27"/>
        <v>0</v>
      </c>
    </row>
    <row r="130" spans="1:48" ht="15.6" x14ac:dyDescent="0.3">
      <c r="A130" s="51"/>
      <c r="B130" s="50"/>
      <c r="C130" s="96"/>
      <c r="D130" s="96"/>
      <c r="E130" s="49"/>
      <c r="F130" s="52">
        <f t="shared" si="14"/>
        <v>0</v>
      </c>
      <c r="G130" s="48"/>
      <c r="H130" s="38"/>
      <c r="I130" s="54">
        <f>IF(H130=0,0,TRUNC((50/(H130+0.24)- IF($G130="w",Parameter!$B$3,Parameter!$D$3))/IF($G130="w",Parameter!$C$3,Parameter!$E$3)))</f>
        <v>0</v>
      </c>
      <c r="J130" s="105"/>
      <c r="K130" s="54">
        <f>IF(J130=0,0,TRUNC((75/(J130+0.24)- IF($G130="w",Parameter!$B$3,Parameter!$D$3))/IF($G130="w",Parameter!$C$3,Parameter!$E$3)))</f>
        <v>0</v>
      </c>
      <c r="L130" s="105"/>
      <c r="M130" s="54">
        <f>IF(L130=0,0,TRUNC((100/(L130+0.24)- IF($G130="w",Parameter!$B$3,Parameter!$D$3))/IF($G130="w",Parameter!$C$3,Parameter!$E$3)))</f>
        <v>0</v>
      </c>
      <c r="N130" s="80"/>
      <c r="O130" s="79" t="s">
        <v>44</v>
      </c>
      <c r="P130" s="81"/>
      <c r="Q130" s="54">
        <f>IF($G130="m",0,IF(AND($P130=0,$N130=0),0,TRUNC((800/($N130*60+$P130)-IF($G130="w",Parameter!$B$6,Parameter!$D$6))/IF($G130="w",Parameter!$C$6,Parameter!$E$6))))</f>
        <v>0</v>
      </c>
      <c r="R130" s="106"/>
      <c r="S130" s="73">
        <f>IF(R130=0,0,TRUNC((2000/(R130)- IF(Q130="w",Parameter!$B$6,Parameter!$D$6))/IF(Q130="w",Parameter!$C$6,Parameter!$E$6)))</f>
        <v>0</v>
      </c>
      <c r="T130" s="106"/>
      <c r="U130" s="73">
        <f>IF(T130=0,0,TRUNC((2000/(T130)- IF(Q130="w",Parameter!$B$3,Parameter!$D$3))/IF(Q130="w",Parameter!$C$3,Parameter!$E$3)))</f>
        <v>0</v>
      </c>
      <c r="V130" s="80"/>
      <c r="W130" s="79" t="s">
        <v>44</v>
      </c>
      <c r="X130" s="81"/>
      <c r="Y130" s="54">
        <f>IF($G130="w",0,IF(AND($V130=0,$X130=0),0,TRUNC((1000/($V130*60+$X130)-IF($G130="w",Parameter!$B$6,Parameter!$D$6))/IF($G130="w",Parameter!$C$6,Parameter!$E$6))))</f>
        <v>0</v>
      </c>
      <c r="Z130" s="37"/>
      <c r="AA130" s="104">
        <f>IF(Z130=0,0,TRUNC((SQRT(Z130)- IF($G130="w",Parameter!$B$11,Parameter!$D$11))/IF($G130="w",Parameter!$C$11,Parameter!$E$11)))</f>
        <v>0</v>
      </c>
      <c r="AB130" s="105"/>
      <c r="AC130" s="104">
        <f>IF(AB130=0,0,TRUNC((SQRT(AB130)- IF($G130="w",Parameter!$B$10,Parameter!$D$10))/IF($G130="w",Parameter!$C$10,Parameter!$E$10)))</f>
        <v>0</v>
      </c>
      <c r="AD130" s="38"/>
      <c r="AE130" s="55">
        <f>IF(AD130=0,0,TRUNC((SQRT(AD130)- IF($G130="w",Parameter!$B$15,Parameter!$D$15))/IF($G130="w",Parameter!$C$15,Parameter!$E$15)))</f>
        <v>0</v>
      </c>
      <c r="AF130" s="32"/>
      <c r="AG130" s="55">
        <f>IF(AF130=0,0,TRUNC((SQRT(AF130)- IF($G130="w",Parameter!$B$12,Parameter!$D$12))/IF($G130="w",Parameter!$C$12,Parameter!$E$12)))</f>
        <v>0</v>
      </c>
      <c r="AH130" s="60">
        <f t="shared" si="15"/>
        <v>0</v>
      </c>
      <c r="AI130" s="61">
        <f>LOOKUP($F130,Urkunde!$A$2:$A$16,IF($G130="w",Urkunde!$B$2:$B$16,Urkunde!$D$2:$D$16))</f>
        <v>0</v>
      </c>
      <c r="AJ130" s="61">
        <f>LOOKUP($F130,Urkunde!$A$2:$A$16,IF($G130="w",Urkunde!$C$2:$C$16,Urkunde!$E$2:$E$16))</f>
        <v>0</v>
      </c>
      <c r="AK130" s="61" t="str">
        <f t="shared" si="16"/>
        <v>-</v>
      </c>
      <c r="AL130" s="29">
        <f t="shared" si="17"/>
        <v>0</v>
      </c>
      <c r="AM130" s="21">
        <f t="shared" si="18"/>
        <v>0</v>
      </c>
      <c r="AN130" s="21">
        <f t="shared" si="19"/>
        <v>0</v>
      </c>
      <c r="AO130" s="21">
        <f t="shared" si="20"/>
        <v>0</v>
      </c>
      <c r="AP130" s="21">
        <f t="shared" si="21"/>
        <v>0</v>
      </c>
      <c r="AQ130" s="21">
        <f t="shared" si="22"/>
        <v>0</v>
      </c>
      <c r="AR130" s="21">
        <f t="shared" si="23"/>
        <v>0</v>
      </c>
      <c r="AS130" s="21">
        <f t="shared" si="24"/>
        <v>0</v>
      </c>
      <c r="AT130" s="21">
        <f t="shared" si="25"/>
        <v>0</v>
      </c>
      <c r="AU130" s="21">
        <f t="shared" si="26"/>
        <v>0</v>
      </c>
      <c r="AV130" s="21">
        <f t="shared" si="27"/>
        <v>0</v>
      </c>
    </row>
    <row r="131" spans="1:48" ht="15.6" x14ac:dyDescent="0.3">
      <c r="A131" s="51"/>
      <c r="B131" s="50"/>
      <c r="C131" s="96"/>
      <c r="D131" s="96"/>
      <c r="E131" s="49"/>
      <c r="F131" s="52">
        <f t="shared" si="14"/>
        <v>0</v>
      </c>
      <c r="G131" s="48"/>
      <c r="H131" s="38"/>
      <c r="I131" s="54">
        <f>IF(H131=0,0,TRUNC((50/(H131+0.24)- IF($G131="w",Parameter!$B$3,Parameter!$D$3))/IF($G131="w",Parameter!$C$3,Parameter!$E$3)))</f>
        <v>0</v>
      </c>
      <c r="J131" s="105"/>
      <c r="K131" s="54">
        <f>IF(J131=0,0,TRUNC((75/(J131+0.24)- IF($G131="w",Parameter!$B$3,Parameter!$D$3))/IF($G131="w",Parameter!$C$3,Parameter!$E$3)))</f>
        <v>0</v>
      </c>
      <c r="L131" s="105"/>
      <c r="M131" s="54">
        <f>IF(L131=0,0,TRUNC((100/(L131+0.24)- IF($G131="w",Parameter!$B$3,Parameter!$D$3))/IF($G131="w",Parameter!$C$3,Parameter!$E$3)))</f>
        <v>0</v>
      </c>
      <c r="N131" s="80"/>
      <c r="O131" s="79" t="s">
        <v>44</v>
      </c>
      <c r="P131" s="81"/>
      <c r="Q131" s="54">
        <f>IF($G131="m",0,IF(AND($P131=0,$N131=0),0,TRUNC((800/($N131*60+$P131)-IF($G131="w",Parameter!$B$6,Parameter!$D$6))/IF($G131="w",Parameter!$C$6,Parameter!$E$6))))</f>
        <v>0</v>
      </c>
      <c r="R131" s="106"/>
      <c r="S131" s="73">
        <f>IF(R131=0,0,TRUNC((2000/(R131)- IF(Q131="w",Parameter!$B$6,Parameter!$D$6))/IF(Q131="w",Parameter!$C$6,Parameter!$E$6)))</f>
        <v>0</v>
      </c>
      <c r="T131" s="106"/>
      <c r="U131" s="73">
        <f>IF(T131=0,0,TRUNC((2000/(T131)- IF(Q131="w",Parameter!$B$3,Parameter!$D$3))/IF(Q131="w",Parameter!$C$3,Parameter!$E$3)))</f>
        <v>0</v>
      </c>
      <c r="V131" s="80"/>
      <c r="W131" s="79" t="s">
        <v>44</v>
      </c>
      <c r="X131" s="81"/>
      <c r="Y131" s="54">
        <f>IF($G131="w",0,IF(AND($V131=0,$X131=0),0,TRUNC((1000/($V131*60+$X131)-IF($G131="w",Parameter!$B$6,Parameter!$D$6))/IF($G131="w",Parameter!$C$6,Parameter!$E$6))))</f>
        <v>0</v>
      </c>
      <c r="Z131" s="37"/>
      <c r="AA131" s="104">
        <f>IF(Z131=0,0,TRUNC((SQRT(Z131)- IF($G131="w",Parameter!$B$11,Parameter!$D$11))/IF($G131="w",Parameter!$C$11,Parameter!$E$11)))</f>
        <v>0</v>
      </c>
      <c r="AB131" s="105"/>
      <c r="AC131" s="104">
        <f>IF(AB131=0,0,TRUNC((SQRT(AB131)- IF($G131="w",Parameter!$B$10,Parameter!$D$10))/IF($G131="w",Parameter!$C$10,Parameter!$E$10)))</f>
        <v>0</v>
      </c>
      <c r="AD131" s="38"/>
      <c r="AE131" s="55">
        <f>IF(AD131=0,0,TRUNC((SQRT(AD131)- IF($G131="w",Parameter!$B$15,Parameter!$D$15))/IF($G131="w",Parameter!$C$15,Parameter!$E$15)))</f>
        <v>0</v>
      </c>
      <c r="AF131" s="32"/>
      <c r="AG131" s="55">
        <f>IF(AF131=0,0,TRUNC((SQRT(AF131)- IF($G131="w",Parameter!$B$12,Parameter!$D$12))/IF($G131="w",Parameter!$C$12,Parameter!$E$12)))</f>
        <v>0</v>
      </c>
      <c r="AH131" s="60">
        <f t="shared" si="15"/>
        <v>0</v>
      </c>
      <c r="AI131" s="61">
        <f>LOOKUP($F131,Urkunde!$A$2:$A$16,IF($G131="w",Urkunde!$B$2:$B$16,Urkunde!$D$2:$D$16))</f>
        <v>0</v>
      </c>
      <c r="AJ131" s="61">
        <f>LOOKUP($F131,Urkunde!$A$2:$A$16,IF($G131="w",Urkunde!$C$2:$C$16,Urkunde!$E$2:$E$16))</f>
        <v>0</v>
      </c>
      <c r="AK131" s="61" t="str">
        <f t="shared" si="16"/>
        <v>-</v>
      </c>
      <c r="AL131" s="29">
        <f t="shared" si="17"/>
        <v>0</v>
      </c>
      <c r="AM131" s="21">
        <f t="shared" si="18"/>
        <v>0</v>
      </c>
      <c r="AN131" s="21">
        <f t="shared" si="19"/>
        <v>0</v>
      </c>
      <c r="AO131" s="21">
        <f t="shared" si="20"/>
        <v>0</v>
      </c>
      <c r="AP131" s="21">
        <f t="shared" si="21"/>
        <v>0</v>
      </c>
      <c r="AQ131" s="21">
        <f t="shared" si="22"/>
        <v>0</v>
      </c>
      <c r="AR131" s="21">
        <f t="shared" si="23"/>
        <v>0</v>
      </c>
      <c r="AS131" s="21">
        <f t="shared" si="24"/>
        <v>0</v>
      </c>
      <c r="AT131" s="21">
        <f t="shared" si="25"/>
        <v>0</v>
      </c>
      <c r="AU131" s="21">
        <f t="shared" si="26"/>
        <v>0</v>
      </c>
      <c r="AV131" s="21">
        <f t="shared" si="27"/>
        <v>0</v>
      </c>
    </row>
    <row r="132" spans="1:48" ht="15.6" x14ac:dyDescent="0.3">
      <c r="A132" s="51"/>
      <c r="B132" s="50"/>
      <c r="C132" s="96"/>
      <c r="D132" s="96"/>
      <c r="E132" s="49"/>
      <c r="F132" s="52">
        <f t="shared" ref="F132:F195" si="28">IF(E132=0,0,$E$2-E132)</f>
        <v>0</v>
      </c>
      <c r="G132" s="48"/>
      <c r="H132" s="38"/>
      <c r="I132" s="54">
        <f>IF(H132=0,0,TRUNC((50/(H132+0.24)- IF($G132="w",Parameter!$B$3,Parameter!$D$3))/IF($G132="w",Parameter!$C$3,Parameter!$E$3)))</f>
        <v>0</v>
      </c>
      <c r="J132" s="105"/>
      <c r="K132" s="54">
        <f>IF(J132=0,0,TRUNC((75/(J132+0.24)- IF($G132="w",Parameter!$B$3,Parameter!$D$3))/IF($G132="w",Parameter!$C$3,Parameter!$E$3)))</f>
        <v>0</v>
      </c>
      <c r="L132" s="105"/>
      <c r="M132" s="54">
        <f>IF(L132=0,0,TRUNC((100/(L132+0.24)- IF($G132="w",Parameter!$B$3,Parameter!$D$3))/IF($G132="w",Parameter!$C$3,Parameter!$E$3)))</f>
        <v>0</v>
      </c>
      <c r="N132" s="80"/>
      <c r="O132" s="79" t="s">
        <v>44</v>
      </c>
      <c r="P132" s="81"/>
      <c r="Q132" s="54">
        <f>IF($G132="m",0,IF(AND($P132=0,$N132=0),0,TRUNC((800/($N132*60+$P132)-IF($G132="w",Parameter!$B$6,Parameter!$D$6))/IF($G132="w",Parameter!$C$6,Parameter!$E$6))))</f>
        <v>0</v>
      </c>
      <c r="R132" s="106"/>
      <c r="S132" s="73">
        <f>IF(R132=0,0,TRUNC((2000/(R132)- IF(Q132="w",Parameter!$B$6,Parameter!$D$6))/IF(Q132="w",Parameter!$C$6,Parameter!$E$6)))</f>
        <v>0</v>
      </c>
      <c r="T132" s="106"/>
      <c r="U132" s="73">
        <f>IF(T132=0,0,TRUNC((2000/(T132)- IF(Q132="w",Parameter!$B$3,Parameter!$D$3))/IF(Q132="w",Parameter!$C$3,Parameter!$E$3)))</f>
        <v>0</v>
      </c>
      <c r="V132" s="80"/>
      <c r="W132" s="79" t="s">
        <v>44</v>
      </c>
      <c r="X132" s="81"/>
      <c r="Y132" s="54">
        <f>IF($G132="w",0,IF(AND($V132=0,$X132=0),0,TRUNC((1000/($V132*60+$X132)-IF($G132="w",Parameter!$B$6,Parameter!$D$6))/IF($G132="w",Parameter!$C$6,Parameter!$E$6))))</f>
        <v>0</v>
      </c>
      <c r="Z132" s="37"/>
      <c r="AA132" s="104">
        <f>IF(Z132=0,0,TRUNC((SQRT(Z132)- IF($G132="w",Parameter!$B$11,Parameter!$D$11))/IF($G132="w",Parameter!$C$11,Parameter!$E$11)))</f>
        <v>0</v>
      </c>
      <c r="AB132" s="105"/>
      <c r="AC132" s="104">
        <f>IF(AB132=0,0,TRUNC((SQRT(AB132)- IF($G132="w",Parameter!$B$10,Parameter!$D$10))/IF($G132="w",Parameter!$C$10,Parameter!$E$10)))</f>
        <v>0</v>
      </c>
      <c r="AD132" s="38"/>
      <c r="AE132" s="55">
        <f>IF(AD132=0,0,TRUNC((SQRT(AD132)- IF($G132="w",Parameter!$B$15,Parameter!$D$15))/IF($G132="w",Parameter!$C$15,Parameter!$E$15)))</f>
        <v>0</v>
      </c>
      <c r="AF132" s="32"/>
      <c r="AG132" s="55">
        <f>IF(AF132=0,0,TRUNC((SQRT(AF132)- IF($G132="w",Parameter!$B$12,Parameter!$D$12))/IF($G132="w",Parameter!$C$12,Parameter!$E$12)))</f>
        <v>0</v>
      </c>
      <c r="AH132" s="60">
        <f t="shared" si="15"/>
        <v>0</v>
      </c>
      <c r="AI132" s="61">
        <f>LOOKUP($F132,Urkunde!$A$2:$A$16,IF($G132="w",Urkunde!$B$2:$B$16,Urkunde!$D$2:$D$16))</f>
        <v>0</v>
      </c>
      <c r="AJ132" s="61">
        <f>LOOKUP($F132,Urkunde!$A$2:$A$16,IF($G132="w",Urkunde!$C$2:$C$16,Urkunde!$E$2:$E$16))</f>
        <v>0</v>
      </c>
      <c r="AK132" s="61" t="str">
        <f t="shared" si="16"/>
        <v>-</v>
      </c>
      <c r="AL132" s="29">
        <f t="shared" si="17"/>
        <v>0</v>
      </c>
      <c r="AM132" s="21">
        <f t="shared" si="18"/>
        <v>0</v>
      </c>
      <c r="AN132" s="21">
        <f t="shared" si="19"/>
        <v>0</v>
      </c>
      <c r="AO132" s="21">
        <f t="shared" si="20"/>
        <v>0</v>
      </c>
      <c r="AP132" s="21">
        <f t="shared" si="21"/>
        <v>0</v>
      </c>
      <c r="AQ132" s="21">
        <f t="shared" si="22"/>
        <v>0</v>
      </c>
      <c r="AR132" s="21">
        <f t="shared" si="23"/>
        <v>0</v>
      </c>
      <c r="AS132" s="21">
        <f t="shared" si="24"/>
        <v>0</v>
      </c>
      <c r="AT132" s="21">
        <f t="shared" si="25"/>
        <v>0</v>
      </c>
      <c r="AU132" s="21">
        <f t="shared" si="26"/>
        <v>0</v>
      </c>
      <c r="AV132" s="21">
        <f t="shared" si="27"/>
        <v>0</v>
      </c>
    </row>
    <row r="133" spans="1:48" ht="15.6" x14ac:dyDescent="0.3">
      <c r="A133" s="51"/>
      <c r="B133" s="50"/>
      <c r="C133" s="96"/>
      <c r="D133" s="96"/>
      <c r="E133" s="49"/>
      <c r="F133" s="52">
        <f t="shared" si="28"/>
        <v>0</v>
      </c>
      <c r="G133" s="48"/>
      <c r="H133" s="38"/>
      <c r="I133" s="54">
        <f>IF(H133=0,0,TRUNC((50/(H133+0.24)- IF($G133="w",Parameter!$B$3,Parameter!$D$3))/IF($G133="w",Parameter!$C$3,Parameter!$E$3)))</f>
        <v>0</v>
      </c>
      <c r="J133" s="105"/>
      <c r="K133" s="54">
        <f>IF(J133=0,0,TRUNC((75/(J133+0.24)- IF($G133="w",Parameter!$B$3,Parameter!$D$3))/IF($G133="w",Parameter!$C$3,Parameter!$E$3)))</f>
        <v>0</v>
      </c>
      <c r="L133" s="105"/>
      <c r="M133" s="54">
        <f>IF(L133=0,0,TRUNC((100/(L133+0.24)- IF($G133="w",Parameter!$B$3,Parameter!$D$3))/IF($G133="w",Parameter!$C$3,Parameter!$E$3)))</f>
        <v>0</v>
      </c>
      <c r="N133" s="80"/>
      <c r="O133" s="79" t="s">
        <v>44</v>
      </c>
      <c r="P133" s="81"/>
      <c r="Q133" s="54">
        <f>IF($G133="m",0,IF(AND($P133=0,$N133=0),0,TRUNC((800/($N133*60+$P133)-IF($G133="w",Parameter!$B$6,Parameter!$D$6))/IF($G133="w",Parameter!$C$6,Parameter!$E$6))))</f>
        <v>0</v>
      </c>
      <c r="R133" s="106"/>
      <c r="S133" s="73">
        <f>IF(R133=0,0,TRUNC((2000/(R133)- IF(Q133="w",Parameter!$B$6,Parameter!$D$6))/IF(Q133="w",Parameter!$C$6,Parameter!$E$6)))</f>
        <v>0</v>
      </c>
      <c r="T133" s="106"/>
      <c r="U133" s="73">
        <f>IF(T133=0,0,TRUNC((2000/(T133)- IF(Q133="w",Parameter!$B$3,Parameter!$D$3))/IF(Q133="w",Parameter!$C$3,Parameter!$E$3)))</f>
        <v>0</v>
      </c>
      <c r="V133" s="80"/>
      <c r="W133" s="79" t="s">
        <v>44</v>
      </c>
      <c r="X133" s="81"/>
      <c r="Y133" s="54">
        <f>IF($G133="w",0,IF(AND($V133=0,$X133=0),0,TRUNC((1000/($V133*60+$X133)-IF($G133="w",Parameter!$B$6,Parameter!$D$6))/IF($G133="w",Parameter!$C$6,Parameter!$E$6))))</f>
        <v>0</v>
      </c>
      <c r="Z133" s="37"/>
      <c r="AA133" s="104">
        <f>IF(Z133=0,0,TRUNC((SQRT(Z133)- IF($G133="w",Parameter!$B$11,Parameter!$D$11))/IF($G133="w",Parameter!$C$11,Parameter!$E$11)))</f>
        <v>0</v>
      </c>
      <c r="AB133" s="105"/>
      <c r="AC133" s="104">
        <f>IF(AB133=0,0,TRUNC((SQRT(AB133)- IF($G133="w",Parameter!$B$10,Parameter!$D$10))/IF($G133="w",Parameter!$C$10,Parameter!$E$10)))</f>
        <v>0</v>
      </c>
      <c r="AD133" s="38"/>
      <c r="AE133" s="55">
        <f>IF(AD133=0,0,TRUNC((SQRT(AD133)- IF($G133="w",Parameter!$B$15,Parameter!$D$15))/IF($G133="w",Parameter!$C$15,Parameter!$E$15)))</f>
        <v>0</v>
      </c>
      <c r="AF133" s="32"/>
      <c r="AG133" s="55">
        <f>IF(AF133=0,0,TRUNC((SQRT(AF133)- IF($G133="w",Parameter!$B$12,Parameter!$D$12))/IF($G133="w",Parameter!$C$12,Parameter!$E$12)))</f>
        <v>0</v>
      </c>
      <c r="AH133" s="60">
        <f t="shared" ref="AH133:AH196" si="29">AV133</f>
        <v>0</v>
      </c>
      <c r="AI133" s="61">
        <f>LOOKUP($F133,Urkunde!$A$2:$A$16,IF($G133="w",Urkunde!$B$2:$B$16,Urkunde!$D$2:$D$16))</f>
        <v>0</v>
      </c>
      <c r="AJ133" s="61">
        <f>LOOKUP($F133,Urkunde!$A$2:$A$16,IF($G133="w",Urkunde!$C$2:$C$16,Urkunde!$E$2:$E$16))</f>
        <v>0</v>
      </c>
      <c r="AK133" s="61" t="str">
        <f t="shared" ref="AK133:AK196" si="30">IF(AH133=0,"-",IF(AH133&gt;=AJ133,"Ehrenurkunde",IF(AH133&gt;=AI133,"Siegerurkunde","Teilnehmerurkunde")))</f>
        <v>-</v>
      </c>
      <c r="AL133" s="29">
        <f t="shared" ref="AL133:AL196" si="31">$I133</f>
        <v>0</v>
      </c>
      <c r="AM133" s="21">
        <f t="shared" ref="AM133:AM196" si="32">$K133</f>
        <v>0</v>
      </c>
      <c r="AN133" s="21">
        <f t="shared" ref="AN133:AN196" si="33">$M133</f>
        <v>0</v>
      </c>
      <c r="AO133" s="21">
        <f t="shared" ref="AO133:AO196" si="34">$Q133</f>
        <v>0</v>
      </c>
      <c r="AP133" s="21">
        <f t="shared" ref="AP133:AP196" si="35">$S133</f>
        <v>0</v>
      </c>
      <c r="AQ133" s="21">
        <f t="shared" ref="AQ133:AQ196" si="36">$U133</f>
        <v>0</v>
      </c>
      <c r="AR133" s="21">
        <f t="shared" ref="AR133:AR196" si="37">$Y133</f>
        <v>0</v>
      </c>
      <c r="AS133" s="21">
        <f t="shared" ref="AS133:AS196" si="38">$AA133</f>
        <v>0</v>
      </c>
      <c r="AT133" s="21">
        <f t="shared" ref="AT133:AT196" si="39">$AC133</f>
        <v>0</v>
      </c>
      <c r="AU133" s="21">
        <f t="shared" ref="AU133:AU196" si="40">$AE133</f>
        <v>0</v>
      </c>
      <c r="AV133" s="21">
        <f t="shared" ref="AV133:AV196" si="41">LARGE(AL133:AU133,1) + LARGE(AL133:AU133,2) + LARGE(AL133:AU133,3)</f>
        <v>0</v>
      </c>
    </row>
    <row r="134" spans="1:48" ht="15.6" x14ac:dyDescent="0.3">
      <c r="A134" s="51"/>
      <c r="B134" s="50"/>
      <c r="C134" s="96"/>
      <c r="D134" s="96"/>
      <c r="E134" s="49"/>
      <c r="F134" s="52">
        <f t="shared" si="28"/>
        <v>0</v>
      </c>
      <c r="G134" s="48"/>
      <c r="H134" s="38"/>
      <c r="I134" s="54">
        <f>IF(H134=0,0,TRUNC((50/(H134+0.24)- IF($G134="w",Parameter!$B$3,Parameter!$D$3))/IF($G134="w",Parameter!$C$3,Parameter!$E$3)))</f>
        <v>0</v>
      </c>
      <c r="J134" s="105"/>
      <c r="K134" s="54">
        <f>IF(J134=0,0,TRUNC((75/(J134+0.24)- IF($G134="w",Parameter!$B$3,Parameter!$D$3))/IF($G134="w",Parameter!$C$3,Parameter!$E$3)))</f>
        <v>0</v>
      </c>
      <c r="L134" s="105"/>
      <c r="M134" s="54">
        <f>IF(L134=0,0,TRUNC((100/(L134+0.24)- IF($G134="w",Parameter!$B$3,Parameter!$D$3))/IF($G134="w",Parameter!$C$3,Parameter!$E$3)))</f>
        <v>0</v>
      </c>
      <c r="N134" s="80"/>
      <c r="O134" s="79" t="s">
        <v>44</v>
      </c>
      <c r="P134" s="81"/>
      <c r="Q134" s="54">
        <f>IF($G134="m",0,IF(AND($P134=0,$N134=0),0,TRUNC((800/($N134*60+$P134)-IF($G134="w",Parameter!$B$6,Parameter!$D$6))/IF($G134="w",Parameter!$C$6,Parameter!$E$6))))</f>
        <v>0</v>
      </c>
      <c r="R134" s="106"/>
      <c r="S134" s="73">
        <f>IF(R134=0,0,TRUNC((2000/(R134)- IF(Q134="w",Parameter!$B$6,Parameter!$D$6))/IF(Q134="w",Parameter!$C$6,Parameter!$E$6)))</f>
        <v>0</v>
      </c>
      <c r="T134" s="106"/>
      <c r="U134" s="73">
        <f>IF(T134=0,0,TRUNC((2000/(T134)- IF(Q134="w",Parameter!$B$3,Parameter!$D$3))/IF(Q134="w",Parameter!$C$3,Parameter!$E$3)))</f>
        <v>0</v>
      </c>
      <c r="V134" s="80"/>
      <c r="W134" s="79" t="s">
        <v>44</v>
      </c>
      <c r="X134" s="81"/>
      <c r="Y134" s="54">
        <f>IF($G134="w",0,IF(AND($V134=0,$X134=0),0,TRUNC((1000/($V134*60+$X134)-IF($G134="w",Parameter!$B$6,Parameter!$D$6))/IF($G134="w",Parameter!$C$6,Parameter!$E$6))))</f>
        <v>0</v>
      </c>
      <c r="Z134" s="37"/>
      <c r="AA134" s="104">
        <f>IF(Z134=0,0,TRUNC((SQRT(Z134)- IF($G134="w",Parameter!$B$11,Parameter!$D$11))/IF($G134="w",Parameter!$C$11,Parameter!$E$11)))</f>
        <v>0</v>
      </c>
      <c r="AB134" s="105"/>
      <c r="AC134" s="104">
        <f>IF(AB134=0,0,TRUNC((SQRT(AB134)- IF($G134="w",Parameter!$B$10,Parameter!$D$10))/IF($G134="w",Parameter!$C$10,Parameter!$E$10)))</f>
        <v>0</v>
      </c>
      <c r="AD134" s="38"/>
      <c r="AE134" s="55">
        <f>IF(AD134=0,0,TRUNC((SQRT(AD134)- IF($G134="w",Parameter!$B$15,Parameter!$D$15))/IF($G134="w",Parameter!$C$15,Parameter!$E$15)))</f>
        <v>0</v>
      </c>
      <c r="AF134" s="32"/>
      <c r="AG134" s="55">
        <f>IF(AF134=0,0,TRUNC((SQRT(AF134)- IF($G134="w",Parameter!$B$12,Parameter!$D$12))/IF($G134="w",Parameter!$C$12,Parameter!$E$12)))</f>
        <v>0</v>
      </c>
      <c r="AH134" s="60">
        <f t="shared" si="29"/>
        <v>0</v>
      </c>
      <c r="AI134" s="61">
        <f>LOOKUP($F134,Urkunde!$A$2:$A$16,IF($G134="w",Urkunde!$B$2:$B$16,Urkunde!$D$2:$D$16))</f>
        <v>0</v>
      </c>
      <c r="AJ134" s="61">
        <f>LOOKUP($F134,Urkunde!$A$2:$A$16,IF($G134="w",Urkunde!$C$2:$C$16,Urkunde!$E$2:$E$16))</f>
        <v>0</v>
      </c>
      <c r="AK134" s="61" t="str">
        <f t="shared" si="30"/>
        <v>-</v>
      </c>
      <c r="AL134" s="29">
        <f t="shared" si="31"/>
        <v>0</v>
      </c>
      <c r="AM134" s="21">
        <f t="shared" si="32"/>
        <v>0</v>
      </c>
      <c r="AN134" s="21">
        <f t="shared" si="33"/>
        <v>0</v>
      </c>
      <c r="AO134" s="21">
        <f t="shared" si="34"/>
        <v>0</v>
      </c>
      <c r="AP134" s="21">
        <f t="shared" si="35"/>
        <v>0</v>
      </c>
      <c r="AQ134" s="21">
        <f t="shared" si="36"/>
        <v>0</v>
      </c>
      <c r="AR134" s="21">
        <f t="shared" si="37"/>
        <v>0</v>
      </c>
      <c r="AS134" s="21">
        <f t="shared" si="38"/>
        <v>0</v>
      </c>
      <c r="AT134" s="21">
        <f t="shared" si="39"/>
        <v>0</v>
      </c>
      <c r="AU134" s="21">
        <f t="shared" si="40"/>
        <v>0</v>
      </c>
      <c r="AV134" s="21">
        <f t="shared" si="41"/>
        <v>0</v>
      </c>
    </row>
    <row r="135" spans="1:48" ht="15.6" x14ac:dyDescent="0.3">
      <c r="A135" s="51"/>
      <c r="B135" s="50"/>
      <c r="C135" s="96"/>
      <c r="D135" s="96"/>
      <c r="E135" s="49"/>
      <c r="F135" s="52">
        <f t="shared" si="28"/>
        <v>0</v>
      </c>
      <c r="G135" s="48"/>
      <c r="H135" s="38"/>
      <c r="I135" s="54">
        <f>IF(H135=0,0,TRUNC((50/(H135+0.24)- IF($G135="w",Parameter!$B$3,Parameter!$D$3))/IF($G135="w",Parameter!$C$3,Parameter!$E$3)))</f>
        <v>0</v>
      </c>
      <c r="J135" s="105"/>
      <c r="K135" s="54">
        <f>IF(J135=0,0,TRUNC((75/(J135+0.24)- IF($G135="w",Parameter!$B$3,Parameter!$D$3))/IF($G135="w",Parameter!$C$3,Parameter!$E$3)))</f>
        <v>0</v>
      </c>
      <c r="L135" s="105"/>
      <c r="M135" s="54">
        <f>IF(L135=0,0,TRUNC((100/(L135+0.24)- IF($G135="w",Parameter!$B$3,Parameter!$D$3))/IF($G135="w",Parameter!$C$3,Parameter!$E$3)))</f>
        <v>0</v>
      </c>
      <c r="N135" s="80"/>
      <c r="O135" s="79" t="s">
        <v>44</v>
      </c>
      <c r="P135" s="81"/>
      <c r="Q135" s="54">
        <f>IF($G135="m",0,IF(AND($P135=0,$N135=0),0,TRUNC((800/($N135*60+$P135)-IF($G135="w",Parameter!$B$6,Parameter!$D$6))/IF($G135="w",Parameter!$C$6,Parameter!$E$6))))</f>
        <v>0</v>
      </c>
      <c r="R135" s="106"/>
      <c r="S135" s="73">
        <f>IF(R135=0,0,TRUNC((2000/(R135)- IF(Q135="w",Parameter!$B$6,Parameter!$D$6))/IF(Q135="w",Parameter!$C$6,Parameter!$E$6)))</f>
        <v>0</v>
      </c>
      <c r="T135" s="106"/>
      <c r="U135" s="73">
        <f>IF(T135=0,0,TRUNC((2000/(T135)- IF(Q135="w",Parameter!$B$3,Parameter!$D$3))/IF(Q135="w",Parameter!$C$3,Parameter!$E$3)))</f>
        <v>0</v>
      </c>
      <c r="V135" s="80"/>
      <c r="W135" s="79" t="s">
        <v>44</v>
      </c>
      <c r="X135" s="81"/>
      <c r="Y135" s="54">
        <f>IF($G135="w",0,IF(AND($V135=0,$X135=0),0,TRUNC((1000/($V135*60+$X135)-IF($G135="w",Parameter!$B$6,Parameter!$D$6))/IF($G135="w",Parameter!$C$6,Parameter!$E$6))))</f>
        <v>0</v>
      </c>
      <c r="Z135" s="37"/>
      <c r="AA135" s="104">
        <f>IF(Z135=0,0,TRUNC((SQRT(Z135)- IF($G135="w",Parameter!$B$11,Parameter!$D$11))/IF($G135="w",Parameter!$C$11,Parameter!$E$11)))</f>
        <v>0</v>
      </c>
      <c r="AB135" s="105"/>
      <c r="AC135" s="104">
        <f>IF(AB135=0,0,TRUNC((SQRT(AB135)- IF($G135="w",Parameter!$B$10,Parameter!$D$10))/IF($G135="w",Parameter!$C$10,Parameter!$E$10)))</f>
        <v>0</v>
      </c>
      <c r="AD135" s="38"/>
      <c r="AE135" s="55">
        <f>IF(AD135=0,0,TRUNC((SQRT(AD135)- IF($G135="w",Parameter!$B$15,Parameter!$D$15))/IF($G135="w",Parameter!$C$15,Parameter!$E$15)))</f>
        <v>0</v>
      </c>
      <c r="AF135" s="32"/>
      <c r="AG135" s="55">
        <f>IF(AF135=0,0,TRUNC((SQRT(AF135)- IF($G135="w",Parameter!$B$12,Parameter!$D$12))/IF($G135="w",Parameter!$C$12,Parameter!$E$12)))</f>
        <v>0</v>
      </c>
      <c r="AH135" s="60">
        <f t="shared" si="29"/>
        <v>0</v>
      </c>
      <c r="AI135" s="61">
        <f>LOOKUP($F135,Urkunde!$A$2:$A$16,IF($G135="w",Urkunde!$B$2:$B$16,Urkunde!$D$2:$D$16))</f>
        <v>0</v>
      </c>
      <c r="AJ135" s="61">
        <f>LOOKUP($F135,Urkunde!$A$2:$A$16,IF($G135="w",Urkunde!$C$2:$C$16,Urkunde!$E$2:$E$16))</f>
        <v>0</v>
      </c>
      <c r="AK135" s="61" t="str">
        <f t="shared" si="30"/>
        <v>-</v>
      </c>
      <c r="AL135" s="29">
        <f t="shared" si="31"/>
        <v>0</v>
      </c>
      <c r="AM135" s="21">
        <f t="shared" si="32"/>
        <v>0</v>
      </c>
      <c r="AN135" s="21">
        <f t="shared" si="33"/>
        <v>0</v>
      </c>
      <c r="AO135" s="21">
        <f t="shared" si="34"/>
        <v>0</v>
      </c>
      <c r="AP135" s="21">
        <f t="shared" si="35"/>
        <v>0</v>
      </c>
      <c r="AQ135" s="21">
        <f t="shared" si="36"/>
        <v>0</v>
      </c>
      <c r="AR135" s="21">
        <f t="shared" si="37"/>
        <v>0</v>
      </c>
      <c r="AS135" s="21">
        <f t="shared" si="38"/>
        <v>0</v>
      </c>
      <c r="AT135" s="21">
        <f t="shared" si="39"/>
        <v>0</v>
      </c>
      <c r="AU135" s="21">
        <f t="shared" si="40"/>
        <v>0</v>
      </c>
      <c r="AV135" s="21">
        <f t="shared" si="41"/>
        <v>0</v>
      </c>
    </row>
    <row r="136" spans="1:48" ht="15.6" x14ac:dyDescent="0.3">
      <c r="A136" s="51"/>
      <c r="B136" s="50"/>
      <c r="C136" s="96"/>
      <c r="D136" s="96"/>
      <c r="E136" s="49"/>
      <c r="F136" s="52">
        <f t="shared" si="28"/>
        <v>0</v>
      </c>
      <c r="G136" s="48"/>
      <c r="H136" s="38"/>
      <c r="I136" s="54">
        <f>IF(H136=0,0,TRUNC((50/(H136+0.24)- IF($G136="w",Parameter!$B$3,Parameter!$D$3))/IF($G136="w",Parameter!$C$3,Parameter!$E$3)))</f>
        <v>0</v>
      </c>
      <c r="J136" s="105"/>
      <c r="K136" s="54">
        <f>IF(J136=0,0,TRUNC((75/(J136+0.24)- IF($G136="w",Parameter!$B$3,Parameter!$D$3))/IF($G136="w",Parameter!$C$3,Parameter!$E$3)))</f>
        <v>0</v>
      </c>
      <c r="L136" s="105"/>
      <c r="M136" s="54">
        <f>IF(L136=0,0,TRUNC((100/(L136+0.24)- IF($G136="w",Parameter!$B$3,Parameter!$D$3))/IF($G136="w",Parameter!$C$3,Parameter!$E$3)))</f>
        <v>0</v>
      </c>
      <c r="N136" s="80"/>
      <c r="O136" s="79" t="s">
        <v>44</v>
      </c>
      <c r="P136" s="81"/>
      <c r="Q136" s="54">
        <f>IF($G136="m",0,IF(AND($P136=0,$N136=0),0,TRUNC((800/($N136*60+$P136)-IF($G136="w",Parameter!$B$6,Parameter!$D$6))/IF($G136="w",Parameter!$C$6,Parameter!$E$6))))</f>
        <v>0</v>
      </c>
      <c r="R136" s="106"/>
      <c r="S136" s="73">
        <f>IF(R136=0,0,TRUNC((2000/(R136)- IF(Q136="w",Parameter!$B$6,Parameter!$D$6))/IF(Q136="w",Parameter!$C$6,Parameter!$E$6)))</f>
        <v>0</v>
      </c>
      <c r="T136" s="106"/>
      <c r="U136" s="73">
        <f>IF(T136=0,0,TRUNC((2000/(T136)- IF(Q136="w",Parameter!$B$3,Parameter!$D$3))/IF(Q136="w",Parameter!$C$3,Parameter!$E$3)))</f>
        <v>0</v>
      </c>
      <c r="V136" s="80"/>
      <c r="W136" s="79" t="s">
        <v>44</v>
      </c>
      <c r="X136" s="81"/>
      <c r="Y136" s="54">
        <f>IF($G136="w",0,IF(AND($V136=0,$X136=0),0,TRUNC((1000/($V136*60+$X136)-IF($G136="w",Parameter!$B$6,Parameter!$D$6))/IF($G136="w",Parameter!$C$6,Parameter!$E$6))))</f>
        <v>0</v>
      </c>
      <c r="Z136" s="37"/>
      <c r="AA136" s="104">
        <f>IF(Z136=0,0,TRUNC((SQRT(Z136)- IF($G136="w",Parameter!$B$11,Parameter!$D$11))/IF($G136="w",Parameter!$C$11,Parameter!$E$11)))</f>
        <v>0</v>
      </c>
      <c r="AB136" s="105"/>
      <c r="AC136" s="104">
        <f>IF(AB136=0,0,TRUNC((SQRT(AB136)- IF($G136="w",Parameter!$B$10,Parameter!$D$10))/IF($G136="w",Parameter!$C$10,Parameter!$E$10)))</f>
        <v>0</v>
      </c>
      <c r="AD136" s="38"/>
      <c r="AE136" s="55">
        <f>IF(AD136=0,0,TRUNC((SQRT(AD136)- IF($G136="w",Parameter!$B$15,Parameter!$D$15))/IF($G136="w",Parameter!$C$15,Parameter!$E$15)))</f>
        <v>0</v>
      </c>
      <c r="AF136" s="32"/>
      <c r="AG136" s="55">
        <f>IF(AF136=0,0,TRUNC((SQRT(AF136)- IF($G136="w",Parameter!$B$12,Parameter!$D$12))/IF($G136="w",Parameter!$C$12,Parameter!$E$12)))</f>
        <v>0</v>
      </c>
      <c r="AH136" s="60">
        <f t="shared" si="29"/>
        <v>0</v>
      </c>
      <c r="AI136" s="61">
        <f>LOOKUP($F136,Urkunde!$A$2:$A$16,IF($G136="w",Urkunde!$B$2:$B$16,Urkunde!$D$2:$D$16))</f>
        <v>0</v>
      </c>
      <c r="AJ136" s="61">
        <f>LOOKUP($F136,Urkunde!$A$2:$A$16,IF($G136="w",Urkunde!$C$2:$C$16,Urkunde!$E$2:$E$16))</f>
        <v>0</v>
      </c>
      <c r="AK136" s="61" t="str">
        <f t="shared" si="30"/>
        <v>-</v>
      </c>
      <c r="AL136" s="29">
        <f t="shared" si="31"/>
        <v>0</v>
      </c>
      <c r="AM136" s="21">
        <f t="shared" si="32"/>
        <v>0</v>
      </c>
      <c r="AN136" s="21">
        <f t="shared" si="33"/>
        <v>0</v>
      </c>
      <c r="AO136" s="21">
        <f t="shared" si="34"/>
        <v>0</v>
      </c>
      <c r="AP136" s="21">
        <f t="shared" si="35"/>
        <v>0</v>
      </c>
      <c r="AQ136" s="21">
        <f t="shared" si="36"/>
        <v>0</v>
      </c>
      <c r="AR136" s="21">
        <f t="shared" si="37"/>
        <v>0</v>
      </c>
      <c r="AS136" s="21">
        <f t="shared" si="38"/>
        <v>0</v>
      </c>
      <c r="AT136" s="21">
        <f t="shared" si="39"/>
        <v>0</v>
      </c>
      <c r="AU136" s="21">
        <f t="shared" si="40"/>
        <v>0</v>
      </c>
      <c r="AV136" s="21">
        <f t="shared" si="41"/>
        <v>0</v>
      </c>
    </row>
    <row r="137" spans="1:48" ht="15.6" x14ac:dyDescent="0.3">
      <c r="A137" s="51"/>
      <c r="B137" s="50"/>
      <c r="C137" s="96"/>
      <c r="D137" s="96"/>
      <c r="E137" s="49"/>
      <c r="F137" s="52">
        <f t="shared" si="28"/>
        <v>0</v>
      </c>
      <c r="G137" s="48"/>
      <c r="H137" s="38"/>
      <c r="I137" s="54">
        <f>IF(H137=0,0,TRUNC((50/(H137+0.24)- IF($G137="w",Parameter!$B$3,Parameter!$D$3))/IF($G137="w",Parameter!$C$3,Parameter!$E$3)))</f>
        <v>0</v>
      </c>
      <c r="J137" s="105"/>
      <c r="K137" s="54">
        <f>IF(J137=0,0,TRUNC((75/(J137+0.24)- IF($G137="w",Parameter!$B$3,Parameter!$D$3))/IF($G137="w",Parameter!$C$3,Parameter!$E$3)))</f>
        <v>0</v>
      </c>
      <c r="L137" s="105"/>
      <c r="M137" s="54">
        <f>IF(L137=0,0,TRUNC((100/(L137+0.24)- IF($G137="w",Parameter!$B$3,Parameter!$D$3))/IF($G137="w",Parameter!$C$3,Parameter!$E$3)))</f>
        <v>0</v>
      </c>
      <c r="N137" s="80"/>
      <c r="O137" s="79" t="s">
        <v>44</v>
      </c>
      <c r="P137" s="81"/>
      <c r="Q137" s="54">
        <f>IF($G137="m",0,IF(AND($P137=0,$N137=0),0,TRUNC((800/($N137*60+$P137)-IF($G137="w",Parameter!$B$6,Parameter!$D$6))/IF($G137="w",Parameter!$C$6,Parameter!$E$6))))</f>
        <v>0</v>
      </c>
      <c r="R137" s="106"/>
      <c r="S137" s="73">
        <f>IF(R137=0,0,TRUNC((2000/(R137)- IF(Q137="w",Parameter!$B$6,Parameter!$D$6))/IF(Q137="w",Parameter!$C$6,Parameter!$E$6)))</f>
        <v>0</v>
      </c>
      <c r="T137" s="106"/>
      <c r="U137" s="73">
        <f>IF(T137=0,0,TRUNC((2000/(T137)- IF(Q137="w",Parameter!$B$3,Parameter!$D$3))/IF(Q137="w",Parameter!$C$3,Parameter!$E$3)))</f>
        <v>0</v>
      </c>
      <c r="V137" s="80"/>
      <c r="W137" s="79" t="s">
        <v>44</v>
      </c>
      <c r="X137" s="81"/>
      <c r="Y137" s="54">
        <f>IF($G137="w",0,IF(AND($V137=0,$X137=0),0,TRUNC((1000/($V137*60+$X137)-IF($G137="w",Parameter!$B$6,Parameter!$D$6))/IF($G137="w",Parameter!$C$6,Parameter!$E$6))))</f>
        <v>0</v>
      </c>
      <c r="Z137" s="37"/>
      <c r="AA137" s="104">
        <f>IF(Z137=0,0,TRUNC((SQRT(Z137)- IF($G137="w",Parameter!$B$11,Parameter!$D$11))/IF($G137="w",Parameter!$C$11,Parameter!$E$11)))</f>
        <v>0</v>
      </c>
      <c r="AB137" s="105"/>
      <c r="AC137" s="104">
        <f>IF(AB137=0,0,TRUNC((SQRT(AB137)- IF($G137="w",Parameter!$B$10,Parameter!$D$10))/IF($G137="w",Parameter!$C$10,Parameter!$E$10)))</f>
        <v>0</v>
      </c>
      <c r="AD137" s="38"/>
      <c r="AE137" s="55">
        <f>IF(AD137=0,0,TRUNC((SQRT(AD137)- IF($G137="w",Parameter!$B$15,Parameter!$D$15))/IF($G137="w",Parameter!$C$15,Parameter!$E$15)))</f>
        <v>0</v>
      </c>
      <c r="AF137" s="32"/>
      <c r="AG137" s="55">
        <f>IF(AF137=0,0,TRUNC((SQRT(AF137)- IF($G137="w",Parameter!$B$12,Parameter!$D$12))/IF($G137="w",Parameter!$C$12,Parameter!$E$12)))</f>
        <v>0</v>
      </c>
      <c r="AH137" s="60">
        <f t="shared" si="29"/>
        <v>0</v>
      </c>
      <c r="AI137" s="61">
        <f>LOOKUP($F137,Urkunde!$A$2:$A$16,IF($G137="w",Urkunde!$B$2:$B$16,Urkunde!$D$2:$D$16))</f>
        <v>0</v>
      </c>
      <c r="AJ137" s="61">
        <f>LOOKUP($F137,Urkunde!$A$2:$A$16,IF($G137="w",Urkunde!$C$2:$C$16,Urkunde!$E$2:$E$16))</f>
        <v>0</v>
      </c>
      <c r="AK137" s="61" t="str">
        <f t="shared" si="30"/>
        <v>-</v>
      </c>
      <c r="AL137" s="29">
        <f t="shared" si="31"/>
        <v>0</v>
      </c>
      <c r="AM137" s="21">
        <f t="shared" si="32"/>
        <v>0</v>
      </c>
      <c r="AN137" s="21">
        <f t="shared" si="33"/>
        <v>0</v>
      </c>
      <c r="AO137" s="21">
        <f t="shared" si="34"/>
        <v>0</v>
      </c>
      <c r="AP137" s="21">
        <f t="shared" si="35"/>
        <v>0</v>
      </c>
      <c r="AQ137" s="21">
        <f t="shared" si="36"/>
        <v>0</v>
      </c>
      <c r="AR137" s="21">
        <f t="shared" si="37"/>
        <v>0</v>
      </c>
      <c r="AS137" s="21">
        <f t="shared" si="38"/>
        <v>0</v>
      </c>
      <c r="AT137" s="21">
        <f t="shared" si="39"/>
        <v>0</v>
      </c>
      <c r="AU137" s="21">
        <f t="shared" si="40"/>
        <v>0</v>
      </c>
      <c r="AV137" s="21">
        <f t="shared" si="41"/>
        <v>0</v>
      </c>
    </row>
    <row r="138" spans="1:48" ht="15.6" x14ac:dyDescent="0.3">
      <c r="A138" s="51"/>
      <c r="B138" s="50"/>
      <c r="C138" s="96"/>
      <c r="D138" s="96"/>
      <c r="E138" s="49"/>
      <c r="F138" s="52">
        <f t="shared" si="28"/>
        <v>0</v>
      </c>
      <c r="G138" s="48"/>
      <c r="H138" s="38"/>
      <c r="I138" s="54">
        <f>IF(H138=0,0,TRUNC((50/(H138+0.24)- IF($G138="w",Parameter!$B$3,Parameter!$D$3))/IF($G138="w",Parameter!$C$3,Parameter!$E$3)))</f>
        <v>0</v>
      </c>
      <c r="J138" s="105"/>
      <c r="K138" s="54">
        <f>IF(J138=0,0,TRUNC((75/(J138+0.24)- IF($G138="w",Parameter!$B$3,Parameter!$D$3))/IF($G138="w",Parameter!$C$3,Parameter!$E$3)))</f>
        <v>0</v>
      </c>
      <c r="L138" s="105"/>
      <c r="M138" s="54">
        <f>IF(L138=0,0,TRUNC((100/(L138+0.24)- IF($G138="w",Parameter!$B$3,Parameter!$D$3))/IF($G138="w",Parameter!$C$3,Parameter!$E$3)))</f>
        <v>0</v>
      </c>
      <c r="N138" s="80"/>
      <c r="O138" s="79" t="s">
        <v>44</v>
      </c>
      <c r="P138" s="81"/>
      <c r="Q138" s="54">
        <f>IF($G138="m",0,IF(AND($P138=0,$N138=0),0,TRUNC((800/($N138*60+$P138)-IF($G138="w",Parameter!$B$6,Parameter!$D$6))/IF($G138="w",Parameter!$C$6,Parameter!$E$6))))</f>
        <v>0</v>
      </c>
      <c r="R138" s="106"/>
      <c r="S138" s="73">
        <f>IF(R138=0,0,TRUNC((2000/(R138)- IF(Q138="w",Parameter!$B$6,Parameter!$D$6))/IF(Q138="w",Parameter!$C$6,Parameter!$E$6)))</f>
        <v>0</v>
      </c>
      <c r="T138" s="106"/>
      <c r="U138" s="73">
        <f>IF(T138=0,0,TRUNC((2000/(T138)- IF(Q138="w",Parameter!$B$3,Parameter!$D$3))/IF(Q138="w",Parameter!$C$3,Parameter!$E$3)))</f>
        <v>0</v>
      </c>
      <c r="V138" s="80"/>
      <c r="W138" s="79" t="s">
        <v>44</v>
      </c>
      <c r="X138" s="81"/>
      <c r="Y138" s="54">
        <f>IF($G138="w",0,IF(AND($V138=0,$X138=0),0,TRUNC((1000/($V138*60+$X138)-IF($G138="w",Parameter!$B$6,Parameter!$D$6))/IF($G138="w",Parameter!$C$6,Parameter!$E$6))))</f>
        <v>0</v>
      </c>
      <c r="Z138" s="37"/>
      <c r="AA138" s="104">
        <f>IF(Z138=0,0,TRUNC((SQRT(Z138)- IF($G138="w",Parameter!$B$11,Parameter!$D$11))/IF($G138="w",Parameter!$C$11,Parameter!$E$11)))</f>
        <v>0</v>
      </c>
      <c r="AB138" s="105"/>
      <c r="AC138" s="104">
        <f>IF(AB138=0,0,TRUNC((SQRT(AB138)- IF($G138="w",Parameter!$B$10,Parameter!$D$10))/IF($G138="w",Parameter!$C$10,Parameter!$E$10)))</f>
        <v>0</v>
      </c>
      <c r="AD138" s="38"/>
      <c r="AE138" s="55">
        <f>IF(AD138=0,0,TRUNC((SQRT(AD138)- IF($G138="w",Parameter!$B$15,Parameter!$D$15))/IF($G138="w",Parameter!$C$15,Parameter!$E$15)))</f>
        <v>0</v>
      </c>
      <c r="AF138" s="32"/>
      <c r="AG138" s="55">
        <f>IF(AF138=0,0,TRUNC((SQRT(AF138)- IF($G138="w",Parameter!$B$12,Parameter!$D$12))/IF($G138="w",Parameter!$C$12,Parameter!$E$12)))</f>
        <v>0</v>
      </c>
      <c r="AH138" s="60">
        <f t="shared" si="29"/>
        <v>0</v>
      </c>
      <c r="AI138" s="61">
        <f>LOOKUP($F138,Urkunde!$A$2:$A$16,IF($G138="w",Urkunde!$B$2:$B$16,Urkunde!$D$2:$D$16))</f>
        <v>0</v>
      </c>
      <c r="AJ138" s="61">
        <f>LOOKUP($F138,Urkunde!$A$2:$A$16,IF($G138="w",Urkunde!$C$2:$C$16,Urkunde!$E$2:$E$16))</f>
        <v>0</v>
      </c>
      <c r="AK138" s="61" t="str">
        <f t="shared" si="30"/>
        <v>-</v>
      </c>
      <c r="AL138" s="29">
        <f t="shared" si="31"/>
        <v>0</v>
      </c>
      <c r="AM138" s="21">
        <f t="shared" si="32"/>
        <v>0</v>
      </c>
      <c r="AN138" s="21">
        <f t="shared" si="33"/>
        <v>0</v>
      </c>
      <c r="AO138" s="21">
        <f t="shared" si="34"/>
        <v>0</v>
      </c>
      <c r="AP138" s="21">
        <f t="shared" si="35"/>
        <v>0</v>
      </c>
      <c r="AQ138" s="21">
        <f t="shared" si="36"/>
        <v>0</v>
      </c>
      <c r="AR138" s="21">
        <f t="shared" si="37"/>
        <v>0</v>
      </c>
      <c r="AS138" s="21">
        <f t="shared" si="38"/>
        <v>0</v>
      </c>
      <c r="AT138" s="21">
        <f t="shared" si="39"/>
        <v>0</v>
      </c>
      <c r="AU138" s="21">
        <f t="shared" si="40"/>
        <v>0</v>
      </c>
      <c r="AV138" s="21">
        <f t="shared" si="41"/>
        <v>0</v>
      </c>
    </row>
    <row r="139" spans="1:48" ht="15.6" x14ac:dyDescent="0.3">
      <c r="A139" s="51"/>
      <c r="B139" s="50"/>
      <c r="C139" s="96"/>
      <c r="D139" s="96"/>
      <c r="E139" s="49"/>
      <c r="F139" s="52">
        <f t="shared" si="28"/>
        <v>0</v>
      </c>
      <c r="G139" s="48"/>
      <c r="H139" s="38"/>
      <c r="I139" s="54">
        <f>IF(H139=0,0,TRUNC((50/(H139+0.24)- IF($G139="w",Parameter!$B$3,Parameter!$D$3))/IF($G139="w",Parameter!$C$3,Parameter!$E$3)))</f>
        <v>0</v>
      </c>
      <c r="J139" s="105"/>
      <c r="K139" s="54">
        <f>IF(J139=0,0,TRUNC((75/(J139+0.24)- IF($G139="w",Parameter!$B$3,Parameter!$D$3))/IF($G139="w",Parameter!$C$3,Parameter!$E$3)))</f>
        <v>0</v>
      </c>
      <c r="L139" s="105"/>
      <c r="M139" s="54">
        <f>IF(L139=0,0,TRUNC((100/(L139+0.24)- IF($G139="w",Parameter!$B$3,Parameter!$D$3))/IF($G139="w",Parameter!$C$3,Parameter!$E$3)))</f>
        <v>0</v>
      </c>
      <c r="N139" s="80"/>
      <c r="O139" s="79" t="s">
        <v>44</v>
      </c>
      <c r="P139" s="81"/>
      <c r="Q139" s="54">
        <f>IF($G139="m",0,IF(AND($P139=0,$N139=0),0,TRUNC((800/($N139*60+$P139)-IF($G139="w",Parameter!$B$6,Parameter!$D$6))/IF($G139="w",Parameter!$C$6,Parameter!$E$6))))</f>
        <v>0</v>
      </c>
      <c r="R139" s="106"/>
      <c r="S139" s="73">
        <f>IF(R139=0,0,TRUNC((2000/(R139)- IF(Q139="w",Parameter!$B$6,Parameter!$D$6))/IF(Q139="w",Parameter!$C$6,Parameter!$E$6)))</f>
        <v>0</v>
      </c>
      <c r="T139" s="106"/>
      <c r="U139" s="73">
        <f>IF(T139=0,0,TRUNC((2000/(T139)- IF(Q139="w",Parameter!$B$3,Parameter!$D$3))/IF(Q139="w",Parameter!$C$3,Parameter!$E$3)))</f>
        <v>0</v>
      </c>
      <c r="V139" s="80"/>
      <c r="W139" s="79" t="s">
        <v>44</v>
      </c>
      <c r="X139" s="81"/>
      <c r="Y139" s="54">
        <f>IF($G139="w",0,IF(AND($V139=0,$X139=0),0,TRUNC((1000/($V139*60+$X139)-IF($G139="w",Parameter!$B$6,Parameter!$D$6))/IF($G139="w",Parameter!$C$6,Parameter!$E$6))))</f>
        <v>0</v>
      </c>
      <c r="Z139" s="37"/>
      <c r="AA139" s="104">
        <f>IF(Z139=0,0,TRUNC((SQRT(Z139)- IF($G139="w",Parameter!$B$11,Parameter!$D$11))/IF($G139="w",Parameter!$C$11,Parameter!$E$11)))</f>
        <v>0</v>
      </c>
      <c r="AB139" s="105"/>
      <c r="AC139" s="104">
        <f>IF(AB139=0,0,TRUNC((SQRT(AB139)- IF($G139="w",Parameter!$B$10,Parameter!$D$10))/IF($G139="w",Parameter!$C$10,Parameter!$E$10)))</f>
        <v>0</v>
      </c>
      <c r="AD139" s="38"/>
      <c r="AE139" s="55">
        <f>IF(AD139=0,0,TRUNC((SQRT(AD139)- IF($G139="w",Parameter!$B$15,Parameter!$D$15))/IF($G139="w",Parameter!$C$15,Parameter!$E$15)))</f>
        <v>0</v>
      </c>
      <c r="AF139" s="32"/>
      <c r="AG139" s="55">
        <f>IF(AF139=0,0,TRUNC((SQRT(AF139)- IF($G139="w",Parameter!$B$12,Parameter!$D$12))/IF($G139="w",Parameter!$C$12,Parameter!$E$12)))</f>
        <v>0</v>
      </c>
      <c r="AH139" s="60">
        <f t="shared" si="29"/>
        <v>0</v>
      </c>
      <c r="AI139" s="61">
        <f>LOOKUP($F139,Urkunde!$A$2:$A$16,IF($G139="w",Urkunde!$B$2:$B$16,Urkunde!$D$2:$D$16))</f>
        <v>0</v>
      </c>
      <c r="AJ139" s="61">
        <f>LOOKUP($F139,Urkunde!$A$2:$A$16,IF($G139="w",Urkunde!$C$2:$C$16,Urkunde!$E$2:$E$16))</f>
        <v>0</v>
      </c>
      <c r="AK139" s="61" t="str">
        <f t="shared" si="30"/>
        <v>-</v>
      </c>
      <c r="AL139" s="29">
        <f t="shared" si="31"/>
        <v>0</v>
      </c>
      <c r="AM139" s="21">
        <f t="shared" si="32"/>
        <v>0</v>
      </c>
      <c r="AN139" s="21">
        <f t="shared" si="33"/>
        <v>0</v>
      </c>
      <c r="AO139" s="21">
        <f t="shared" si="34"/>
        <v>0</v>
      </c>
      <c r="AP139" s="21">
        <f t="shared" si="35"/>
        <v>0</v>
      </c>
      <c r="AQ139" s="21">
        <f t="shared" si="36"/>
        <v>0</v>
      </c>
      <c r="AR139" s="21">
        <f t="shared" si="37"/>
        <v>0</v>
      </c>
      <c r="AS139" s="21">
        <f t="shared" si="38"/>
        <v>0</v>
      </c>
      <c r="AT139" s="21">
        <f t="shared" si="39"/>
        <v>0</v>
      </c>
      <c r="AU139" s="21">
        <f t="shared" si="40"/>
        <v>0</v>
      </c>
      <c r="AV139" s="21">
        <f t="shared" si="41"/>
        <v>0</v>
      </c>
    </row>
    <row r="140" spans="1:48" ht="15.6" x14ac:dyDescent="0.3">
      <c r="A140" s="51"/>
      <c r="B140" s="50"/>
      <c r="C140" s="96"/>
      <c r="D140" s="96"/>
      <c r="E140" s="49"/>
      <c r="F140" s="52">
        <f t="shared" si="28"/>
        <v>0</v>
      </c>
      <c r="G140" s="48"/>
      <c r="H140" s="38"/>
      <c r="I140" s="54">
        <f>IF(H140=0,0,TRUNC((50/(H140+0.24)- IF($G140="w",Parameter!$B$3,Parameter!$D$3))/IF($G140="w",Parameter!$C$3,Parameter!$E$3)))</f>
        <v>0</v>
      </c>
      <c r="J140" s="105"/>
      <c r="K140" s="54">
        <f>IF(J140=0,0,TRUNC((75/(J140+0.24)- IF($G140="w",Parameter!$B$3,Parameter!$D$3))/IF($G140="w",Parameter!$C$3,Parameter!$E$3)))</f>
        <v>0</v>
      </c>
      <c r="L140" s="105"/>
      <c r="M140" s="54">
        <f>IF(L140=0,0,TRUNC((100/(L140+0.24)- IF($G140="w",Parameter!$B$3,Parameter!$D$3))/IF($G140="w",Parameter!$C$3,Parameter!$E$3)))</f>
        <v>0</v>
      </c>
      <c r="N140" s="80"/>
      <c r="O140" s="79" t="s">
        <v>44</v>
      </c>
      <c r="P140" s="81"/>
      <c r="Q140" s="54">
        <f>IF($G140="m",0,IF(AND($P140=0,$N140=0),0,TRUNC((800/($N140*60+$P140)-IF($G140="w",Parameter!$B$6,Parameter!$D$6))/IF($G140="w",Parameter!$C$6,Parameter!$E$6))))</f>
        <v>0</v>
      </c>
      <c r="R140" s="106"/>
      <c r="S140" s="73">
        <f>IF(R140=0,0,TRUNC((2000/(R140)- IF(Q140="w",Parameter!$B$6,Parameter!$D$6))/IF(Q140="w",Parameter!$C$6,Parameter!$E$6)))</f>
        <v>0</v>
      </c>
      <c r="T140" s="106"/>
      <c r="U140" s="73">
        <f>IF(T140=0,0,TRUNC((2000/(T140)- IF(Q140="w",Parameter!$B$3,Parameter!$D$3))/IF(Q140="w",Parameter!$C$3,Parameter!$E$3)))</f>
        <v>0</v>
      </c>
      <c r="V140" s="80"/>
      <c r="W140" s="79" t="s">
        <v>44</v>
      </c>
      <c r="X140" s="81"/>
      <c r="Y140" s="54">
        <f>IF($G140="w",0,IF(AND($V140=0,$X140=0),0,TRUNC((1000/($V140*60+$X140)-IF($G140="w",Parameter!$B$6,Parameter!$D$6))/IF($G140="w",Parameter!$C$6,Parameter!$E$6))))</f>
        <v>0</v>
      </c>
      <c r="Z140" s="37"/>
      <c r="AA140" s="104">
        <f>IF(Z140=0,0,TRUNC((SQRT(Z140)- IF($G140="w",Parameter!$B$11,Parameter!$D$11))/IF($G140="w",Parameter!$C$11,Parameter!$E$11)))</f>
        <v>0</v>
      </c>
      <c r="AB140" s="105"/>
      <c r="AC140" s="104">
        <f>IF(AB140=0,0,TRUNC((SQRT(AB140)- IF($G140="w",Parameter!$B$10,Parameter!$D$10))/IF($G140="w",Parameter!$C$10,Parameter!$E$10)))</f>
        <v>0</v>
      </c>
      <c r="AD140" s="38"/>
      <c r="AE140" s="55">
        <f>IF(AD140=0,0,TRUNC((SQRT(AD140)- IF($G140="w",Parameter!$B$15,Parameter!$D$15))/IF($G140="w",Parameter!$C$15,Parameter!$E$15)))</f>
        <v>0</v>
      </c>
      <c r="AF140" s="32"/>
      <c r="AG140" s="55">
        <f>IF(AF140=0,0,TRUNC((SQRT(AF140)- IF($G140="w",Parameter!$B$12,Parameter!$D$12))/IF($G140="w",Parameter!$C$12,Parameter!$E$12)))</f>
        <v>0</v>
      </c>
      <c r="AH140" s="60">
        <f t="shared" si="29"/>
        <v>0</v>
      </c>
      <c r="AI140" s="61">
        <f>LOOKUP($F140,Urkunde!$A$2:$A$16,IF($G140="w",Urkunde!$B$2:$B$16,Urkunde!$D$2:$D$16))</f>
        <v>0</v>
      </c>
      <c r="AJ140" s="61">
        <f>LOOKUP($F140,Urkunde!$A$2:$A$16,IF($G140="w",Urkunde!$C$2:$C$16,Urkunde!$E$2:$E$16))</f>
        <v>0</v>
      </c>
      <c r="AK140" s="61" t="str">
        <f t="shared" si="30"/>
        <v>-</v>
      </c>
      <c r="AL140" s="29">
        <f t="shared" si="31"/>
        <v>0</v>
      </c>
      <c r="AM140" s="21">
        <f t="shared" si="32"/>
        <v>0</v>
      </c>
      <c r="AN140" s="21">
        <f t="shared" si="33"/>
        <v>0</v>
      </c>
      <c r="AO140" s="21">
        <f t="shared" si="34"/>
        <v>0</v>
      </c>
      <c r="AP140" s="21">
        <f t="shared" si="35"/>
        <v>0</v>
      </c>
      <c r="AQ140" s="21">
        <f t="shared" si="36"/>
        <v>0</v>
      </c>
      <c r="AR140" s="21">
        <f t="shared" si="37"/>
        <v>0</v>
      </c>
      <c r="AS140" s="21">
        <f t="shared" si="38"/>
        <v>0</v>
      </c>
      <c r="AT140" s="21">
        <f t="shared" si="39"/>
        <v>0</v>
      </c>
      <c r="AU140" s="21">
        <f t="shared" si="40"/>
        <v>0</v>
      </c>
      <c r="AV140" s="21">
        <f t="shared" si="41"/>
        <v>0</v>
      </c>
    </row>
    <row r="141" spans="1:48" ht="15.6" x14ac:dyDescent="0.3">
      <c r="A141" s="51"/>
      <c r="B141" s="50"/>
      <c r="C141" s="96"/>
      <c r="D141" s="96"/>
      <c r="E141" s="49"/>
      <c r="F141" s="52">
        <f t="shared" si="28"/>
        <v>0</v>
      </c>
      <c r="G141" s="48"/>
      <c r="H141" s="38"/>
      <c r="I141" s="54">
        <f>IF(H141=0,0,TRUNC((50/(H141+0.24)- IF($G141="w",Parameter!$B$3,Parameter!$D$3))/IF($G141="w",Parameter!$C$3,Parameter!$E$3)))</f>
        <v>0</v>
      </c>
      <c r="J141" s="105"/>
      <c r="K141" s="54">
        <f>IF(J141=0,0,TRUNC((75/(J141+0.24)- IF($G141="w",Parameter!$B$3,Parameter!$D$3))/IF($G141="w",Parameter!$C$3,Parameter!$E$3)))</f>
        <v>0</v>
      </c>
      <c r="L141" s="105"/>
      <c r="M141" s="54">
        <f>IF(L141=0,0,TRUNC((100/(L141+0.24)- IF($G141="w",Parameter!$B$3,Parameter!$D$3))/IF($G141="w",Parameter!$C$3,Parameter!$E$3)))</f>
        <v>0</v>
      </c>
      <c r="N141" s="80"/>
      <c r="O141" s="79" t="s">
        <v>44</v>
      </c>
      <c r="P141" s="81"/>
      <c r="Q141" s="54">
        <f>IF($G141="m",0,IF(AND($P141=0,$N141=0),0,TRUNC((800/($N141*60+$P141)-IF($G141="w",Parameter!$B$6,Parameter!$D$6))/IF($G141="w",Parameter!$C$6,Parameter!$E$6))))</f>
        <v>0</v>
      </c>
      <c r="R141" s="106"/>
      <c r="S141" s="73">
        <f>IF(R141=0,0,TRUNC((2000/(R141)- IF(Q141="w",Parameter!$B$6,Parameter!$D$6))/IF(Q141="w",Parameter!$C$6,Parameter!$E$6)))</f>
        <v>0</v>
      </c>
      <c r="T141" s="106"/>
      <c r="U141" s="73">
        <f>IF(T141=0,0,TRUNC((2000/(T141)- IF(Q141="w",Parameter!$B$3,Parameter!$D$3))/IF(Q141="w",Parameter!$C$3,Parameter!$E$3)))</f>
        <v>0</v>
      </c>
      <c r="V141" s="80"/>
      <c r="W141" s="79" t="s">
        <v>44</v>
      </c>
      <c r="X141" s="81"/>
      <c r="Y141" s="54">
        <f>IF($G141="w",0,IF(AND($V141=0,$X141=0),0,TRUNC((1000/($V141*60+$X141)-IF($G141="w",Parameter!$B$6,Parameter!$D$6))/IF($G141="w",Parameter!$C$6,Parameter!$E$6))))</f>
        <v>0</v>
      </c>
      <c r="Z141" s="37"/>
      <c r="AA141" s="104">
        <f>IF(Z141=0,0,TRUNC((SQRT(Z141)- IF($G141="w",Parameter!$B$11,Parameter!$D$11))/IF($G141="w",Parameter!$C$11,Parameter!$E$11)))</f>
        <v>0</v>
      </c>
      <c r="AB141" s="105"/>
      <c r="AC141" s="104">
        <f>IF(AB141=0,0,TRUNC((SQRT(AB141)- IF($G141="w",Parameter!$B$10,Parameter!$D$10))/IF($G141="w",Parameter!$C$10,Parameter!$E$10)))</f>
        <v>0</v>
      </c>
      <c r="AD141" s="38"/>
      <c r="AE141" s="55">
        <f>IF(AD141=0,0,TRUNC((SQRT(AD141)- IF($G141="w",Parameter!$B$15,Parameter!$D$15))/IF($G141="w",Parameter!$C$15,Parameter!$E$15)))</f>
        <v>0</v>
      </c>
      <c r="AF141" s="32"/>
      <c r="AG141" s="55">
        <f>IF(AF141=0,0,TRUNC((SQRT(AF141)- IF($G141="w",Parameter!$B$12,Parameter!$D$12))/IF($G141="w",Parameter!$C$12,Parameter!$E$12)))</f>
        <v>0</v>
      </c>
      <c r="AH141" s="60">
        <f t="shared" si="29"/>
        <v>0</v>
      </c>
      <c r="AI141" s="61">
        <f>LOOKUP($F141,Urkunde!$A$2:$A$16,IF($G141="w",Urkunde!$B$2:$B$16,Urkunde!$D$2:$D$16))</f>
        <v>0</v>
      </c>
      <c r="AJ141" s="61">
        <f>LOOKUP($F141,Urkunde!$A$2:$A$16,IF($G141="w",Urkunde!$C$2:$C$16,Urkunde!$E$2:$E$16))</f>
        <v>0</v>
      </c>
      <c r="AK141" s="61" t="str">
        <f t="shared" si="30"/>
        <v>-</v>
      </c>
      <c r="AL141" s="29">
        <f t="shared" si="31"/>
        <v>0</v>
      </c>
      <c r="AM141" s="21">
        <f t="shared" si="32"/>
        <v>0</v>
      </c>
      <c r="AN141" s="21">
        <f t="shared" si="33"/>
        <v>0</v>
      </c>
      <c r="AO141" s="21">
        <f t="shared" si="34"/>
        <v>0</v>
      </c>
      <c r="AP141" s="21">
        <f t="shared" si="35"/>
        <v>0</v>
      </c>
      <c r="AQ141" s="21">
        <f t="shared" si="36"/>
        <v>0</v>
      </c>
      <c r="AR141" s="21">
        <f t="shared" si="37"/>
        <v>0</v>
      </c>
      <c r="AS141" s="21">
        <f t="shared" si="38"/>
        <v>0</v>
      </c>
      <c r="AT141" s="21">
        <f t="shared" si="39"/>
        <v>0</v>
      </c>
      <c r="AU141" s="21">
        <f t="shared" si="40"/>
        <v>0</v>
      </c>
      <c r="AV141" s="21">
        <f t="shared" si="41"/>
        <v>0</v>
      </c>
    </row>
    <row r="142" spans="1:48" ht="15.6" x14ac:dyDescent="0.3">
      <c r="A142" s="51"/>
      <c r="B142" s="50"/>
      <c r="C142" s="96"/>
      <c r="D142" s="96"/>
      <c r="E142" s="49"/>
      <c r="F142" s="52">
        <f t="shared" si="28"/>
        <v>0</v>
      </c>
      <c r="G142" s="48"/>
      <c r="H142" s="38"/>
      <c r="I142" s="54">
        <f>IF(H142=0,0,TRUNC((50/(H142+0.24)- IF($G142="w",Parameter!$B$3,Parameter!$D$3))/IF($G142="w",Parameter!$C$3,Parameter!$E$3)))</f>
        <v>0</v>
      </c>
      <c r="J142" s="105"/>
      <c r="K142" s="54">
        <f>IF(J142=0,0,TRUNC((75/(J142+0.24)- IF($G142="w",Parameter!$B$3,Parameter!$D$3))/IF($G142="w",Parameter!$C$3,Parameter!$E$3)))</f>
        <v>0</v>
      </c>
      <c r="L142" s="105"/>
      <c r="M142" s="54">
        <f>IF(L142=0,0,TRUNC((100/(L142+0.24)- IF($G142="w",Parameter!$B$3,Parameter!$D$3))/IF($G142="w",Parameter!$C$3,Parameter!$E$3)))</f>
        <v>0</v>
      </c>
      <c r="N142" s="80"/>
      <c r="O142" s="79" t="s">
        <v>44</v>
      </c>
      <c r="P142" s="81"/>
      <c r="Q142" s="54">
        <f>IF($G142="m",0,IF(AND($P142=0,$N142=0),0,TRUNC((800/($N142*60+$P142)-IF($G142="w",Parameter!$B$6,Parameter!$D$6))/IF($G142="w",Parameter!$C$6,Parameter!$E$6))))</f>
        <v>0</v>
      </c>
      <c r="R142" s="106"/>
      <c r="S142" s="73">
        <f>IF(R142=0,0,TRUNC((2000/(R142)- IF(Q142="w",Parameter!$B$6,Parameter!$D$6))/IF(Q142="w",Parameter!$C$6,Parameter!$E$6)))</f>
        <v>0</v>
      </c>
      <c r="T142" s="106"/>
      <c r="U142" s="73">
        <f>IF(T142=0,0,TRUNC((2000/(T142)- IF(Q142="w",Parameter!$B$3,Parameter!$D$3))/IF(Q142="w",Parameter!$C$3,Parameter!$E$3)))</f>
        <v>0</v>
      </c>
      <c r="V142" s="80"/>
      <c r="W142" s="79" t="s">
        <v>44</v>
      </c>
      <c r="X142" s="81"/>
      <c r="Y142" s="54">
        <f>IF($G142="w",0,IF(AND($V142=0,$X142=0),0,TRUNC((1000/($V142*60+$X142)-IF($G142="w",Parameter!$B$6,Parameter!$D$6))/IF($G142="w",Parameter!$C$6,Parameter!$E$6))))</f>
        <v>0</v>
      </c>
      <c r="Z142" s="37"/>
      <c r="AA142" s="104">
        <f>IF(Z142=0,0,TRUNC((SQRT(Z142)- IF($G142="w",Parameter!$B$11,Parameter!$D$11))/IF($G142="w",Parameter!$C$11,Parameter!$E$11)))</f>
        <v>0</v>
      </c>
      <c r="AB142" s="105"/>
      <c r="AC142" s="104">
        <f>IF(AB142=0,0,TRUNC((SQRT(AB142)- IF($G142="w",Parameter!$B$10,Parameter!$D$10))/IF($G142="w",Parameter!$C$10,Parameter!$E$10)))</f>
        <v>0</v>
      </c>
      <c r="AD142" s="38"/>
      <c r="AE142" s="55">
        <f>IF(AD142=0,0,TRUNC((SQRT(AD142)- IF($G142="w",Parameter!$B$15,Parameter!$D$15))/IF($G142="w",Parameter!$C$15,Parameter!$E$15)))</f>
        <v>0</v>
      </c>
      <c r="AF142" s="32"/>
      <c r="AG142" s="55">
        <f>IF(AF142=0,0,TRUNC((SQRT(AF142)- IF($G142="w",Parameter!$B$12,Parameter!$D$12))/IF($G142="w",Parameter!$C$12,Parameter!$E$12)))</f>
        <v>0</v>
      </c>
      <c r="AH142" s="60">
        <f t="shared" si="29"/>
        <v>0</v>
      </c>
      <c r="AI142" s="61">
        <f>LOOKUP($F142,Urkunde!$A$2:$A$16,IF($G142="w",Urkunde!$B$2:$B$16,Urkunde!$D$2:$D$16))</f>
        <v>0</v>
      </c>
      <c r="AJ142" s="61">
        <f>LOOKUP($F142,Urkunde!$A$2:$A$16,IF($G142="w",Urkunde!$C$2:$C$16,Urkunde!$E$2:$E$16))</f>
        <v>0</v>
      </c>
      <c r="AK142" s="61" t="str">
        <f t="shared" si="30"/>
        <v>-</v>
      </c>
      <c r="AL142" s="29">
        <f t="shared" si="31"/>
        <v>0</v>
      </c>
      <c r="AM142" s="21">
        <f t="shared" si="32"/>
        <v>0</v>
      </c>
      <c r="AN142" s="21">
        <f t="shared" si="33"/>
        <v>0</v>
      </c>
      <c r="AO142" s="21">
        <f t="shared" si="34"/>
        <v>0</v>
      </c>
      <c r="AP142" s="21">
        <f t="shared" si="35"/>
        <v>0</v>
      </c>
      <c r="AQ142" s="21">
        <f t="shared" si="36"/>
        <v>0</v>
      </c>
      <c r="AR142" s="21">
        <f t="shared" si="37"/>
        <v>0</v>
      </c>
      <c r="AS142" s="21">
        <f t="shared" si="38"/>
        <v>0</v>
      </c>
      <c r="AT142" s="21">
        <f t="shared" si="39"/>
        <v>0</v>
      </c>
      <c r="AU142" s="21">
        <f t="shared" si="40"/>
        <v>0</v>
      </c>
      <c r="AV142" s="21">
        <f t="shared" si="41"/>
        <v>0</v>
      </c>
    </row>
    <row r="143" spans="1:48" ht="15.6" x14ac:dyDescent="0.3">
      <c r="A143" s="51"/>
      <c r="B143" s="50"/>
      <c r="C143" s="96"/>
      <c r="D143" s="96"/>
      <c r="E143" s="49"/>
      <c r="F143" s="52">
        <f t="shared" si="28"/>
        <v>0</v>
      </c>
      <c r="G143" s="48"/>
      <c r="H143" s="38"/>
      <c r="I143" s="54">
        <f>IF(H143=0,0,TRUNC((50/(H143+0.24)- IF($G143="w",Parameter!$B$3,Parameter!$D$3))/IF($G143="w",Parameter!$C$3,Parameter!$E$3)))</f>
        <v>0</v>
      </c>
      <c r="J143" s="105"/>
      <c r="K143" s="54">
        <f>IF(J143=0,0,TRUNC((75/(J143+0.24)- IF($G143="w",Parameter!$B$3,Parameter!$D$3))/IF($G143="w",Parameter!$C$3,Parameter!$E$3)))</f>
        <v>0</v>
      </c>
      <c r="L143" s="105"/>
      <c r="M143" s="54">
        <f>IF(L143=0,0,TRUNC((100/(L143+0.24)- IF($G143="w",Parameter!$B$3,Parameter!$D$3))/IF($G143="w",Parameter!$C$3,Parameter!$E$3)))</f>
        <v>0</v>
      </c>
      <c r="N143" s="80"/>
      <c r="O143" s="79" t="s">
        <v>44</v>
      </c>
      <c r="P143" s="81"/>
      <c r="Q143" s="54">
        <f>IF($G143="m",0,IF(AND($P143=0,$N143=0),0,TRUNC((800/($N143*60+$P143)-IF($G143="w",Parameter!$B$6,Parameter!$D$6))/IF($G143="w",Parameter!$C$6,Parameter!$E$6))))</f>
        <v>0</v>
      </c>
      <c r="R143" s="106"/>
      <c r="S143" s="73">
        <f>IF(R143=0,0,TRUNC((2000/(R143)- IF(Q143="w",Parameter!$B$6,Parameter!$D$6))/IF(Q143="w",Parameter!$C$6,Parameter!$E$6)))</f>
        <v>0</v>
      </c>
      <c r="T143" s="106"/>
      <c r="U143" s="73">
        <f>IF(T143=0,0,TRUNC((2000/(T143)- IF(Q143="w",Parameter!$B$3,Parameter!$D$3))/IF(Q143="w",Parameter!$C$3,Parameter!$E$3)))</f>
        <v>0</v>
      </c>
      <c r="V143" s="80"/>
      <c r="W143" s="79" t="s">
        <v>44</v>
      </c>
      <c r="X143" s="81"/>
      <c r="Y143" s="54">
        <f>IF($G143="w",0,IF(AND($V143=0,$X143=0),0,TRUNC((1000/($V143*60+$X143)-IF($G143="w",Parameter!$B$6,Parameter!$D$6))/IF($G143="w",Parameter!$C$6,Parameter!$E$6))))</f>
        <v>0</v>
      </c>
      <c r="Z143" s="37"/>
      <c r="AA143" s="104">
        <f>IF(Z143=0,0,TRUNC((SQRT(Z143)- IF($G143="w",Parameter!$B$11,Parameter!$D$11))/IF($G143="w",Parameter!$C$11,Parameter!$E$11)))</f>
        <v>0</v>
      </c>
      <c r="AB143" s="105"/>
      <c r="AC143" s="104">
        <f>IF(AB143=0,0,TRUNC((SQRT(AB143)- IF($G143="w",Parameter!$B$10,Parameter!$D$10))/IF($G143="w",Parameter!$C$10,Parameter!$E$10)))</f>
        <v>0</v>
      </c>
      <c r="AD143" s="38"/>
      <c r="AE143" s="55">
        <f>IF(AD143=0,0,TRUNC((SQRT(AD143)- IF($G143="w",Parameter!$B$15,Parameter!$D$15))/IF($G143="w",Parameter!$C$15,Parameter!$E$15)))</f>
        <v>0</v>
      </c>
      <c r="AF143" s="32"/>
      <c r="AG143" s="55">
        <f>IF(AF143=0,0,TRUNC((SQRT(AF143)- IF($G143="w",Parameter!$B$12,Parameter!$D$12))/IF($G143="w",Parameter!$C$12,Parameter!$E$12)))</f>
        <v>0</v>
      </c>
      <c r="AH143" s="60">
        <f t="shared" si="29"/>
        <v>0</v>
      </c>
      <c r="AI143" s="61">
        <f>LOOKUP($F143,Urkunde!$A$2:$A$16,IF($G143="w",Urkunde!$B$2:$B$16,Urkunde!$D$2:$D$16))</f>
        <v>0</v>
      </c>
      <c r="AJ143" s="61">
        <f>LOOKUP($F143,Urkunde!$A$2:$A$16,IF($G143="w",Urkunde!$C$2:$C$16,Urkunde!$E$2:$E$16))</f>
        <v>0</v>
      </c>
      <c r="AK143" s="61" t="str">
        <f t="shared" si="30"/>
        <v>-</v>
      </c>
      <c r="AL143" s="29">
        <f t="shared" si="31"/>
        <v>0</v>
      </c>
      <c r="AM143" s="21">
        <f t="shared" si="32"/>
        <v>0</v>
      </c>
      <c r="AN143" s="21">
        <f t="shared" si="33"/>
        <v>0</v>
      </c>
      <c r="AO143" s="21">
        <f t="shared" si="34"/>
        <v>0</v>
      </c>
      <c r="AP143" s="21">
        <f t="shared" si="35"/>
        <v>0</v>
      </c>
      <c r="AQ143" s="21">
        <f t="shared" si="36"/>
        <v>0</v>
      </c>
      <c r="AR143" s="21">
        <f t="shared" si="37"/>
        <v>0</v>
      </c>
      <c r="AS143" s="21">
        <f t="shared" si="38"/>
        <v>0</v>
      </c>
      <c r="AT143" s="21">
        <f t="shared" si="39"/>
        <v>0</v>
      </c>
      <c r="AU143" s="21">
        <f t="shared" si="40"/>
        <v>0</v>
      </c>
      <c r="AV143" s="21">
        <f t="shared" si="41"/>
        <v>0</v>
      </c>
    </row>
    <row r="144" spans="1:48" ht="15.6" x14ac:dyDescent="0.3">
      <c r="A144" s="51"/>
      <c r="B144" s="50"/>
      <c r="C144" s="96"/>
      <c r="D144" s="96"/>
      <c r="E144" s="49"/>
      <c r="F144" s="52">
        <f t="shared" si="28"/>
        <v>0</v>
      </c>
      <c r="G144" s="48"/>
      <c r="H144" s="38"/>
      <c r="I144" s="54">
        <f>IF(H144=0,0,TRUNC((50/(H144+0.24)- IF($G144="w",Parameter!$B$3,Parameter!$D$3))/IF($G144="w",Parameter!$C$3,Parameter!$E$3)))</f>
        <v>0</v>
      </c>
      <c r="J144" s="105"/>
      <c r="K144" s="54">
        <f>IF(J144=0,0,TRUNC((75/(J144+0.24)- IF($G144="w",Parameter!$B$3,Parameter!$D$3))/IF($G144="w",Parameter!$C$3,Parameter!$E$3)))</f>
        <v>0</v>
      </c>
      <c r="L144" s="105"/>
      <c r="M144" s="54">
        <f>IF(L144=0,0,TRUNC((100/(L144+0.24)- IF($G144="w",Parameter!$B$3,Parameter!$D$3))/IF($G144="w",Parameter!$C$3,Parameter!$E$3)))</f>
        <v>0</v>
      </c>
      <c r="N144" s="80"/>
      <c r="O144" s="79" t="s">
        <v>44</v>
      </c>
      <c r="P144" s="81"/>
      <c r="Q144" s="54">
        <f>IF($G144="m",0,IF(AND($P144=0,$N144=0),0,TRUNC((800/($N144*60+$P144)-IF($G144="w",Parameter!$B$6,Parameter!$D$6))/IF($G144="w",Parameter!$C$6,Parameter!$E$6))))</f>
        <v>0</v>
      </c>
      <c r="R144" s="106"/>
      <c r="S144" s="73">
        <f>IF(R144=0,0,TRUNC((2000/(R144)- IF(Q144="w",Parameter!$B$6,Parameter!$D$6))/IF(Q144="w",Parameter!$C$6,Parameter!$E$6)))</f>
        <v>0</v>
      </c>
      <c r="T144" s="106"/>
      <c r="U144" s="73">
        <f>IF(T144=0,0,TRUNC((2000/(T144)- IF(Q144="w",Parameter!$B$3,Parameter!$D$3))/IF(Q144="w",Parameter!$C$3,Parameter!$E$3)))</f>
        <v>0</v>
      </c>
      <c r="V144" s="80"/>
      <c r="W144" s="79" t="s">
        <v>44</v>
      </c>
      <c r="X144" s="81"/>
      <c r="Y144" s="54">
        <f>IF($G144="w",0,IF(AND($V144=0,$X144=0),0,TRUNC((1000/($V144*60+$X144)-IF($G144="w",Parameter!$B$6,Parameter!$D$6))/IF($G144="w",Parameter!$C$6,Parameter!$E$6))))</f>
        <v>0</v>
      </c>
      <c r="Z144" s="37"/>
      <c r="AA144" s="104">
        <f>IF(Z144=0,0,TRUNC((SQRT(Z144)- IF($G144="w",Parameter!$B$11,Parameter!$D$11))/IF($G144="w",Parameter!$C$11,Parameter!$E$11)))</f>
        <v>0</v>
      </c>
      <c r="AB144" s="105"/>
      <c r="AC144" s="104">
        <f>IF(AB144=0,0,TRUNC((SQRT(AB144)- IF($G144="w",Parameter!$B$10,Parameter!$D$10))/IF($G144="w",Parameter!$C$10,Parameter!$E$10)))</f>
        <v>0</v>
      </c>
      <c r="AD144" s="38"/>
      <c r="AE144" s="55">
        <f>IF(AD144=0,0,TRUNC((SQRT(AD144)- IF($G144="w",Parameter!$B$15,Parameter!$D$15))/IF($G144="w",Parameter!$C$15,Parameter!$E$15)))</f>
        <v>0</v>
      </c>
      <c r="AF144" s="32"/>
      <c r="AG144" s="55">
        <f>IF(AF144=0,0,TRUNC((SQRT(AF144)- IF($G144="w",Parameter!$B$12,Parameter!$D$12))/IF($G144="w",Parameter!$C$12,Parameter!$E$12)))</f>
        <v>0</v>
      </c>
      <c r="AH144" s="60">
        <f t="shared" si="29"/>
        <v>0</v>
      </c>
      <c r="AI144" s="61">
        <f>LOOKUP($F144,Urkunde!$A$2:$A$16,IF($G144="w",Urkunde!$B$2:$B$16,Urkunde!$D$2:$D$16))</f>
        <v>0</v>
      </c>
      <c r="AJ144" s="61">
        <f>LOOKUP($F144,Urkunde!$A$2:$A$16,IF($G144="w",Urkunde!$C$2:$C$16,Urkunde!$E$2:$E$16))</f>
        <v>0</v>
      </c>
      <c r="AK144" s="61" t="str">
        <f t="shared" si="30"/>
        <v>-</v>
      </c>
      <c r="AL144" s="29">
        <f t="shared" si="31"/>
        <v>0</v>
      </c>
      <c r="AM144" s="21">
        <f t="shared" si="32"/>
        <v>0</v>
      </c>
      <c r="AN144" s="21">
        <f t="shared" si="33"/>
        <v>0</v>
      </c>
      <c r="AO144" s="21">
        <f t="shared" si="34"/>
        <v>0</v>
      </c>
      <c r="AP144" s="21">
        <f t="shared" si="35"/>
        <v>0</v>
      </c>
      <c r="AQ144" s="21">
        <f t="shared" si="36"/>
        <v>0</v>
      </c>
      <c r="AR144" s="21">
        <f t="shared" si="37"/>
        <v>0</v>
      </c>
      <c r="AS144" s="21">
        <f t="shared" si="38"/>
        <v>0</v>
      </c>
      <c r="AT144" s="21">
        <f t="shared" si="39"/>
        <v>0</v>
      </c>
      <c r="AU144" s="21">
        <f t="shared" si="40"/>
        <v>0</v>
      </c>
      <c r="AV144" s="21">
        <f t="shared" si="41"/>
        <v>0</v>
      </c>
    </row>
    <row r="145" spans="1:48" ht="15.6" x14ac:dyDescent="0.3">
      <c r="A145" s="51"/>
      <c r="B145" s="50"/>
      <c r="C145" s="96"/>
      <c r="D145" s="96"/>
      <c r="E145" s="49"/>
      <c r="F145" s="52">
        <f t="shared" si="28"/>
        <v>0</v>
      </c>
      <c r="G145" s="48"/>
      <c r="H145" s="38"/>
      <c r="I145" s="54">
        <f>IF(H145=0,0,TRUNC((50/(H145+0.24)- IF($G145="w",Parameter!$B$3,Parameter!$D$3))/IF($G145="w",Parameter!$C$3,Parameter!$E$3)))</f>
        <v>0</v>
      </c>
      <c r="J145" s="105"/>
      <c r="K145" s="54">
        <f>IF(J145=0,0,TRUNC((75/(J145+0.24)- IF($G145="w",Parameter!$B$3,Parameter!$D$3))/IF($G145="w",Parameter!$C$3,Parameter!$E$3)))</f>
        <v>0</v>
      </c>
      <c r="L145" s="105"/>
      <c r="M145" s="54">
        <f>IF(L145=0,0,TRUNC((100/(L145+0.24)- IF($G145="w",Parameter!$B$3,Parameter!$D$3))/IF($G145="w",Parameter!$C$3,Parameter!$E$3)))</f>
        <v>0</v>
      </c>
      <c r="N145" s="80"/>
      <c r="O145" s="79" t="s">
        <v>44</v>
      </c>
      <c r="P145" s="81"/>
      <c r="Q145" s="54">
        <f>IF($G145="m",0,IF(AND($P145=0,$N145=0),0,TRUNC((800/($N145*60+$P145)-IF($G145="w",Parameter!$B$6,Parameter!$D$6))/IF($G145="w",Parameter!$C$6,Parameter!$E$6))))</f>
        <v>0</v>
      </c>
      <c r="R145" s="106"/>
      <c r="S145" s="73">
        <f>IF(R145=0,0,TRUNC((2000/(R145)- IF(Q145="w",Parameter!$B$6,Parameter!$D$6))/IF(Q145="w",Parameter!$C$6,Parameter!$E$6)))</f>
        <v>0</v>
      </c>
      <c r="T145" s="106"/>
      <c r="U145" s="73">
        <f>IF(T145=0,0,TRUNC((2000/(T145)- IF(Q145="w",Parameter!$B$3,Parameter!$D$3))/IF(Q145="w",Parameter!$C$3,Parameter!$E$3)))</f>
        <v>0</v>
      </c>
      <c r="V145" s="80"/>
      <c r="W145" s="79" t="s">
        <v>44</v>
      </c>
      <c r="X145" s="81"/>
      <c r="Y145" s="54">
        <f>IF($G145="w",0,IF(AND($V145=0,$X145=0),0,TRUNC((1000/($V145*60+$X145)-IF($G145="w",Parameter!$B$6,Parameter!$D$6))/IF($G145="w",Parameter!$C$6,Parameter!$E$6))))</f>
        <v>0</v>
      </c>
      <c r="Z145" s="37"/>
      <c r="AA145" s="104">
        <f>IF(Z145=0,0,TRUNC((SQRT(Z145)- IF($G145="w",Parameter!$B$11,Parameter!$D$11))/IF($G145="w",Parameter!$C$11,Parameter!$E$11)))</f>
        <v>0</v>
      </c>
      <c r="AB145" s="105"/>
      <c r="AC145" s="104">
        <f>IF(AB145=0,0,TRUNC((SQRT(AB145)- IF($G145="w",Parameter!$B$10,Parameter!$D$10))/IF($G145="w",Parameter!$C$10,Parameter!$E$10)))</f>
        <v>0</v>
      </c>
      <c r="AD145" s="38"/>
      <c r="AE145" s="55">
        <f>IF(AD145=0,0,TRUNC((SQRT(AD145)- IF($G145="w",Parameter!$B$15,Parameter!$D$15))/IF($G145="w",Parameter!$C$15,Parameter!$E$15)))</f>
        <v>0</v>
      </c>
      <c r="AF145" s="32"/>
      <c r="AG145" s="55">
        <f>IF(AF145=0,0,TRUNC((SQRT(AF145)- IF($G145="w",Parameter!$B$12,Parameter!$D$12))/IF($G145="w",Parameter!$C$12,Parameter!$E$12)))</f>
        <v>0</v>
      </c>
      <c r="AH145" s="60">
        <f t="shared" si="29"/>
        <v>0</v>
      </c>
      <c r="AI145" s="61">
        <f>LOOKUP($F145,Urkunde!$A$2:$A$16,IF($G145="w",Urkunde!$B$2:$B$16,Urkunde!$D$2:$D$16))</f>
        <v>0</v>
      </c>
      <c r="AJ145" s="61">
        <f>LOOKUP($F145,Urkunde!$A$2:$A$16,IF($G145="w",Urkunde!$C$2:$C$16,Urkunde!$E$2:$E$16))</f>
        <v>0</v>
      </c>
      <c r="AK145" s="61" t="str">
        <f t="shared" si="30"/>
        <v>-</v>
      </c>
      <c r="AL145" s="29">
        <f t="shared" si="31"/>
        <v>0</v>
      </c>
      <c r="AM145" s="21">
        <f t="shared" si="32"/>
        <v>0</v>
      </c>
      <c r="AN145" s="21">
        <f t="shared" si="33"/>
        <v>0</v>
      </c>
      <c r="AO145" s="21">
        <f t="shared" si="34"/>
        <v>0</v>
      </c>
      <c r="AP145" s="21">
        <f t="shared" si="35"/>
        <v>0</v>
      </c>
      <c r="AQ145" s="21">
        <f t="shared" si="36"/>
        <v>0</v>
      </c>
      <c r="AR145" s="21">
        <f t="shared" si="37"/>
        <v>0</v>
      </c>
      <c r="AS145" s="21">
        <f t="shared" si="38"/>
        <v>0</v>
      </c>
      <c r="AT145" s="21">
        <f t="shared" si="39"/>
        <v>0</v>
      </c>
      <c r="AU145" s="21">
        <f t="shared" si="40"/>
        <v>0</v>
      </c>
      <c r="AV145" s="21">
        <f t="shared" si="41"/>
        <v>0</v>
      </c>
    </row>
    <row r="146" spans="1:48" ht="15.6" x14ac:dyDescent="0.3">
      <c r="A146" s="51"/>
      <c r="B146" s="50"/>
      <c r="C146" s="96"/>
      <c r="D146" s="96"/>
      <c r="E146" s="49"/>
      <c r="F146" s="52">
        <f t="shared" si="28"/>
        <v>0</v>
      </c>
      <c r="G146" s="48"/>
      <c r="H146" s="38"/>
      <c r="I146" s="54">
        <f>IF(H146=0,0,TRUNC((50/(H146+0.24)- IF($G146="w",Parameter!$B$3,Parameter!$D$3))/IF($G146="w",Parameter!$C$3,Parameter!$E$3)))</f>
        <v>0</v>
      </c>
      <c r="J146" s="105"/>
      <c r="K146" s="54">
        <f>IF(J146=0,0,TRUNC((75/(J146+0.24)- IF($G146="w",Parameter!$B$3,Parameter!$D$3))/IF($G146="w",Parameter!$C$3,Parameter!$E$3)))</f>
        <v>0</v>
      </c>
      <c r="L146" s="105"/>
      <c r="M146" s="54">
        <f>IF(L146=0,0,TRUNC((100/(L146+0.24)- IF($G146="w",Parameter!$B$3,Parameter!$D$3))/IF($G146="w",Parameter!$C$3,Parameter!$E$3)))</f>
        <v>0</v>
      </c>
      <c r="N146" s="80"/>
      <c r="O146" s="79" t="s">
        <v>44</v>
      </c>
      <c r="P146" s="81"/>
      <c r="Q146" s="54">
        <f>IF($G146="m",0,IF(AND($P146=0,$N146=0),0,TRUNC((800/($N146*60+$P146)-IF($G146="w",Parameter!$B$6,Parameter!$D$6))/IF($G146="w",Parameter!$C$6,Parameter!$E$6))))</f>
        <v>0</v>
      </c>
      <c r="R146" s="106"/>
      <c r="S146" s="73">
        <f>IF(R146=0,0,TRUNC((2000/(R146)- IF(Q146="w",Parameter!$B$6,Parameter!$D$6))/IF(Q146="w",Parameter!$C$6,Parameter!$E$6)))</f>
        <v>0</v>
      </c>
      <c r="T146" s="106"/>
      <c r="U146" s="73">
        <f>IF(T146=0,0,TRUNC((2000/(T146)- IF(Q146="w",Parameter!$B$3,Parameter!$D$3))/IF(Q146="w",Parameter!$C$3,Parameter!$E$3)))</f>
        <v>0</v>
      </c>
      <c r="V146" s="80"/>
      <c r="W146" s="79" t="s">
        <v>44</v>
      </c>
      <c r="X146" s="81"/>
      <c r="Y146" s="54">
        <f>IF($G146="w",0,IF(AND($V146=0,$X146=0),0,TRUNC((1000/($V146*60+$X146)-IF($G146="w",Parameter!$B$6,Parameter!$D$6))/IF($G146="w",Parameter!$C$6,Parameter!$E$6))))</f>
        <v>0</v>
      </c>
      <c r="Z146" s="37"/>
      <c r="AA146" s="104">
        <f>IF(Z146=0,0,TRUNC((SQRT(Z146)- IF($G146="w",Parameter!$B$11,Parameter!$D$11))/IF($G146="w",Parameter!$C$11,Parameter!$E$11)))</f>
        <v>0</v>
      </c>
      <c r="AB146" s="105"/>
      <c r="AC146" s="104">
        <f>IF(AB146=0,0,TRUNC((SQRT(AB146)- IF($G146="w",Parameter!$B$10,Parameter!$D$10))/IF($G146="w",Parameter!$C$10,Parameter!$E$10)))</f>
        <v>0</v>
      </c>
      <c r="AD146" s="38"/>
      <c r="AE146" s="55">
        <f>IF(AD146=0,0,TRUNC((SQRT(AD146)- IF($G146="w",Parameter!$B$15,Parameter!$D$15))/IF($G146="w",Parameter!$C$15,Parameter!$E$15)))</f>
        <v>0</v>
      </c>
      <c r="AF146" s="32"/>
      <c r="AG146" s="55">
        <f>IF(AF146=0,0,TRUNC((SQRT(AF146)- IF($G146="w",Parameter!$B$12,Parameter!$D$12))/IF($G146="w",Parameter!$C$12,Parameter!$E$12)))</f>
        <v>0</v>
      </c>
      <c r="AH146" s="60">
        <f t="shared" si="29"/>
        <v>0</v>
      </c>
      <c r="AI146" s="61">
        <f>LOOKUP($F146,Urkunde!$A$2:$A$16,IF($G146="w",Urkunde!$B$2:$B$16,Urkunde!$D$2:$D$16))</f>
        <v>0</v>
      </c>
      <c r="AJ146" s="61">
        <f>LOOKUP($F146,Urkunde!$A$2:$A$16,IF($G146="w",Urkunde!$C$2:$C$16,Urkunde!$E$2:$E$16))</f>
        <v>0</v>
      </c>
      <c r="AK146" s="61" t="str">
        <f t="shared" si="30"/>
        <v>-</v>
      </c>
      <c r="AL146" s="29">
        <f t="shared" si="31"/>
        <v>0</v>
      </c>
      <c r="AM146" s="21">
        <f t="shared" si="32"/>
        <v>0</v>
      </c>
      <c r="AN146" s="21">
        <f t="shared" si="33"/>
        <v>0</v>
      </c>
      <c r="AO146" s="21">
        <f t="shared" si="34"/>
        <v>0</v>
      </c>
      <c r="AP146" s="21">
        <f t="shared" si="35"/>
        <v>0</v>
      </c>
      <c r="AQ146" s="21">
        <f t="shared" si="36"/>
        <v>0</v>
      </c>
      <c r="AR146" s="21">
        <f t="shared" si="37"/>
        <v>0</v>
      </c>
      <c r="AS146" s="21">
        <f t="shared" si="38"/>
        <v>0</v>
      </c>
      <c r="AT146" s="21">
        <f t="shared" si="39"/>
        <v>0</v>
      </c>
      <c r="AU146" s="21">
        <f t="shared" si="40"/>
        <v>0</v>
      </c>
      <c r="AV146" s="21">
        <f t="shared" si="41"/>
        <v>0</v>
      </c>
    </row>
    <row r="147" spans="1:48" ht="15.6" x14ac:dyDescent="0.3">
      <c r="A147" s="51"/>
      <c r="B147" s="50"/>
      <c r="C147" s="96"/>
      <c r="D147" s="96"/>
      <c r="E147" s="49"/>
      <c r="F147" s="52">
        <f t="shared" si="28"/>
        <v>0</v>
      </c>
      <c r="G147" s="48"/>
      <c r="H147" s="38"/>
      <c r="I147" s="54">
        <f>IF(H147=0,0,TRUNC((50/(H147+0.24)- IF($G147="w",Parameter!$B$3,Parameter!$D$3))/IF($G147="w",Parameter!$C$3,Parameter!$E$3)))</f>
        <v>0</v>
      </c>
      <c r="J147" s="105"/>
      <c r="K147" s="54">
        <f>IF(J147=0,0,TRUNC((75/(J147+0.24)- IF($G147="w",Parameter!$B$3,Parameter!$D$3))/IF($G147="w",Parameter!$C$3,Parameter!$E$3)))</f>
        <v>0</v>
      </c>
      <c r="L147" s="105"/>
      <c r="M147" s="54">
        <f>IF(L147=0,0,TRUNC((100/(L147+0.24)- IF($G147="w",Parameter!$B$3,Parameter!$D$3))/IF($G147="w",Parameter!$C$3,Parameter!$E$3)))</f>
        <v>0</v>
      </c>
      <c r="N147" s="80"/>
      <c r="O147" s="79" t="s">
        <v>44</v>
      </c>
      <c r="P147" s="81"/>
      <c r="Q147" s="54">
        <f>IF($G147="m",0,IF(AND($P147=0,$N147=0),0,TRUNC((800/($N147*60+$P147)-IF($G147="w",Parameter!$B$6,Parameter!$D$6))/IF($G147="w",Parameter!$C$6,Parameter!$E$6))))</f>
        <v>0</v>
      </c>
      <c r="R147" s="106"/>
      <c r="S147" s="73">
        <f>IF(R147=0,0,TRUNC((2000/(R147)- IF(Q147="w",Parameter!$B$6,Parameter!$D$6))/IF(Q147="w",Parameter!$C$6,Parameter!$E$6)))</f>
        <v>0</v>
      </c>
      <c r="T147" s="106"/>
      <c r="U147" s="73">
        <f>IF(T147=0,0,TRUNC((2000/(T147)- IF(Q147="w",Parameter!$B$3,Parameter!$D$3))/IF(Q147="w",Parameter!$C$3,Parameter!$E$3)))</f>
        <v>0</v>
      </c>
      <c r="V147" s="80"/>
      <c r="W147" s="79" t="s">
        <v>44</v>
      </c>
      <c r="X147" s="81"/>
      <c r="Y147" s="54">
        <f>IF($G147="w",0,IF(AND($V147=0,$X147=0),0,TRUNC((1000/($V147*60+$X147)-IF($G147="w",Parameter!$B$6,Parameter!$D$6))/IF($G147="w",Parameter!$C$6,Parameter!$E$6))))</f>
        <v>0</v>
      </c>
      <c r="Z147" s="37"/>
      <c r="AA147" s="104">
        <f>IF(Z147=0,0,TRUNC((SQRT(Z147)- IF($G147="w",Parameter!$B$11,Parameter!$D$11))/IF($G147="w",Parameter!$C$11,Parameter!$E$11)))</f>
        <v>0</v>
      </c>
      <c r="AB147" s="105"/>
      <c r="AC147" s="104">
        <f>IF(AB147=0,0,TRUNC((SQRT(AB147)- IF($G147="w",Parameter!$B$10,Parameter!$D$10))/IF($G147="w",Parameter!$C$10,Parameter!$E$10)))</f>
        <v>0</v>
      </c>
      <c r="AD147" s="38"/>
      <c r="AE147" s="55">
        <f>IF(AD147=0,0,TRUNC((SQRT(AD147)- IF($G147="w",Parameter!$B$15,Parameter!$D$15))/IF($G147="w",Parameter!$C$15,Parameter!$E$15)))</f>
        <v>0</v>
      </c>
      <c r="AF147" s="32"/>
      <c r="AG147" s="55">
        <f>IF(AF147=0,0,TRUNC((SQRT(AF147)- IF($G147="w",Parameter!$B$12,Parameter!$D$12))/IF($G147="w",Parameter!$C$12,Parameter!$E$12)))</f>
        <v>0</v>
      </c>
      <c r="AH147" s="60">
        <f t="shared" si="29"/>
        <v>0</v>
      </c>
      <c r="AI147" s="61">
        <f>LOOKUP($F147,Urkunde!$A$2:$A$16,IF($G147="w",Urkunde!$B$2:$B$16,Urkunde!$D$2:$D$16))</f>
        <v>0</v>
      </c>
      <c r="AJ147" s="61">
        <f>LOOKUP($F147,Urkunde!$A$2:$A$16,IF($G147="w",Urkunde!$C$2:$C$16,Urkunde!$E$2:$E$16))</f>
        <v>0</v>
      </c>
      <c r="AK147" s="61" t="str">
        <f t="shared" si="30"/>
        <v>-</v>
      </c>
      <c r="AL147" s="29">
        <f t="shared" si="31"/>
        <v>0</v>
      </c>
      <c r="AM147" s="21">
        <f t="shared" si="32"/>
        <v>0</v>
      </c>
      <c r="AN147" s="21">
        <f t="shared" si="33"/>
        <v>0</v>
      </c>
      <c r="AO147" s="21">
        <f t="shared" si="34"/>
        <v>0</v>
      </c>
      <c r="AP147" s="21">
        <f t="shared" si="35"/>
        <v>0</v>
      </c>
      <c r="AQ147" s="21">
        <f t="shared" si="36"/>
        <v>0</v>
      </c>
      <c r="AR147" s="21">
        <f t="shared" si="37"/>
        <v>0</v>
      </c>
      <c r="AS147" s="21">
        <f t="shared" si="38"/>
        <v>0</v>
      </c>
      <c r="AT147" s="21">
        <f t="shared" si="39"/>
        <v>0</v>
      </c>
      <c r="AU147" s="21">
        <f t="shared" si="40"/>
        <v>0</v>
      </c>
      <c r="AV147" s="21">
        <f t="shared" si="41"/>
        <v>0</v>
      </c>
    </row>
    <row r="148" spans="1:48" ht="15.6" x14ac:dyDescent="0.3">
      <c r="A148" s="51"/>
      <c r="B148" s="50"/>
      <c r="C148" s="96"/>
      <c r="D148" s="96"/>
      <c r="E148" s="49"/>
      <c r="F148" s="52">
        <f t="shared" si="28"/>
        <v>0</v>
      </c>
      <c r="G148" s="48"/>
      <c r="H148" s="38"/>
      <c r="I148" s="54">
        <f>IF(H148=0,0,TRUNC((50/(H148+0.24)- IF($G148="w",Parameter!$B$3,Parameter!$D$3))/IF($G148="w",Parameter!$C$3,Parameter!$E$3)))</f>
        <v>0</v>
      </c>
      <c r="J148" s="105"/>
      <c r="K148" s="54">
        <f>IF(J148=0,0,TRUNC((75/(J148+0.24)- IF($G148="w",Parameter!$B$3,Parameter!$D$3))/IF($G148="w",Parameter!$C$3,Parameter!$E$3)))</f>
        <v>0</v>
      </c>
      <c r="L148" s="105"/>
      <c r="M148" s="54">
        <f>IF(L148=0,0,TRUNC((100/(L148+0.24)- IF($G148="w",Parameter!$B$3,Parameter!$D$3))/IF($G148="w",Parameter!$C$3,Parameter!$E$3)))</f>
        <v>0</v>
      </c>
      <c r="N148" s="80"/>
      <c r="O148" s="79" t="s">
        <v>44</v>
      </c>
      <c r="P148" s="81"/>
      <c r="Q148" s="54">
        <f>IF($G148="m",0,IF(AND($P148=0,$N148=0),0,TRUNC((800/($N148*60+$P148)-IF($G148="w",Parameter!$B$6,Parameter!$D$6))/IF($G148="w",Parameter!$C$6,Parameter!$E$6))))</f>
        <v>0</v>
      </c>
      <c r="R148" s="106"/>
      <c r="S148" s="73">
        <f>IF(R148=0,0,TRUNC((2000/(R148)- IF(Q148="w",Parameter!$B$6,Parameter!$D$6))/IF(Q148="w",Parameter!$C$6,Parameter!$E$6)))</f>
        <v>0</v>
      </c>
      <c r="T148" s="106"/>
      <c r="U148" s="73">
        <f>IF(T148=0,0,TRUNC((2000/(T148)- IF(Q148="w",Parameter!$B$3,Parameter!$D$3))/IF(Q148="w",Parameter!$C$3,Parameter!$E$3)))</f>
        <v>0</v>
      </c>
      <c r="V148" s="80"/>
      <c r="W148" s="79" t="s">
        <v>44</v>
      </c>
      <c r="X148" s="81"/>
      <c r="Y148" s="54">
        <f>IF($G148="w",0,IF(AND($V148=0,$X148=0),0,TRUNC((1000/($V148*60+$X148)-IF($G148="w",Parameter!$B$6,Parameter!$D$6))/IF($G148="w",Parameter!$C$6,Parameter!$E$6))))</f>
        <v>0</v>
      </c>
      <c r="Z148" s="37"/>
      <c r="AA148" s="104">
        <f>IF(Z148=0,0,TRUNC((SQRT(Z148)- IF($G148="w",Parameter!$B$11,Parameter!$D$11))/IF($G148="w",Parameter!$C$11,Parameter!$E$11)))</f>
        <v>0</v>
      </c>
      <c r="AB148" s="105"/>
      <c r="AC148" s="104">
        <f>IF(AB148=0,0,TRUNC((SQRT(AB148)- IF($G148="w",Parameter!$B$10,Parameter!$D$10))/IF($G148="w",Parameter!$C$10,Parameter!$E$10)))</f>
        <v>0</v>
      </c>
      <c r="AD148" s="38"/>
      <c r="AE148" s="55">
        <f>IF(AD148=0,0,TRUNC((SQRT(AD148)- IF($G148="w",Parameter!$B$15,Parameter!$D$15))/IF($G148="w",Parameter!$C$15,Parameter!$E$15)))</f>
        <v>0</v>
      </c>
      <c r="AF148" s="32"/>
      <c r="AG148" s="55">
        <f>IF(AF148=0,0,TRUNC((SQRT(AF148)- IF($G148="w",Parameter!$B$12,Parameter!$D$12))/IF($G148="w",Parameter!$C$12,Parameter!$E$12)))</f>
        <v>0</v>
      </c>
      <c r="AH148" s="60">
        <f t="shared" si="29"/>
        <v>0</v>
      </c>
      <c r="AI148" s="61">
        <f>LOOKUP($F148,Urkunde!$A$2:$A$16,IF($G148="w",Urkunde!$B$2:$B$16,Urkunde!$D$2:$D$16))</f>
        <v>0</v>
      </c>
      <c r="AJ148" s="61">
        <f>LOOKUP($F148,Urkunde!$A$2:$A$16,IF($G148="w",Urkunde!$C$2:$C$16,Urkunde!$E$2:$E$16))</f>
        <v>0</v>
      </c>
      <c r="AK148" s="61" t="str">
        <f t="shared" si="30"/>
        <v>-</v>
      </c>
      <c r="AL148" s="29">
        <f t="shared" si="31"/>
        <v>0</v>
      </c>
      <c r="AM148" s="21">
        <f t="shared" si="32"/>
        <v>0</v>
      </c>
      <c r="AN148" s="21">
        <f t="shared" si="33"/>
        <v>0</v>
      </c>
      <c r="AO148" s="21">
        <f t="shared" si="34"/>
        <v>0</v>
      </c>
      <c r="AP148" s="21">
        <f t="shared" si="35"/>
        <v>0</v>
      </c>
      <c r="AQ148" s="21">
        <f t="shared" si="36"/>
        <v>0</v>
      </c>
      <c r="AR148" s="21">
        <f t="shared" si="37"/>
        <v>0</v>
      </c>
      <c r="AS148" s="21">
        <f t="shared" si="38"/>
        <v>0</v>
      </c>
      <c r="AT148" s="21">
        <f t="shared" si="39"/>
        <v>0</v>
      </c>
      <c r="AU148" s="21">
        <f t="shared" si="40"/>
        <v>0</v>
      </c>
      <c r="AV148" s="21">
        <f t="shared" si="41"/>
        <v>0</v>
      </c>
    </row>
    <row r="149" spans="1:48" ht="15.6" x14ac:dyDescent="0.3">
      <c r="A149" s="51"/>
      <c r="B149" s="50"/>
      <c r="C149" s="96"/>
      <c r="D149" s="96"/>
      <c r="E149" s="49"/>
      <c r="F149" s="52">
        <f t="shared" si="28"/>
        <v>0</v>
      </c>
      <c r="G149" s="48"/>
      <c r="H149" s="38"/>
      <c r="I149" s="54">
        <f>IF(H149=0,0,TRUNC((50/(H149+0.24)- IF($G149="w",Parameter!$B$3,Parameter!$D$3))/IF($G149="w",Parameter!$C$3,Parameter!$E$3)))</f>
        <v>0</v>
      </c>
      <c r="J149" s="105"/>
      <c r="K149" s="54">
        <f>IF(J149=0,0,TRUNC((75/(J149+0.24)- IF($G149="w",Parameter!$B$3,Parameter!$D$3))/IF($G149="w",Parameter!$C$3,Parameter!$E$3)))</f>
        <v>0</v>
      </c>
      <c r="L149" s="105"/>
      <c r="M149" s="54">
        <f>IF(L149=0,0,TRUNC((100/(L149+0.24)- IF($G149="w",Parameter!$B$3,Parameter!$D$3))/IF($G149="w",Parameter!$C$3,Parameter!$E$3)))</f>
        <v>0</v>
      </c>
      <c r="N149" s="80"/>
      <c r="O149" s="79" t="s">
        <v>44</v>
      </c>
      <c r="P149" s="81"/>
      <c r="Q149" s="54">
        <f>IF($G149="m",0,IF(AND($P149=0,$N149=0),0,TRUNC((800/($N149*60+$P149)-IF($G149="w",Parameter!$B$6,Parameter!$D$6))/IF($G149="w",Parameter!$C$6,Parameter!$E$6))))</f>
        <v>0</v>
      </c>
      <c r="R149" s="106"/>
      <c r="S149" s="73">
        <f>IF(R149=0,0,TRUNC((2000/(R149)- IF(Q149="w",Parameter!$B$6,Parameter!$D$6))/IF(Q149="w",Parameter!$C$6,Parameter!$E$6)))</f>
        <v>0</v>
      </c>
      <c r="T149" s="106"/>
      <c r="U149" s="73">
        <f>IF(T149=0,0,TRUNC((2000/(T149)- IF(Q149="w",Parameter!$B$3,Parameter!$D$3))/IF(Q149="w",Parameter!$C$3,Parameter!$E$3)))</f>
        <v>0</v>
      </c>
      <c r="V149" s="80"/>
      <c r="W149" s="79" t="s">
        <v>44</v>
      </c>
      <c r="X149" s="81"/>
      <c r="Y149" s="54">
        <f>IF($G149="w",0,IF(AND($V149=0,$X149=0),0,TRUNC((1000/($V149*60+$X149)-IF($G149="w",Parameter!$B$6,Parameter!$D$6))/IF($G149="w",Parameter!$C$6,Parameter!$E$6))))</f>
        <v>0</v>
      </c>
      <c r="Z149" s="37"/>
      <c r="AA149" s="104">
        <f>IF(Z149=0,0,TRUNC((SQRT(Z149)- IF($G149="w",Parameter!$B$11,Parameter!$D$11))/IF($G149="w",Parameter!$C$11,Parameter!$E$11)))</f>
        <v>0</v>
      </c>
      <c r="AB149" s="105"/>
      <c r="AC149" s="104">
        <f>IF(AB149=0,0,TRUNC((SQRT(AB149)- IF($G149="w",Parameter!$B$10,Parameter!$D$10))/IF($G149="w",Parameter!$C$10,Parameter!$E$10)))</f>
        <v>0</v>
      </c>
      <c r="AD149" s="38"/>
      <c r="AE149" s="55">
        <f>IF(AD149=0,0,TRUNC((SQRT(AD149)- IF($G149="w",Parameter!$B$15,Parameter!$D$15))/IF($G149="w",Parameter!$C$15,Parameter!$E$15)))</f>
        <v>0</v>
      </c>
      <c r="AF149" s="32"/>
      <c r="AG149" s="55">
        <f>IF(AF149=0,0,TRUNC((SQRT(AF149)- IF($G149="w",Parameter!$B$12,Parameter!$D$12))/IF($G149="w",Parameter!$C$12,Parameter!$E$12)))</f>
        <v>0</v>
      </c>
      <c r="AH149" s="60">
        <f t="shared" si="29"/>
        <v>0</v>
      </c>
      <c r="AI149" s="61">
        <f>LOOKUP($F149,Urkunde!$A$2:$A$16,IF($G149="w",Urkunde!$B$2:$B$16,Urkunde!$D$2:$D$16))</f>
        <v>0</v>
      </c>
      <c r="AJ149" s="61">
        <f>LOOKUP($F149,Urkunde!$A$2:$A$16,IF($G149="w",Urkunde!$C$2:$C$16,Urkunde!$E$2:$E$16))</f>
        <v>0</v>
      </c>
      <c r="AK149" s="61" t="str">
        <f t="shared" si="30"/>
        <v>-</v>
      </c>
      <c r="AL149" s="29">
        <f t="shared" si="31"/>
        <v>0</v>
      </c>
      <c r="AM149" s="21">
        <f t="shared" si="32"/>
        <v>0</v>
      </c>
      <c r="AN149" s="21">
        <f t="shared" si="33"/>
        <v>0</v>
      </c>
      <c r="AO149" s="21">
        <f t="shared" si="34"/>
        <v>0</v>
      </c>
      <c r="AP149" s="21">
        <f t="shared" si="35"/>
        <v>0</v>
      </c>
      <c r="AQ149" s="21">
        <f t="shared" si="36"/>
        <v>0</v>
      </c>
      <c r="AR149" s="21">
        <f t="shared" si="37"/>
        <v>0</v>
      </c>
      <c r="AS149" s="21">
        <f t="shared" si="38"/>
        <v>0</v>
      </c>
      <c r="AT149" s="21">
        <f t="shared" si="39"/>
        <v>0</v>
      </c>
      <c r="AU149" s="21">
        <f t="shared" si="40"/>
        <v>0</v>
      </c>
      <c r="AV149" s="21">
        <f t="shared" si="41"/>
        <v>0</v>
      </c>
    </row>
    <row r="150" spans="1:48" ht="15.6" x14ac:dyDescent="0.3">
      <c r="A150" s="51"/>
      <c r="B150" s="50"/>
      <c r="C150" s="96"/>
      <c r="D150" s="96"/>
      <c r="E150" s="49"/>
      <c r="F150" s="52">
        <f t="shared" si="28"/>
        <v>0</v>
      </c>
      <c r="G150" s="48"/>
      <c r="H150" s="38"/>
      <c r="I150" s="54">
        <f>IF(H150=0,0,TRUNC((50/(H150+0.24)- IF($G150="w",Parameter!$B$3,Parameter!$D$3))/IF($G150="w",Parameter!$C$3,Parameter!$E$3)))</f>
        <v>0</v>
      </c>
      <c r="J150" s="105"/>
      <c r="K150" s="54">
        <f>IF(J150=0,0,TRUNC((75/(J150+0.24)- IF($G150="w",Parameter!$B$3,Parameter!$D$3))/IF($G150="w",Parameter!$C$3,Parameter!$E$3)))</f>
        <v>0</v>
      </c>
      <c r="L150" s="105"/>
      <c r="M150" s="54">
        <f>IF(L150=0,0,TRUNC((100/(L150+0.24)- IF($G150="w",Parameter!$B$3,Parameter!$D$3))/IF($G150="w",Parameter!$C$3,Parameter!$E$3)))</f>
        <v>0</v>
      </c>
      <c r="N150" s="80"/>
      <c r="O150" s="79" t="s">
        <v>44</v>
      </c>
      <c r="P150" s="81"/>
      <c r="Q150" s="54">
        <f>IF($G150="m",0,IF(AND($P150=0,$N150=0),0,TRUNC((800/($N150*60+$P150)-IF($G150="w",Parameter!$B$6,Parameter!$D$6))/IF($G150="w",Parameter!$C$6,Parameter!$E$6))))</f>
        <v>0</v>
      </c>
      <c r="R150" s="106"/>
      <c r="S150" s="73">
        <f>IF(R150=0,0,TRUNC((2000/(R150)- IF(Q150="w",Parameter!$B$6,Parameter!$D$6))/IF(Q150="w",Parameter!$C$6,Parameter!$E$6)))</f>
        <v>0</v>
      </c>
      <c r="T150" s="106"/>
      <c r="U150" s="73">
        <f>IF(T150=0,0,TRUNC((2000/(T150)- IF(Q150="w",Parameter!$B$3,Parameter!$D$3))/IF(Q150="w",Parameter!$C$3,Parameter!$E$3)))</f>
        <v>0</v>
      </c>
      <c r="V150" s="80"/>
      <c r="W150" s="79" t="s">
        <v>44</v>
      </c>
      <c r="X150" s="81"/>
      <c r="Y150" s="54">
        <f>IF($G150="w",0,IF(AND($V150=0,$X150=0),0,TRUNC((1000/($V150*60+$X150)-IF($G150="w",Parameter!$B$6,Parameter!$D$6))/IF($G150="w",Parameter!$C$6,Parameter!$E$6))))</f>
        <v>0</v>
      </c>
      <c r="Z150" s="37"/>
      <c r="AA150" s="104">
        <f>IF(Z150=0,0,TRUNC((SQRT(Z150)- IF($G150="w",Parameter!$B$11,Parameter!$D$11))/IF($G150="w",Parameter!$C$11,Parameter!$E$11)))</f>
        <v>0</v>
      </c>
      <c r="AB150" s="105"/>
      <c r="AC150" s="104">
        <f>IF(AB150=0,0,TRUNC((SQRT(AB150)- IF($G150="w",Parameter!$B$10,Parameter!$D$10))/IF($G150="w",Parameter!$C$10,Parameter!$E$10)))</f>
        <v>0</v>
      </c>
      <c r="AD150" s="38"/>
      <c r="AE150" s="55">
        <f>IF(AD150=0,0,TRUNC((SQRT(AD150)- IF($G150="w",Parameter!$B$15,Parameter!$D$15))/IF($G150="w",Parameter!$C$15,Parameter!$E$15)))</f>
        <v>0</v>
      </c>
      <c r="AF150" s="32"/>
      <c r="AG150" s="55">
        <f>IF(AF150=0,0,TRUNC((SQRT(AF150)- IF($G150="w",Parameter!$B$12,Parameter!$D$12))/IF($G150="w",Parameter!$C$12,Parameter!$E$12)))</f>
        <v>0</v>
      </c>
      <c r="AH150" s="60">
        <f t="shared" si="29"/>
        <v>0</v>
      </c>
      <c r="AI150" s="61">
        <f>LOOKUP($F150,Urkunde!$A$2:$A$16,IF($G150="w",Urkunde!$B$2:$B$16,Urkunde!$D$2:$D$16))</f>
        <v>0</v>
      </c>
      <c r="AJ150" s="61">
        <f>LOOKUP($F150,Urkunde!$A$2:$A$16,IF($G150="w",Urkunde!$C$2:$C$16,Urkunde!$E$2:$E$16))</f>
        <v>0</v>
      </c>
      <c r="AK150" s="61" t="str">
        <f t="shared" si="30"/>
        <v>-</v>
      </c>
      <c r="AL150" s="29">
        <f t="shared" si="31"/>
        <v>0</v>
      </c>
      <c r="AM150" s="21">
        <f t="shared" si="32"/>
        <v>0</v>
      </c>
      <c r="AN150" s="21">
        <f t="shared" si="33"/>
        <v>0</v>
      </c>
      <c r="AO150" s="21">
        <f t="shared" si="34"/>
        <v>0</v>
      </c>
      <c r="AP150" s="21">
        <f t="shared" si="35"/>
        <v>0</v>
      </c>
      <c r="AQ150" s="21">
        <f t="shared" si="36"/>
        <v>0</v>
      </c>
      <c r="AR150" s="21">
        <f t="shared" si="37"/>
        <v>0</v>
      </c>
      <c r="AS150" s="21">
        <f t="shared" si="38"/>
        <v>0</v>
      </c>
      <c r="AT150" s="21">
        <f t="shared" si="39"/>
        <v>0</v>
      </c>
      <c r="AU150" s="21">
        <f t="shared" si="40"/>
        <v>0</v>
      </c>
      <c r="AV150" s="21">
        <f t="shared" si="41"/>
        <v>0</v>
      </c>
    </row>
    <row r="151" spans="1:48" ht="15.6" x14ac:dyDescent="0.3">
      <c r="A151" s="51"/>
      <c r="B151" s="50"/>
      <c r="C151" s="96"/>
      <c r="D151" s="96"/>
      <c r="E151" s="49"/>
      <c r="F151" s="52">
        <f t="shared" si="28"/>
        <v>0</v>
      </c>
      <c r="G151" s="48"/>
      <c r="H151" s="38"/>
      <c r="I151" s="54">
        <f>IF(H151=0,0,TRUNC((50/(H151+0.24)- IF($G151="w",Parameter!$B$3,Parameter!$D$3))/IF($G151="w",Parameter!$C$3,Parameter!$E$3)))</f>
        <v>0</v>
      </c>
      <c r="J151" s="105"/>
      <c r="K151" s="54">
        <f>IF(J151=0,0,TRUNC((75/(J151+0.24)- IF($G151="w",Parameter!$B$3,Parameter!$D$3))/IF($G151="w",Parameter!$C$3,Parameter!$E$3)))</f>
        <v>0</v>
      </c>
      <c r="L151" s="105"/>
      <c r="M151" s="54">
        <f>IF(L151=0,0,TRUNC((100/(L151+0.24)- IF($G151="w",Parameter!$B$3,Parameter!$D$3))/IF($G151="w",Parameter!$C$3,Parameter!$E$3)))</f>
        <v>0</v>
      </c>
      <c r="N151" s="80"/>
      <c r="O151" s="79" t="s">
        <v>44</v>
      </c>
      <c r="P151" s="81"/>
      <c r="Q151" s="54">
        <f>IF($G151="m",0,IF(AND($P151=0,$N151=0),0,TRUNC((800/($N151*60+$P151)-IF($G151="w",Parameter!$B$6,Parameter!$D$6))/IF($G151="w",Parameter!$C$6,Parameter!$E$6))))</f>
        <v>0</v>
      </c>
      <c r="R151" s="106"/>
      <c r="S151" s="73">
        <f>IF(R151=0,0,TRUNC((2000/(R151)- IF(Q151="w",Parameter!$B$6,Parameter!$D$6))/IF(Q151="w",Parameter!$C$6,Parameter!$E$6)))</f>
        <v>0</v>
      </c>
      <c r="T151" s="106"/>
      <c r="U151" s="73">
        <f>IF(T151=0,0,TRUNC((2000/(T151)- IF(Q151="w",Parameter!$B$3,Parameter!$D$3))/IF(Q151="w",Parameter!$C$3,Parameter!$E$3)))</f>
        <v>0</v>
      </c>
      <c r="V151" s="80"/>
      <c r="W151" s="79" t="s">
        <v>44</v>
      </c>
      <c r="X151" s="81"/>
      <c r="Y151" s="54">
        <f>IF($G151="w",0,IF(AND($V151=0,$X151=0),0,TRUNC((1000/($V151*60+$X151)-IF($G151="w",Parameter!$B$6,Parameter!$D$6))/IF($G151="w",Parameter!$C$6,Parameter!$E$6))))</f>
        <v>0</v>
      </c>
      <c r="Z151" s="37"/>
      <c r="AA151" s="104">
        <f>IF(Z151=0,0,TRUNC((SQRT(Z151)- IF($G151="w",Parameter!$B$11,Parameter!$D$11))/IF($G151="w",Parameter!$C$11,Parameter!$E$11)))</f>
        <v>0</v>
      </c>
      <c r="AB151" s="105"/>
      <c r="AC151" s="104">
        <f>IF(AB151=0,0,TRUNC((SQRT(AB151)- IF($G151="w",Parameter!$B$10,Parameter!$D$10))/IF($G151="w",Parameter!$C$10,Parameter!$E$10)))</f>
        <v>0</v>
      </c>
      <c r="AD151" s="38"/>
      <c r="AE151" s="55">
        <f>IF(AD151=0,0,TRUNC((SQRT(AD151)- IF($G151="w",Parameter!$B$15,Parameter!$D$15))/IF($G151="w",Parameter!$C$15,Parameter!$E$15)))</f>
        <v>0</v>
      </c>
      <c r="AF151" s="32"/>
      <c r="AG151" s="55">
        <f>IF(AF151=0,0,TRUNC((SQRT(AF151)- IF($G151="w",Parameter!$B$12,Parameter!$D$12))/IF($G151="w",Parameter!$C$12,Parameter!$E$12)))</f>
        <v>0</v>
      </c>
      <c r="AH151" s="60">
        <f t="shared" si="29"/>
        <v>0</v>
      </c>
      <c r="AI151" s="61">
        <f>LOOKUP($F151,Urkunde!$A$2:$A$16,IF($G151="w",Urkunde!$B$2:$B$16,Urkunde!$D$2:$D$16))</f>
        <v>0</v>
      </c>
      <c r="AJ151" s="61">
        <f>LOOKUP($F151,Urkunde!$A$2:$A$16,IF($G151="w",Urkunde!$C$2:$C$16,Urkunde!$E$2:$E$16))</f>
        <v>0</v>
      </c>
      <c r="AK151" s="61" t="str">
        <f t="shared" si="30"/>
        <v>-</v>
      </c>
      <c r="AL151" s="29">
        <f t="shared" si="31"/>
        <v>0</v>
      </c>
      <c r="AM151" s="21">
        <f t="shared" si="32"/>
        <v>0</v>
      </c>
      <c r="AN151" s="21">
        <f t="shared" si="33"/>
        <v>0</v>
      </c>
      <c r="AO151" s="21">
        <f t="shared" si="34"/>
        <v>0</v>
      </c>
      <c r="AP151" s="21">
        <f t="shared" si="35"/>
        <v>0</v>
      </c>
      <c r="AQ151" s="21">
        <f t="shared" si="36"/>
        <v>0</v>
      </c>
      <c r="AR151" s="21">
        <f t="shared" si="37"/>
        <v>0</v>
      </c>
      <c r="AS151" s="21">
        <f t="shared" si="38"/>
        <v>0</v>
      </c>
      <c r="AT151" s="21">
        <f t="shared" si="39"/>
        <v>0</v>
      </c>
      <c r="AU151" s="21">
        <f t="shared" si="40"/>
        <v>0</v>
      </c>
      <c r="AV151" s="21">
        <f t="shared" si="41"/>
        <v>0</v>
      </c>
    </row>
    <row r="152" spans="1:48" ht="15.6" x14ac:dyDescent="0.3">
      <c r="A152" s="51"/>
      <c r="B152" s="50"/>
      <c r="C152" s="96"/>
      <c r="D152" s="96"/>
      <c r="E152" s="49"/>
      <c r="F152" s="52">
        <f t="shared" si="28"/>
        <v>0</v>
      </c>
      <c r="G152" s="48"/>
      <c r="H152" s="38"/>
      <c r="I152" s="54">
        <f>IF(H152=0,0,TRUNC((50/(H152+0.24)- IF($G152="w",Parameter!$B$3,Parameter!$D$3))/IF($G152="w",Parameter!$C$3,Parameter!$E$3)))</f>
        <v>0</v>
      </c>
      <c r="J152" s="105"/>
      <c r="K152" s="54">
        <f>IF(J152=0,0,TRUNC((75/(J152+0.24)- IF($G152="w",Parameter!$B$3,Parameter!$D$3))/IF($G152="w",Parameter!$C$3,Parameter!$E$3)))</f>
        <v>0</v>
      </c>
      <c r="L152" s="105"/>
      <c r="M152" s="54">
        <f>IF(L152=0,0,TRUNC((100/(L152+0.24)- IF($G152="w",Parameter!$B$3,Parameter!$D$3))/IF($G152="w",Parameter!$C$3,Parameter!$E$3)))</f>
        <v>0</v>
      </c>
      <c r="N152" s="80"/>
      <c r="O152" s="79" t="s">
        <v>44</v>
      </c>
      <c r="P152" s="81"/>
      <c r="Q152" s="54">
        <f>IF($G152="m",0,IF(AND($P152=0,$N152=0),0,TRUNC((800/($N152*60+$P152)-IF($G152="w",Parameter!$B$6,Parameter!$D$6))/IF($G152="w",Parameter!$C$6,Parameter!$E$6))))</f>
        <v>0</v>
      </c>
      <c r="R152" s="106"/>
      <c r="S152" s="73">
        <f>IF(R152=0,0,TRUNC((2000/(R152)- IF(Q152="w",Parameter!$B$6,Parameter!$D$6))/IF(Q152="w",Parameter!$C$6,Parameter!$E$6)))</f>
        <v>0</v>
      </c>
      <c r="T152" s="106"/>
      <c r="U152" s="73">
        <f>IF(T152=0,0,TRUNC((2000/(T152)- IF(Q152="w",Parameter!$B$3,Parameter!$D$3))/IF(Q152="w",Parameter!$C$3,Parameter!$E$3)))</f>
        <v>0</v>
      </c>
      <c r="V152" s="80"/>
      <c r="W152" s="79" t="s">
        <v>44</v>
      </c>
      <c r="X152" s="81"/>
      <c r="Y152" s="54">
        <f>IF($G152="w",0,IF(AND($V152=0,$X152=0),0,TRUNC((1000/($V152*60+$X152)-IF($G152="w",Parameter!$B$6,Parameter!$D$6))/IF($G152="w",Parameter!$C$6,Parameter!$E$6))))</f>
        <v>0</v>
      </c>
      <c r="Z152" s="37"/>
      <c r="AA152" s="104">
        <f>IF(Z152=0,0,TRUNC((SQRT(Z152)- IF($G152="w",Parameter!$B$11,Parameter!$D$11))/IF($G152="w",Parameter!$C$11,Parameter!$E$11)))</f>
        <v>0</v>
      </c>
      <c r="AB152" s="105"/>
      <c r="AC152" s="104">
        <f>IF(AB152=0,0,TRUNC((SQRT(AB152)- IF($G152="w",Parameter!$B$10,Parameter!$D$10))/IF($G152="w",Parameter!$C$10,Parameter!$E$10)))</f>
        <v>0</v>
      </c>
      <c r="AD152" s="38"/>
      <c r="AE152" s="55">
        <f>IF(AD152=0,0,TRUNC((SQRT(AD152)- IF($G152="w",Parameter!$B$15,Parameter!$D$15))/IF($G152="w",Parameter!$C$15,Parameter!$E$15)))</f>
        <v>0</v>
      </c>
      <c r="AF152" s="32"/>
      <c r="AG152" s="55">
        <f>IF(AF152=0,0,TRUNC((SQRT(AF152)- IF($G152="w",Parameter!$B$12,Parameter!$D$12))/IF($G152="w",Parameter!$C$12,Parameter!$E$12)))</f>
        <v>0</v>
      </c>
      <c r="AH152" s="60">
        <f t="shared" si="29"/>
        <v>0</v>
      </c>
      <c r="AI152" s="61">
        <f>LOOKUP($F152,Urkunde!$A$2:$A$16,IF($G152="w",Urkunde!$B$2:$B$16,Urkunde!$D$2:$D$16))</f>
        <v>0</v>
      </c>
      <c r="AJ152" s="61">
        <f>LOOKUP($F152,Urkunde!$A$2:$A$16,IF($G152="w",Urkunde!$C$2:$C$16,Urkunde!$E$2:$E$16))</f>
        <v>0</v>
      </c>
      <c r="AK152" s="61" t="str">
        <f t="shared" si="30"/>
        <v>-</v>
      </c>
      <c r="AL152" s="29">
        <f t="shared" si="31"/>
        <v>0</v>
      </c>
      <c r="AM152" s="21">
        <f t="shared" si="32"/>
        <v>0</v>
      </c>
      <c r="AN152" s="21">
        <f t="shared" si="33"/>
        <v>0</v>
      </c>
      <c r="AO152" s="21">
        <f t="shared" si="34"/>
        <v>0</v>
      </c>
      <c r="AP152" s="21">
        <f t="shared" si="35"/>
        <v>0</v>
      </c>
      <c r="AQ152" s="21">
        <f t="shared" si="36"/>
        <v>0</v>
      </c>
      <c r="AR152" s="21">
        <f t="shared" si="37"/>
        <v>0</v>
      </c>
      <c r="AS152" s="21">
        <f t="shared" si="38"/>
        <v>0</v>
      </c>
      <c r="AT152" s="21">
        <f t="shared" si="39"/>
        <v>0</v>
      </c>
      <c r="AU152" s="21">
        <f t="shared" si="40"/>
        <v>0</v>
      </c>
      <c r="AV152" s="21">
        <f t="shared" si="41"/>
        <v>0</v>
      </c>
    </row>
    <row r="153" spans="1:48" ht="15.6" x14ac:dyDescent="0.3">
      <c r="A153" s="51"/>
      <c r="B153" s="50"/>
      <c r="C153" s="96"/>
      <c r="D153" s="96"/>
      <c r="E153" s="49"/>
      <c r="F153" s="52">
        <f t="shared" si="28"/>
        <v>0</v>
      </c>
      <c r="G153" s="48"/>
      <c r="H153" s="38"/>
      <c r="I153" s="54">
        <f>IF(H153=0,0,TRUNC((50/(H153+0.24)- IF($G153="w",Parameter!$B$3,Parameter!$D$3))/IF($G153="w",Parameter!$C$3,Parameter!$E$3)))</f>
        <v>0</v>
      </c>
      <c r="J153" s="105"/>
      <c r="K153" s="54">
        <f>IF(J153=0,0,TRUNC((75/(J153+0.24)- IF($G153="w",Parameter!$B$3,Parameter!$D$3))/IF($G153="w",Parameter!$C$3,Parameter!$E$3)))</f>
        <v>0</v>
      </c>
      <c r="L153" s="105"/>
      <c r="M153" s="54">
        <f>IF(L153=0,0,TRUNC((100/(L153+0.24)- IF($G153="w",Parameter!$B$3,Parameter!$D$3))/IF($G153="w",Parameter!$C$3,Parameter!$E$3)))</f>
        <v>0</v>
      </c>
      <c r="N153" s="80"/>
      <c r="O153" s="79" t="s">
        <v>44</v>
      </c>
      <c r="P153" s="81"/>
      <c r="Q153" s="54">
        <f>IF($G153="m",0,IF(AND($P153=0,$N153=0),0,TRUNC((800/($N153*60+$P153)-IF($G153="w",Parameter!$B$6,Parameter!$D$6))/IF($G153="w",Parameter!$C$6,Parameter!$E$6))))</f>
        <v>0</v>
      </c>
      <c r="R153" s="106"/>
      <c r="S153" s="73">
        <f>IF(R153=0,0,TRUNC((2000/(R153)- IF(Q153="w",Parameter!$B$6,Parameter!$D$6))/IF(Q153="w",Parameter!$C$6,Parameter!$E$6)))</f>
        <v>0</v>
      </c>
      <c r="T153" s="106"/>
      <c r="U153" s="73">
        <f>IF(T153=0,0,TRUNC((2000/(T153)- IF(Q153="w",Parameter!$B$3,Parameter!$D$3))/IF(Q153="w",Parameter!$C$3,Parameter!$E$3)))</f>
        <v>0</v>
      </c>
      <c r="V153" s="80"/>
      <c r="W153" s="79" t="s">
        <v>44</v>
      </c>
      <c r="X153" s="81"/>
      <c r="Y153" s="54">
        <f>IF($G153="w",0,IF(AND($V153=0,$X153=0),0,TRUNC((1000/($V153*60+$X153)-IF($G153="w",Parameter!$B$6,Parameter!$D$6))/IF($G153="w",Parameter!$C$6,Parameter!$E$6))))</f>
        <v>0</v>
      </c>
      <c r="Z153" s="37"/>
      <c r="AA153" s="104">
        <f>IF(Z153=0,0,TRUNC((SQRT(Z153)- IF($G153="w",Parameter!$B$11,Parameter!$D$11))/IF($G153="w",Parameter!$C$11,Parameter!$E$11)))</f>
        <v>0</v>
      </c>
      <c r="AB153" s="105"/>
      <c r="AC153" s="104">
        <f>IF(AB153=0,0,TRUNC((SQRT(AB153)- IF($G153="w",Parameter!$B$10,Parameter!$D$10))/IF($G153="w",Parameter!$C$10,Parameter!$E$10)))</f>
        <v>0</v>
      </c>
      <c r="AD153" s="38"/>
      <c r="AE153" s="55">
        <f>IF(AD153=0,0,TRUNC((SQRT(AD153)- IF($G153="w",Parameter!$B$15,Parameter!$D$15))/IF($G153="w",Parameter!$C$15,Parameter!$E$15)))</f>
        <v>0</v>
      </c>
      <c r="AF153" s="32"/>
      <c r="AG153" s="55">
        <f>IF(AF153=0,0,TRUNC((SQRT(AF153)- IF($G153="w",Parameter!$B$12,Parameter!$D$12))/IF($G153="w",Parameter!$C$12,Parameter!$E$12)))</f>
        <v>0</v>
      </c>
      <c r="AH153" s="60">
        <f t="shared" si="29"/>
        <v>0</v>
      </c>
      <c r="AI153" s="61">
        <f>LOOKUP($F153,Urkunde!$A$2:$A$16,IF($G153="w",Urkunde!$B$2:$B$16,Urkunde!$D$2:$D$16))</f>
        <v>0</v>
      </c>
      <c r="AJ153" s="61">
        <f>LOOKUP($F153,Urkunde!$A$2:$A$16,IF($G153="w",Urkunde!$C$2:$C$16,Urkunde!$E$2:$E$16))</f>
        <v>0</v>
      </c>
      <c r="AK153" s="61" t="str">
        <f t="shared" si="30"/>
        <v>-</v>
      </c>
      <c r="AL153" s="29">
        <f t="shared" si="31"/>
        <v>0</v>
      </c>
      <c r="AM153" s="21">
        <f t="shared" si="32"/>
        <v>0</v>
      </c>
      <c r="AN153" s="21">
        <f t="shared" si="33"/>
        <v>0</v>
      </c>
      <c r="AO153" s="21">
        <f t="shared" si="34"/>
        <v>0</v>
      </c>
      <c r="AP153" s="21">
        <f t="shared" si="35"/>
        <v>0</v>
      </c>
      <c r="AQ153" s="21">
        <f t="shared" si="36"/>
        <v>0</v>
      </c>
      <c r="AR153" s="21">
        <f t="shared" si="37"/>
        <v>0</v>
      </c>
      <c r="AS153" s="21">
        <f t="shared" si="38"/>
        <v>0</v>
      </c>
      <c r="AT153" s="21">
        <f t="shared" si="39"/>
        <v>0</v>
      </c>
      <c r="AU153" s="21">
        <f t="shared" si="40"/>
        <v>0</v>
      </c>
      <c r="AV153" s="21">
        <f t="shared" si="41"/>
        <v>0</v>
      </c>
    </row>
    <row r="154" spans="1:48" ht="15.6" x14ac:dyDescent="0.3">
      <c r="A154" s="51"/>
      <c r="B154" s="50"/>
      <c r="C154" s="96"/>
      <c r="D154" s="96"/>
      <c r="E154" s="49"/>
      <c r="F154" s="52">
        <f t="shared" si="28"/>
        <v>0</v>
      </c>
      <c r="G154" s="48"/>
      <c r="H154" s="38"/>
      <c r="I154" s="54">
        <f>IF(H154=0,0,TRUNC((50/(H154+0.24)- IF($G154="w",Parameter!$B$3,Parameter!$D$3))/IF($G154="w",Parameter!$C$3,Parameter!$E$3)))</f>
        <v>0</v>
      </c>
      <c r="J154" s="105"/>
      <c r="K154" s="54">
        <f>IF(J154=0,0,TRUNC((75/(J154+0.24)- IF($G154="w",Parameter!$B$3,Parameter!$D$3))/IF($G154="w",Parameter!$C$3,Parameter!$E$3)))</f>
        <v>0</v>
      </c>
      <c r="L154" s="105"/>
      <c r="M154" s="54">
        <f>IF(L154=0,0,TRUNC((100/(L154+0.24)- IF($G154="w",Parameter!$B$3,Parameter!$D$3))/IF($G154="w",Parameter!$C$3,Parameter!$E$3)))</f>
        <v>0</v>
      </c>
      <c r="N154" s="80"/>
      <c r="O154" s="79" t="s">
        <v>44</v>
      </c>
      <c r="P154" s="81"/>
      <c r="Q154" s="54">
        <f>IF($G154="m",0,IF(AND($P154=0,$N154=0),0,TRUNC((800/($N154*60+$P154)-IF($G154="w",Parameter!$B$6,Parameter!$D$6))/IF($G154="w",Parameter!$C$6,Parameter!$E$6))))</f>
        <v>0</v>
      </c>
      <c r="R154" s="106"/>
      <c r="S154" s="73">
        <f>IF(R154=0,0,TRUNC((2000/(R154)- IF(Q154="w",Parameter!$B$6,Parameter!$D$6))/IF(Q154="w",Parameter!$C$6,Parameter!$E$6)))</f>
        <v>0</v>
      </c>
      <c r="T154" s="106"/>
      <c r="U154" s="73">
        <f>IF(T154=0,0,TRUNC((2000/(T154)- IF(Q154="w",Parameter!$B$3,Parameter!$D$3))/IF(Q154="w",Parameter!$C$3,Parameter!$E$3)))</f>
        <v>0</v>
      </c>
      <c r="V154" s="80"/>
      <c r="W154" s="79" t="s">
        <v>44</v>
      </c>
      <c r="X154" s="81"/>
      <c r="Y154" s="54">
        <f>IF($G154="w",0,IF(AND($V154=0,$X154=0),0,TRUNC((1000/($V154*60+$X154)-IF($G154="w",Parameter!$B$6,Parameter!$D$6))/IF($G154="w",Parameter!$C$6,Parameter!$E$6))))</f>
        <v>0</v>
      </c>
      <c r="Z154" s="37"/>
      <c r="AA154" s="104">
        <f>IF(Z154=0,0,TRUNC((SQRT(Z154)- IF($G154="w",Parameter!$B$11,Parameter!$D$11))/IF($G154="w",Parameter!$C$11,Parameter!$E$11)))</f>
        <v>0</v>
      </c>
      <c r="AB154" s="105"/>
      <c r="AC154" s="104">
        <f>IF(AB154=0,0,TRUNC((SQRT(AB154)- IF($G154="w",Parameter!$B$10,Parameter!$D$10))/IF($G154="w",Parameter!$C$10,Parameter!$E$10)))</f>
        <v>0</v>
      </c>
      <c r="AD154" s="38"/>
      <c r="AE154" s="55">
        <f>IF(AD154=0,0,TRUNC((SQRT(AD154)- IF($G154="w",Parameter!$B$15,Parameter!$D$15))/IF($G154="w",Parameter!$C$15,Parameter!$E$15)))</f>
        <v>0</v>
      </c>
      <c r="AF154" s="32"/>
      <c r="AG154" s="55">
        <f>IF(AF154=0,0,TRUNC((SQRT(AF154)- IF($G154="w",Parameter!$B$12,Parameter!$D$12))/IF($G154="w",Parameter!$C$12,Parameter!$E$12)))</f>
        <v>0</v>
      </c>
      <c r="AH154" s="60">
        <f t="shared" si="29"/>
        <v>0</v>
      </c>
      <c r="AI154" s="61">
        <f>LOOKUP($F154,Urkunde!$A$2:$A$16,IF($G154="w",Urkunde!$B$2:$B$16,Urkunde!$D$2:$D$16))</f>
        <v>0</v>
      </c>
      <c r="AJ154" s="61">
        <f>LOOKUP($F154,Urkunde!$A$2:$A$16,IF($G154="w",Urkunde!$C$2:$C$16,Urkunde!$E$2:$E$16))</f>
        <v>0</v>
      </c>
      <c r="AK154" s="61" t="str">
        <f t="shared" si="30"/>
        <v>-</v>
      </c>
      <c r="AL154" s="29">
        <f t="shared" si="31"/>
        <v>0</v>
      </c>
      <c r="AM154" s="21">
        <f t="shared" si="32"/>
        <v>0</v>
      </c>
      <c r="AN154" s="21">
        <f t="shared" si="33"/>
        <v>0</v>
      </c>
      <c r="AO154" s="21">
        <f t="shared" si="34"/>
        <v>0</v>
      </c>
      <c r="AP154" s="21">
        <f t="shared" si="35"/>
        <v>0</v>
      </c>
      <c r="AQ154" s="21">
        <f t="shared" si="36"/>
        <v>0</v>
      </c>
      <c r="AR154" s="21">
        <f t="shared" si="37"/>
        <v>0</v>
      </c>
      <c r="AS154" s="21">
        <f t="shared" si="38"/>
        <v>0</v>
      </c>
      <c r="AT154" s="21">
        <f t="shared" si="39"/>
        <v>0</v>
      </c>
      <c r="AU154" s="21">
        <f t="shared" si="40"/>
        <v>0</v>
      </c>
      <c r="AV154" s="21">
        <f t="shared" si="41"/>
        <v>0</v>
      </c>
    </row>
    <row r="155" spans="1:48" ht="15.6" x14ac:dyDescent="0.3">
      <c r="A155" s="51"/>
      <c r="B155" s="50"/>
      <c r="C155" s="96"/>
      <c r="D155" s="96"/>
      <c r="E155" s="49"/>
      <c r="F155" s="52">
        <f t="shared" si="28"/>
        <v>0</v>
      </c>
      <c r="G155" s="48"/>
      <c r="H155" s="38"/>
      <c r="I155" s="54">
        <f>IF(H155=0,0,TRUNC((50/(H155+0.24)- IF($G155="w",Parameter!$B$3,Parameter!$D$3))/IF($G155="w",Parameter!$C$3,Parameter!$E$3)))</f>
        <v>0</v>
      </c>
      <c r="J155" s="105"/>
      <c r="K155" s="54">
        <f>IF(J155=0,0,TRUNC((75/(J155+0.24)- IF($G155="w",Parameter!$B$3,Parameter!$D$3))/IF($G155="w",Parameter!$C$3,Parameter!$E$3)))</f>
        <v>0</v>
      </c>
      <c r="L155" s="105"/>
      <c r="M155" s="54">
        <f>IF(L155=0,0,TRUNC((100/(L155+0.24)- IF($G155="w",Parameter!$B$3,Parameter!$D$3))/IF($G155="w",Parameter!$C$3,Parameter!$E$3)))</f>
        <v>0</v>
      </c>
      <c r="N155" s="80"/>
      <c r="O155" s="79" t="s">
        <v>44</v>
      </c>
      <c r="P155" s="81"/>
      <c r="Q155" s="54">
        <f>IF($G155="m",0,IF(AND($P155=0,$N155=0),0,TRUNC((800/($N155*60+$P155)-IF($G155="w",Parameter!$B$6,Parameter!$D$6))/IF($G155="w",Parameter!$C$6,Parameter!$E$6))))</f>
        <v>0</v>
      </c>
      <c r="R155" s="106"/>
      <c r="S155" s="73">
        <f>IF(R155=0,0,TRUNC((2000/(R155)- IF(Q155="w",Parameter!$B$6,Parameter!$D$6))/IF(Q155="w",Parameter!$C$6,Parameter!$E$6)))</f>
        <v>0</v>
      </c>
      <c r="T155" s="106"/>
      <c r="U155" s="73">
        <f>IF(T155=0,0,TRUNC((2000/(T155)- IF(Q155="w",Parameter!$B$3,Parameter!$D$3))/IF(Q155="w",Parameter!$C$3,Parameter!$E$3)))</f>
        <v>0</v>
      </c>
      <c r="V155" s="80"/>
      <c r="W155" s="79" t="s">
        <v>44</v>
      </c>
      <c r="X155" s="81"/>
      <c r="Y155" s="54">
        <f>IF($G155="w",0,IF(AND($V155=0,$X155=0),0,TRUNC((1000/($V155*60+$X155)-IF($G155="w",Parameter!$B$6,Parameter!$D$6))/IF($G155="w",Parameter!$C$6,Parameter!$E$6))))</f>
        <v>0</v>
      </c>
      <c r="Z155" s="37"/>
      <c r="AA155" s="104">
        <f>IF(Z155=0,0,TRUNC((SQRT(Z155)- IF($G155="w",Parameter!$B$11,Parameter!$D$11))/IF($G155="w",Parameter!$C$11,Parameter!$E$11)))</f>
        <v>0</v>
      </c>
      <c r="AB155" s="105"/>
      <c r="AC155" s="104">
        <f>IF(AB155=0,0,TRUNC((SQRT(AB155)- IF($G155="w",Parameter!$B$10,Parameter!$D$10))/IF($G155="w",Parameter!$C$10,Parameter!$E$10)))</f>
        <v>0</v>
      </c>
      <c r="AD155" s="38"/>
      <c r="AE155" s="55">
        <f>IF(AD155=0,0,TRUNC((SQRT(AD155)- IF($G155="w",Parameter!$B$15,Parameter!$D$15))/IF($G155="w",Parameter!$C$15,Parameter!$E$15)))</f>
        <v>0</v>
      </c>
      <c r="AF155" s="32"/>
      <c r="AG155" s="55">
        <f>IF(AF155=0,0,TRUNC((SQRT(AF155)- IF($G155="w",Parameter!$B$12,Parameter!$D$12))/IF($G155="w",Parameter!$C$12,Parameter!$E$12)))</f>
        <v>0</v>
      </c>
      <c r="AH155" s="60">
        <f t="shared" si="29"/>
        <v>0</v>
      </c>
      <c r="AI155" s="61">
        <f>LOOKUP($F155,Urkunde!$A$2:$A$16,IF($G155="w",Urkunde!$B$2:$B$16,Urkunde!$D$2:$D$16))</f>
        <v>0</v>
      </c>
      <c r="AJ155" s="61">
        <f>LOOKUP($F155,Urkunde!$A$2:$A$16,IF($G155="w",Urkunde!$C$2:$C$16,Urkunde!$E$2:$E$16))</f>
        <v>0</v>
      </c>
      <c r="AK155" s="61" t="str">
        <f t="shared" si="30"/>
        <v>-</v>
      </c>
      <c r="AL155" s="29">
        <f t="shared" si="31"/>
        <v>0</v>
      </c>
      <c r="AM155" s="21">
        <f t="shared" si="32"/>
        <v>0</v>
      </c>
      <c r="AN155" s="21">
        <f t="shared" si="33"/>
        <v>0</v>
      </c>
      <c r="AO155" s="21">
        <f t="shared" si="34"/>
        <v>0</v>
      </c>
      <c r="AP155" s="21">
        <f t="shared" si="35"/>
        <v>0</v>
      </c>
      <c r="AQ155" s="21">
        <f t="shared" si="36"/>
        <v>0</v>
      </c>
      <c r="AR155" s="21">
        <f t="shared" si="37"/>
        <v>0</v>
      </c>
      <c r="AS155" s="21">
        <f t="shared" si="38"/>
        <v>0</v>
      </c>
      <c r="AT155" s="21">
        <f t="shared" si="39"/>
        <v>0</v>
      </c>
      <c r="AU155" s="21">
        <f t="shared" si="40"/>
        <v>0</v>
      </c>
      <c r="AV155" s="21">
        <f t="shared" si="41"/>
        <v>0</v>
      </c>
    </row>
    <row r="156" spans="1:48" ht="15.6" x14ac:dyDescent="0.3">
      <c r="A156" s="51"/>
      <c r="B156" s="50"/>
      <c r="C156" s="96"/>
      <c r="D156" s="96"/>
      <c r="E156" s="49"/>
      <c r="F156" s="52">
        <f t="shared" si="28"/>
        <v>0</v>
      </c>
      <c r="G156" s="48"/>
      <c r="H156" s="38"/>
      <c r="I156" s="54">
        <f>IF(H156=0,0,TRUNC((50/(H156+0.24)- IF($G156="w",Parameter!$B$3,Parameter!$D$3))/IF($G156="w",Parameter!$C$3,Parameter!$E$3)))</f>
        <v>0</v>
      </c>
      <c r="J156" s="105"/>
      <c r="K156" s="54">
        <f>IF(J156=0,0,TRUNC((75/(J156+0.24)- IF($G156="w",Parameter!$B$3,Parameter!$D$3))/IF($G156="w",Parameter!$C$3,Parameter!$E$3)))</f>
        <v>0</v>
      </c>
      <c r="L156" s="105"/>
      <c r="M156" s="54">
        <f>IF(L156=0,0,TRUNC((100/(L156+0.24)- IF($G156="w",Parameter!$B$3,Parameter!$D$3))/IF($G156="w",Parameter!$C$3,Parameter!$E$3)))</f>
        <v>0</v>
      </c>
      <c r="N156" s="80"/>
      <c r="O156" s="79" t="s">
        <v>44</v>
      </c>
      <c r="P156" s="81"/>
      <c r="Q156" s="54">
        <f>IF($G156="m",0,IF(AND($P156=0,$N156=0),0,TRUNC((800/($N156*60+$P156)-IF($G156="w",Parameter!$B$6,Parameter!$D$6))/IF($G156="w",Parameter!$C$6,Parameter!$E$6))))</f>
        <v>0</v>
      </c>
      <c r="R156" s="106"/>
      <c r="S156" s="73">
        <f>IF(R156=0,0,TRUNC((2000/(R156)- IF(Q156="w",Parameter!$B$6,Parameter!$D$6))/IF(Q156="w",Parameter!$C$6,Parameter!$E$6)))</f>
        <v>0</v>
      </c>
      <c r="T156" s="106"/>
      <c r="U156" s="73">
        <f>IF(T156=0,0,TRUNC((2000/(T156)- IF(Q156="w",Parameter!$B$3,Parameter!$D$3))/IF(Q156="w",Parameter!$C$3,Parameter!$E$3)))</f>
        <v>0</v>
      </c>
      <c r="V156" s="80"/>
      <c r="W156" s="79" t="s">
        <v>44</v>
      </c>
      <c r="X156" s="81"/>
      <c r="Y156" s="54">
        <f>IF($G156="w",0,IF(AND($V156=0,$X156=0),0,TRUNC((1000/($V156*60+$X156)-IF($G156="w",Parameter!$B$6,Parameter!$D$6))/IF($G156="w",Parameter!$C$6,Parameter!$E$6))))</f>
        <v>0</v>
      </c>
      <c r="Z156" s="37"/>
      <c r="AA156" s="104">
        <f>IF(Z156=0,0,TRUNC((SQRT(Z156)- IF($G156="w",Parameter!$B$11,Parameter!$D$11))/IF($G156="w",Parameter!$C$11,Parameter!$E$11)))</f>
        <v>0</v>
      </c>
      <c r="AB156" s="105"/>
      <c r="AC156" s="104">
        <f>IF(AB156=0,0,TRUNC((SQRT(AB156)- IF($G156="w",Parameter!$B$10,Parameter!$D$10))/IF($G156="w",Parameter!$C$10,Parameter!$E$10)))</f>
        <v>0</v>
      </c>
      <c r="AD156" s="38"/>
      <c r="AE156" s="55">
        <f>IF(AD156=0,0,TRUNC((SQRT(AD156)- IF($G156="w",Parameter!$B$15,Parameter!$D$15))/IF($G156="w",Parameter!$C$15,Parameter!$E$15)))</f>
        <v>0</v>
      </c>
      <c r="AF156" s="32"/>
      <c r="AG156" s="55">
        <f>IF(AF156=0,0,TRUNC((SQRT(AF156)- IF($G156="w",Parameter!$B$12,Parameter!$D$12))/IF($G156="w",Parameter!$C$12,Parameter!$E$12)))</f>
        <v>0</v>
      </c>
      <c r="AH156" s="60">
        <f t="shared" si="29"/>
        <v>0</v>
      </c>
      <c r="AI156" s="61">
        <f>LOOKUP($F156,Urkunde!$A$2:$A$16,IF($G156="w",Urkunde!$B$2:$B$16,Urkunde!$D$2:$D$16))</f>
        <v>0</v>
      </c>
      <c r="AJ156" s="61">
        <f>LOOKUP($F156,Urkunde!$A$2:$A$16,IF($G156="w",Urkunde!$C$2:$C$16,Urkunde!$E$2:$E$16))</f>
        <v>0</v>
      </c>
      <c r="AK156" s="61" t="str">
        <f t="shared" si="30"/>
        <v>-</v>
      </c>
      <c r="AL156" s="29">
        <f t="shared" si="31"/>
        <v>0</v>
      </c>
      <c r="AM156" s="21">
        <f t="shared" si="32"/>
        <v>0</v>
      </c>
      <c r="AN156" s="21">
        <f t="shared" si="33"/>
        <v>0</v>
      </c>
      <c r="AO156" s="21">
        <f t="shared" si="34"/>
        <v>0</v>
      </c>
      <c r="AP156" s="21">
        <f t="shared" si="35"/>
        <v>0</v>
      </c>
      <c r="AQ156" s="21">
        <f t="shared" si="36"/>
        <v>0</v>
      </c>
      <c r="AR156" s="21">
        <f t="shared" si="37"/>
        <v>0</v>
      </c>
      <c r="AS156" s="21">
        <f t="shared" si="38"/>
        <v>0</v>
      </c>
      <c r="AT156" s="21">
        <f t="shared" si="39"/>
        <v>0</v>
      </c>
      <c r="AU156" s="21">
        <f t="shared" si="40"/>
        <v>0</v>
      </c>
      <c r="AV156" s="21">
        <f t="shared" si="41"/>
        <v>0</v>
      </c>
    </row>
    <row r="157" spans="1:48" ht="15.6" x14ac:dyDescent="0.3">
      <c r="A157" s="51"/>
      <c r="B157" s="50"/>
      <c r="C157" s="96"/>
      <c r="D157" s="96"/>
      <c r="E157" s="49"/>
      <c r="F157" s="52">
        <f t="shared" si="28"/>
        <v>0</v>
      </c>
      <c r="G157" s="48"/>
      <c r="H157" s="38"/>
      <c r="I157" s="54">
        <f>IF(H157=0,0,TRUNC((50/(H157+0.24)- IF($G157="w",Parameter!$B$3,Parameter!$D$3))/IF($G157="w",Parameter!$C$3,Parameter!$E$3)))</f>
        <v>0</v>
      </c>
      <c r="J157" s="105"/>
      <c r="K157" s="54">
        <f>IF(J157=0,0,TRUNC((75/(J157+0.24)- IF($G157="w",Parameter!$B$3,Parameter!$D$3))/IF($G157="w",Parameter!$C$3,Parameter!$E$3)))</f>
        <v>0</v>
      </c>
      <c r="L157" s="105"/>
      <c r="M157" s="54">
        <f>IF(L157=0,0,TRUNC((100/(L157+0.24)- IF($G157="w",Parameter!$B$3,Parameter!$D$3))/IF($G157="w",Parameter!$C$3,Parameter!$E$3)))</f>
        <v>0</v>
      </c>
      <c r="N157" s="80"/>
      <c r="O157" s="79" t="s">
        <v>44</v>
      </c>
      <c r="P157" s="81"/>
      <c r="Q157" s="54">
        <f>IF($G157="m",0,IF(AND($P157=0,$N157=0),0,TRUNC((800/($N157*60+$P157)-IF($G157="w",Parameter!$B$6,Parameter!$D$6))/IF($G157="w",Parameter!$C$6,Parameter!$E$6))))</f>
        <v>0</v>
      </c>
      <c r="R157" s="106"/>
      <c r="S157" s="73">
        <f>IF(R157=0,0,TRUNC((2000/(R157)- IF(Q157="w",Parameter!$B$6,Parameter!$D$6))/IF(Q157="w",Parameter!$C$6,Parameter!$E$6)))</f>
        <v>0</v>
      </c>
      <c r="T157" s="106"/>
      <c r="U157" s="73">
        <f>IF(T157=0,0,TRUNC((2000/(T157)- IF(Q157="w",Parameter!$B$3,Parameter!$D$3))/IF(Q157="w",Parameter!$C$3,Parameter!$E$3)))</f>
        <v>0</v>
      </c>
      <c r="V157" s="80"/>
      <c r="W157" s="79" t="s">
        <v>44</v>
      </c>
      <c r="X157" s="81"/>
      <c r="Y157" s="54">
        <f>IF($G157="w",0,IF(AND($V157=0,$X157=0),0,TRUNC((1000/($V157*60+$X157)-IF($G157="w",Parameter!$B$6,Parameter!$D$6))/IF($G157="w",Parameter!$C$6,Parameter!$E$6))))</f>
        <v>0</v>
      </c>
      <c r="Z157" s="37"/>
      <c r="AA157" s="104">
        <f>IF(Z157=0,0,TRUNC((SQRT(Z157)- IF($G157="w",Parameter!$B$11,Parameter!$D$11))/IF($G157="w",Parameter!$C$11,Parameter!$E$11)))</f>
        <v>0</v>
      </c>
      <c r="AB157" s="105"/>
      <c r="AC157" s="104">
        <f>IF(AB157=0,0,TRUNC((SQRT(AB157)- IF($G157="w",Parameter!$B$10,Parameter!$D$10))/IF($G157="w",Parameter!$C$10,Parameter!$E$10)))</f>
        <v>0</v>
      </c>
      <c r="AD157" s="38"/>
      <c r="AE157" s="55">
        <f>IF(AD157=0,0,TRUNC((SQRT(AD157)- IF($G157="w",Parameter!$B$15,Parameter!$D$15))/IF($G157="w",Parameter!$C$15,Parameter!$E$15)))</f>
        <v>0</v>
      </c>
      <c r="AF157" s="32"/>
      <c r="AG157" s="55">
        <f>IF(AF157=0,0,TRUNC((SQRT(AF157)- IF($G157="w",Parameter!$B$12,Parameter!$D$12))/IF($G157="w",Parameter!$C$12,Parameter!$E$12)))</f>
        <v>0</v>
      </c>
      <c r="AH157" s="60">
        <f t="shared" si="29"/>
        <v>0</v>
      </c>
      <c r="AI157" s="61">
        <f>LOOKUP($F157,Urkunde!$A$2:$A$16,IF($G157="w",Urkunde!$B$2:$B$16,Urkunde!$D$2:$D$16))</f>
        <v>0</v>
      </c>
      <c r="AJ157" s="61">
        <f>LOOKUP($F157,Urkunde!$A$2:$A$16,IF($G157="w",Urkunde!$C$2:$C$16,Urkunde!$E$2:$E$16))</f>
        <v>0</v>
      </c>
      <c r="AK157" s="61" t="str">
        <f t="shared" si="30"/>
        <v>-</v>
      </c>
      <c r="AL157" s="29">
        <f t="shared" si="31"/>
        <v>0</v>
      </c>
      <c r="AM157" s="21">
        <f t="shared" si="32"/>
        <v>0</v>
      </c>
      <c r="AN157" s="21">
        <f t="shared" si="33"/>
        <v>0</v>
      </c>
      <c r="AO157" s="21">
        <f t="shared" si="34"/>
        <v>0</v>
      </c>
      <c r="AP157" s="21">
        <f t="shared" si="35"/>
        <v>0</v>
      </c>
      <c r="AQ157" s="21">
        <f t="shared" si="36"/>
        <v>0</v>
      </c>
      <c r="AR157" s="21">
        <f t="shared" si="37"/>
        <v>0</v>
      </c>
      <c r="AS157" s="21">
        <f t="shared" si="38"/>
        <v>0</v>
      </c>
      <c r="AT157" s="21">
        <f t="shared" si="39"/>
        <v>0</v>
      </c>
      <c r="AU157" s="21">
        <f t="shared" si="40"/>
        <v>0</v>
      </c>
      <c r="AV157" s="21">
        <f t="shared" si="41"/>
        <v>0</v>
      </c>
    </row>
    <row r="158" spans="1:48" ht="15.6" x14ac:dyDescent="0.3">
      <c r="A158" s="51"/>
      <c r="B158" s="50"/>
      <c r="C158" s="96"/>
      <c r="D158" s="96"/>
      <c r="E158" s="49"/>
      <c r="F158" s="52">
        <f t="shared" si="28"/>
        <v>0</v>
      </c>
      <c r="G158" s="48"/>
      <c r="H158" s="38"/>
      <c r="I158" s="54">
        <f>IF(H158=0,0,TRUNC((50/(H158+0.24)- IF($G158="w",Parameter!$B$3,Parameter!$D$3))/IF($G158="w",Parameter!$C$3,Parameter!$E$3)))</f>
        <v>0</v>
      </c>
      <c r="J158" s="105"/>
      <c r="K158" s="54">
        <f>IF(J158=0,0,TRUNC((75/(J158+0.24)- IF($G158="w",Parameter!$B$3,Parameter!$D$3))/IF($G158="w",Parameter!$C$3,Parameter!$E$3)))</f>
        <v>0</v>
      </c>
      <c r="L158" s="105"/>
      <c r="M158" s="54">
        <f>IF(L158=0,0,TRUNC((100/(L158+0.24)- IF($G158="w",Parameter!$B$3,Parameter!$D$3))/IF($G158="w",Parameter!$C$3,Parameter!$E$3)))</f>
        <v>0</v>
      </c>
      <c r="N158" s="80"/>
      <c r="O158" s="79" t="s">
        <v>44</v>
      </c>
      <c r="P158" s="81"/>
      <c r="Q158" s="54">
        <f>IF($G158="m",0,IF(AND($P158=0,$N158=0),0,TRUNC((800/($N158*60+$P158)-IF($G158="w",Parameter!$B$6,Parameter!$D$6))/IF($G158="w",Parameter!$C$6,Parameter!$E$6))))</f>
        <v>0</v>
      </c>
      <c r="R158" s="106"/>
      <c r="S158" s="73">
        <f>IF(R158=0,0,TRUNC((2000/(R158)- IF(Q158="w",Parameter!$B$6,Parameter!$D$6))/IF(Q158="w",Parameter!$C$6,Parameter!$E$6)))</f>
        <v>0</v>
      </c>
      <c r="T158" s="106"/>
      <c r="U158" s="73">
        <f>IF(T158=0,0,TRUNC((2000/(T158)- IF(Q158="w",Parameter!$B$3,Parameter!$D$3))/IF(Q158="w",Parameter!$C$3,Parameter!$E$3)))</f>
        <v>0</v>
      </c>
      <c r="V158" s="80"/>
      <c r="W158" s="79" t="s">
        <v>44</v>
      </c>
      <c r="X158" s="81"/>
      <c r="Y158" s="54">
        <f>IF($G158="w",0,IF(AND($V158=0,$X158=0),0,TRUNC((1000/($V158*60+$X158)-IF($G158="w",Parameter!$B$6,Parameter!$D$6))/IF($G158="w",Parameter!$C$6,Parameter!$E$6))))</f>
        <v>0</v>
      </c>
      <c r="Z158" s="37"/>
      <c r="AA158" s="104">
        <f>IF(Z158=0,0,TRUNC((SQRT(Z158)- IF($G158="w",Parameter!$B$11,Parameter!$D$11))/IF($G158="w",Parameter!$C$11,Parameter!$E$11)))</f>
        <v>0</v>
      </c>
      <c r="AB158" s="105"/>
      <c r="AC158" s="104">
        <f>IF(AB158=0,0,TRUNC((SQRT(AB158)- IF($G158="w",Parameter!$B$10,Parameter!$D$10))/IF($G158="w",Parameter!$C$10,Parameter!$E$10)))</f>
        <v>0</v>
      </c>
      <c r="AD158" s="38"/>
      <c r="AE158" s="55">
        <f>IF(AD158=0,0,TRUNC((SQRT(AD158)- IF($G158="w",Parameter!$B$15,Parameter!$D$15))/IF($G158="w",Parameter!$C$15,Parameter!$E$15)))</f>
        <v>0</v>
      </c>
      <c r="AF158" s="32"/>
      <c r="AG158" s="55">
        <f>IF(AF158=0,0,TRUNC((SQRT(AF158)- IF($G158="w",Parameter!$B$12,Parameter!$D$12))/IF($G158="w",Parameter!$C$12,Parameter!$E$12)))</f>
        <v>0</v>
      </c>
      <c r="AH158" s="60">
        <f t="shared" si="29"/>
        <v>0</v>
      </c>
      <c r="AI158" s="61">
        <f>LOOKUP($F158,Urkunde!$A$2:$A$16,IF($G158="w",Urkunde!$B$2:$B$16,Urkunde!$D$2:$D$16))</f>
        <v>0</v>
      </c>
      <c r="AJ158" s="61">
        <f>LOOKUP($F158,Urkunde!$A$2:$A$16,IF($G158="w",Urkunde!$C$2:$C$16,Urkunde!$E$2:$E$16))</f>
        <v>0</v>
      </c>
      <c r="AK158" s="61" t="str">
        <f t="shared" si="30"/>
        <v>-</v>
      </c>
      <c r="AL158" s="29">
        <f t="shared" si="31"/>
        <v>0</v>
      </c>
      <c r="AM158" s="21">
        <f t="shared" si="32"/>
        <v>0</v>
      </c>
      <c r="AN158" s="21">
        <f t="shared" si="33"/>
        <v>0</v>
      </c>
      <c r="AO158" s="21">
        <f t="shared" si="34"/>
        <v>0</v>
      </c>
      <c r="AP158" s="21">
        <f t="shared" si="35"/>
        <v>0</v>
      </c>
      <c r="AQ158" s="21">
        <f t="shared" si="36"/>
        <v>0</v>
      </c>
      <c r="AR158" s="21">
        <f t="shared" si="37"/>
        <v>0</v>
      </c>
      <c r="AS158" s="21">
        <f t="shared" si="38"/>
        <v>0</v>
      </c>
      <c r="AT158" s="21">
        <f t="shared" si="39"/>
        <v>0</v>
      </c>
      <c r="AU158" s="21">
        <f t="shared" si="40"/>
        <v>0</v>
      </c>
      <c r="AV158" s="21">
        <f t="shared" si="41"/>
        <v>0</v>
      </c>
    </row>
    <row r="159" spans="1:48" ht="15.6" x14ac:dyDescent="0.3">
      <c r="A159" s="51"/>
      <c r="B159" s="50"/>
      <c r="C159" s="96"/>
      <c r="D159" s="96"/>
      <c r="E159" s="49"/>
      <c r="F159" s="52">
        <f t="shared" si="28"/>
        <v>0</v>
      </c>
      <c r="G159" s="48"/>
      <c r="H159" s="38"/>
      <c r="I159" s="54">
        <f>IF(H159=0,0,TRUNC((50/(H159+0.24)- IF($G159="w",Parameter!$B$3,Parameter!$D$3))/IF($G159="w",Parameter!$C$3,Parameter!$E$3)))</f>
        <v>0</v>
      </c>
      <c r="J159" s="105"/>
      <c r="K159" s="54">
        <f>IF(J159=0,0,TRUNC((75/(J159+0.24)- IF($G159="w",Parameter!$B$3,Parameter!$D$3))/IF($G159="w",Parameter!$C$3,Parameter!$E$3)))</f>
        <v>0</v>
      </c>
      <c r="L159" s="105"/>
      <c r="M159" s="54">
        <f>IF(L159=0,0,TRUNC((100/(L159+0.24)- IF($G159="w",Parameter!$B$3,Parameter!$D$3))/IF($G159="w",Parameter!$C$3,Parameter!$E$3)))</f>
        <v>0</v>
      </c>
      <c r="N159" s="80"/>
      <c r="O159" s="79" t="s">
        <v>44</v>
      </c>
      <c r="P159" s="81"/>
      <c r="Q159" s="54">
        <f>IF($G159="m",0,IF(AND($P159=0,$N159=0),0,TRUNC((800/($N159*60+$P159)-IF($G159="w",Parameter!$B$6,Parameter!$D$6))/IF($G159="w",Parameter!$C$6,Parameter!$E$6))))</f>
        <v>0</v>
      </c>
      <c r="R159" s="106"/>
      <c r="S159" s="73">
        <f>IF(R159=0,0,TRUNC((2000/(R159)- IF(Q159="w",Parameter!$B$6,Parameter!$D$6))/IF(Q159="w",Parameter!$C$6,Parameter!$E$6)))</f>
        <v>0</v>
      </c>
      <c r="T159" s="106"/>
      <c r="U159" s="73">
        <f>IF(T159=0,0,TRUNC((2000/(T159)- IF(Q159="w",Parameter!$B$3,Parameter!$D$3))/IF(Q159="w",Parameter!$C$3,Parameter!$E$3)))</f>
        <v>0</v>
      </c>
      <c r="V159" s="80"/>
      <c r="W159" s="79" t="s">
        <v>44</v>
      </c>
      <c r="X159" s="81"/>
      <c r="Y159" s="54">
        <f>IF($G159="w",0,IF(AND($V159=0,$X159=0),0,TRUNC((1000/($V159*60+$X159)-IF($G159="w",Parameter!$B$6,Parameter!$D$6))/IF($G159="w",Parameter!$C$6,Parameter!$E$6))))</f>
        <v>0</v>
      </c>
      <c r="Z159" s="37"/>
      <c r="AA159" s="104">
        <f>IF(Z159=0,0,TRUNC((SQRT(Z159)- IF($G159="w",Parameter!$B$11,Parameter!$D$11))/IF($G159="w",Parameter!$C$11,Parameter!$E$11)))</f>
        <v>0</v>
      </c>
      <c r="AB159" s="105"/>
      <c r="AC159" s="104">
        <f>IF(AB159=0,0,TRUNC((SQRT(AB159)- IF($G159="w",Parameter!$B$10,Parameter!$D$10))/IF($G159="w",Parameter!$C$10,Parameter!$E$10)))</f>
        <v>0</v>
      </c>
      <c r="AD159" s="38"/>
      <c r="AE159" s="55">
        <f>IF(AD159=0,0,TRUNC((SQRT(AD159)- IF($G159="w",Parameter!$B$15,Parameter!$D$15))/IF($G159="w",Parameter!$C$15,Parameter!$E$15)))</f>
        <v>0</v>
      </c>
      <c r="AF159" s="32"/>
      <c r="AG159" s="55">
        <f>IF(AF159=0,0,TRUNC((SQRT(AF159)- IF($G159="w",Parameter!$B$12,Parameter!$D$12))/IF($G159="w",Parameter!$C$12,Parameter!$E$12)))</f>
        <v>0</v>
      </c>
      <c r="AH159" s="60">
        <f t="shared" si="29"/>
        <v>0</v>
      </c>
      <c r="AI159" s="61">
        <f>LOOKUP($F159,Urkunde!$A$2:$A$16,IF($G159="w",Urkunde!$B$2:$B$16,Urkunde!$D$2:$D$16))</f>
        <v>0</v>
      </c>
      <c r="AJ159" s="61">
        <f>LOOKUP($F159,Urkunde!$A$2:$A$16,IF($G159="w",Urkunde!$C$2:$C$16,Urkunde!$E$2:$E$16))</f>
        <v>0</v>
      </c>
      <c r="AK159" s="61" t="str">
        <f t="shared" si="30"/>
        <v>-</v>
      </c>
      <c r="AL159" s="29">
        <f t="shared" si="31"/>
        <v>0</v>
      </c>
      <c r="AM159" s="21">
        <f t="shared" si="32"/>
        <v>0</v>
      </c>
      <c r="AN159" s="21">
        <f t="shared" si="33"/>
        <v>0</v>
      </c>
      <c r="AO159" s="21">
        <f t="shared" si="34"/>
        <v>0</v>
      </c>
      <c r="AP159" s="21">
        <f t="shared" si="35"/>
        <v>0</v>
      </c>
      <c r="AQ159" s="21">
        <f t="shared" si="36"/>
        <v>0</v>
      </c>
      <c r="AR159" s="21">
        <f t="shared" si="37"/>
        <v>0</v>
      </c>
      <c r="AS159" s="21">
        <f t="shared" si="38"/>
        <v>0</v>
      </c>
      <c r="AT159" s="21">
        <f t="shared" si="39"/>
        <v>0</v>
      </c>
      <c r="AU159" s="21">
        <f t="shared" si="40"/>
        <v>0</v>
      </c>
      <c r="AV159" s="21">
        <f t="shared" si="41"/>
        <v>0</v>
      </c>
    </row>
    <row r="160" spans="1:48" ht="15.6" x14ac:dyDescent="0.3">
      <c r="A160" s="51"/>
      <c r="B160" s="50"/>
      <c r="C160" s="96"/>
      <c r="D160" s="96"/>
      <c r="E160" s="49"/>
      <c r="F160" s="52">
        <f t="shared" si="28"/>
        <v>0</v>
      </c>
      <c r="G160" s="48"/>
      <c r="H160" s="38"/>
      <c r="I160" s="54">
        <f>IF(H160=0,0,TRUNC((50/(H160+0.24)- IF($G160="w",Parameter!$B$3,Parameter!$D$3))/IF($G160="w",Parameter!$C$3,Parameter!$E$3)))</f>
        <v>0</v>
      </c>
      <c r="J160" s="105"/>
      <c r="K160" s="54">
        <f>IF(J160=0,0,TRUNC((75/(J160+0.24)- IF($G160="w",Parameter!$B$3,Parameter!$D$3))/IF($G160="w",Parameter!$C$3,Parameter!$E$3)))</f>
        <v>0</v>
      </c>
      <c r="L160" s="105"/>
      <c r="M160" s="54">
        <f>IF(L160=0,0,TRUNC((100/(L160+0.24)- IF($G160="w",Parameter!$B$3,Parameter!$D$3))/IF($G160="w",Parameter!$C$3,Parameter!$E$3)))</f>
        <v>0</v>
      </c>
      <c r="N160" s="80"/>
      <c r="O160" s="79" t="s">
        <v>44</v>
      </c>
      <c r="P160" s="81"/>
      <c r="Q160" s="54">
        <f>IF($G160="m",0,IF(AND($P160=0,$N160=0),0,TRUNC((800/($N160*60+$P160)-IF($G160="w",Parameter!$B$6,Parameter!$D$6))/IF($G160="w",Parameter!$C$6,Parameter!$E$6))))</f>
        <v>0</v>
      </c>
      <c r="R160" s="106"/>
      <c r="S160" s="73">
        <f>IF(R160=0,0,TRUNC((2000/(R160)- IF(Q160="w",Parameter!$B$6,Parameter!$D$6))/IF(Q160="w",Parameter!$C$6,Parameter!$E$6)))</f>
        <v>0</v>
      </c>
      <c r="T160" s="106"/>
      <c r="U160" s="73">
        <f>IF(T160=0,0,TRUNC((2000/(T160)- IF(Q160="w",Parameter!$B$3,Parameter!$D$3))/IF(Q160="w",Parameter!$C$3,Parameter!$E$3)))</f>
        <v>0</v>
      </c>
      <c r="V160" s="80"/>
      <c r="W160" s="79" t="s">
        <v>44</v>
      </c>
      <c r="X160" s="81"/>
      <c r="Y160" s="54">
        <f>IF($G160="w",0,IF(AND($V160=0,$X160=0),0,TRUNC((1000/($V160*60+$X160)-IF($G160="w",Parameter!$B$6,Parameter!$D$6))/IF($G160="w",Parameter!$C$6,Parameter!$E$6))))</f>
        <v>0</v>
      </c>
      <c r="Z160" s="37"/>
      <c r="AA160" s="104">
        <f>IF(Z160=0,0,TRUNC((SQRT(Z160)- IF($G160="w",Parameter!$B$11,Parameter!$D$11))/IF($G160="w",Parameter!$C$11,Parameter!$E$11)))</f>
        <v>0</v>
      </c>
      <c r="AB160" s="105"/>
      <c r="AC160" s="104">
        <f>IF(AB160=0,0,TRUNC((SQRT(AB160)- IF($G160="w",Parameter!$B$10,Parameter!$D$10))/IF($G160="w",Parameter!$C$10,Parameter!$E$10)))</f>
        <v>0</v>
      </c>
      <c r="AD160" s="38"/>
      <c r="AE160" s="55">
        <f>IF(AD160=0,0,TRUNC((SQRT(AD160)- IF($G160="w",Parameter!$B$15,Parameter!$D$15))/IF($G160="w",Parameter!$C$15,Parameter!$E$15)))</f>
        <v>0</v>
      </c>
      <c r="AF160" s="32"/>
      <c r="AG160" s="55">
        <f>IF(AF160=0,0,TRUNC((SQRT(AF160)- IF($G160="w",Parameter!$B$12,Parameter!$D$12))/IF($G160="w",Parameter!$C$12,Parameter!$E$12)))</f>
        <v>0</v>
      </c>
      <c r="AH160" s="60">
        <f t="shared" si="29"/>
        <v>0</v>
      </c>
      <c r="AI160" s="61">
        <f>LOOKUP($F160,Urkunde!$A$2:$A$16,IF($G160="w",Urkunde!$B$2:$B$16,Urkunde!$D$2:$D$16))</f>
        <v>0</v>
      </c>
      <c r="AJ160" s="61">
        <f>LOOKUP($F160,Urkunde!$A$2:$A$16,IF($G160="w",Urkunde!$C$2:$C$16,Urkunde!$E$2:$E$16))</f>
        <v>0</v>
      </c>
      <c r="AK160" s="61" t="str">
        <f t="shared" si="30"/>
        <v>-</v>
      </c>
      <c r="AL160" s="29">
        <f t="shared" si="31"/>
        <v>0</v>
      </c>
      <c r="AM160" s="21">
        <f t="shared" si="32"/>
        <v>0</v>
      </c>
      <c r="AN160" s="21">
        <f t="shared" si="33"/>
        <v>0</v>
      </c>
      <c r="AO160" s="21">
        <f t="shared" si="34"/>
        <v>0</v>
      </c>
      <c r="AP160" s="21">
        <f t="shared" si="35"/>
        <v>0</v>
      </c>
      <c r="AQ160" s="21">
        <f t="shared" si="36"/>
        <v>0</v>
      </c>
      <c r="AR160" s="21">
        <f t="shared" si="37"/>
        <v>0</v>
      </c>
      <c r="AS160" s="21">
        <f t="shared" si="38"/>
        <v>0</v>
      </c>
      <c r="AT160" s="21">
        <f t="shared" si="39"/>
        <v>0</v>
      </c>
      <c r="AU160" s="21">
        <f t="shared" si="40"/>
        <v>0</v>
      </c>
      <c r="AV160" s="21">
        <f t="shared" si="41"/>
        <v>0</v>
      </c>
    </row>
    <row r="161" spans="1:48" ht="15.6" x14ac:dyDescent="0.3">
      <c r="A161" s="51"/>
      <c r="B161" s="50"/>
      <c r="C161" s="96"/>
      <c r="D161" s="96"/>
      <c r="E161" s="49"/>
      <c r="F161" s="52">
        <f t="shared" si="28"/>
        <v>0</v>
      </c>
      <c r="G161" s="48"/>
      <c r="H161" s="38"/>
      <c r="I161" s="54">
        <f>IF(H161=0,0,TRUNC((50/(H161+0.24)- IF($G161="w",Parameter!$B$3,Parameter!$D$3))/IF($G161="w",Parameter!$C$3,Parameter!$E$3)))</f>
        <v>0</v>
      </c>
      <c r="J161" s="105"/>
      <c r="K161" s="54">
        <f>IF(J161=0,0,TRUNC((75/(J161+0.24)- IF($G161="w",Parameter!$B$3,Parameter!$D$3))/IF($G161="w",Parameter!$C$3,Parameter!$E$3)))</f>
        <v>0</v>
      </c>
      <c r="L161" s="105"/>
      <c r="M161" s="54">
        <f>IF(L161=0,0,TRUNC((100/(L161+0.24)- IF($G161="w",Parameter!$B$3,Parameter!$D$3))/IF($G161="w",Parameter!$C$3,Parameter!$E$3)))</f>
        <v>0</v>
      </c>
      <c r="N161" s="80"/>
      <c r="O161" s="79" t="s">
        <v>44</v>
      </c>
      <c r="P161" s="81"/>
      <c r="Q161" s="54">
        <f>IF($G161="m",0,IF(AND($P161=0,$N161=0),0,TRUNC((800/($N161*60+$P161)-IF($G161="w",Parameter!$B$6,Parameter!$D$6))/IF($G161="w",Parameter!$C$6,Parameter!$E$6))))</f>
        <v>0</v>
      </c>
      <c r="R161" s="106"/>
      <c r="S161" s="73">
        <f>IF(R161=0,0,TRUNC((2000/(R161)- IF(Q161="w",Parameter!$B$6,Parameter!$D$6))/IF(Q161="w",Parameter!$C$6,Parameter!$E$6)))</f>
        <v>0</v>
      </c>
      <c r="T161" s="106"/>
      <c r="U161" s="73">
        <f>IF(T161=0,0,TRUNC((2000/(T161)- IF(Q161="w",Parameter!$B$3,Parameter!$D$3))/IF(Q161="w",Parameter!$C$3,Parameter!$E$3)))</f>
        <v>0</v>
      </c>
      <c r="V161" s="80"/>
      <c r="W161" s="79" t="s">
        <v>44</v>
      </c>
      <c r="X161" s="81"/>
      <c r="Y161" s="54">
        <f>IF($G161="w",0,IF(AND($V161=0,$X161=0),0,TRUNC((1000/($V161*60+$X161)-IF($G161="w",Parameter!$B$6,Parameter!$D$6))/IF($G161="w",Parameter!$C$6,Parameter!$E$6))))</f>
        <v>0</v>
      </c>
      <c r="Z161" s="37"/>
      <c r="AA161" s="104">
        <f>IF(Z161=0,0,TRUNC((SQRT(Z161)- IF($G161="w",Parameter!$B$11,Parameter!$D$11))/IF($G161="w",Parameter!$C$11,Parameter!$E$11)))</f>
        <v>0</v>
      </c>
      <c r="AB161" s="105"/>
      <c r="AC161" s="104">
        <f>IF(AB161=0,0,TRUNC((SQRT(AB161)- IF($G161="w",Parameter!$B$10,Parameter!$D$10))/IF($G161="w",Parameter!$C$10,Parameter!$E$10)))</f>
        <v>0</v>
      </c>
      <c r="AD161" s="38"/>
      <c r="AE161" s="55">
        <f>IF(AD161=0,0,TRUNC((SQRT(AD161)- IF($G161="w",Parameter!$B$15,Parameter!$D$15))/IF($G161="w",Parameter!$C$15,Parameter!$E$15)))</f>
        <v>0</v>
      </c>
      <c r="AF161" s="32"/>
      <c r="AG161" s="55">
        <f>IF(AF161=0,0,TRUNC((SQRT(AF161)- IF($G161="w",Parameter!$B$12,Parameter!$D$12))/IF($G161="w",Parameter!$C$12,Parameter!$E$12)))</f>
        <v>0</v>
      </c>
      <c r="AH161" s="60">
        <f t="shared" si="29"/>
        <v>0</v>
      </c>
      <c r="AI161" s="61">
        <f>LOOKUP($F161,Urkunde!$A$2:$A$16,IF($G161="w",Urkunde!$B$2:$B$16,Urkunde!$D$2:$D$16))</f>
        <v>0</v>
      </c>
      <c r="AJ161" s="61">
        <f>LOOKUP($F161,Urkunde!$A$2:$A$16,IF($G161="w",Urkunde!$C$2:$C$16,Urkunde!$E$2:$E$16))</f>
        <v>0</v>
      </c>
      <c r="AK161" s="61" t="str">
        <f t="shared" si="30"/>
        <v>-</v>
      </c>
      <c r="AL161" s="29">
        <f t="shared" si="31"/>
        <v>0</v>
      </c>
      <c r="AM161" s="21">
        <f t="shared" si="32"/>
        <v>0</v>
      </c>
      <c r="AN161" s="21">
        <f t="shared" si="33"/>
        <v>0</v>
      </c>
      <c r="AO161" s="21">
        <f t="shared" si="34"/>
        <v>0</v>
      </c>
      <c r="AP161" s="21">
        <f t="shared" si="35"/>
        <v>0</v>
      </c>
      <c r="AQ161" s="21">
        <f t="shared" si="36"/>
        <v>0</v>
      </c>
      <c r="AR161" s="21">
        <f t="shared" si="37"/>
        <v>0</v>
      </c>
      <c r="AS161" s="21">
        <f t="shared" si="38"/>
        <v>0</v>
      </c>
      <c r="AT161" s="21">
        <f t="shared" si="39"/>
        <v>0</v>
      </c>
      <c r="AU161" s="21">
        <f t="shared" si="40"/>
        <v>0</v>
      </c>
      <c r="AV161" s="21">
        <f t="shared" si="41"/>
        <v>0</v>
      </c>
    </row>
    <row r="162" spans="1:48" ht="15.6" x14ac:dyDescent="0.3">
      <c r="A162" s="51"/>
      <c r="B162" s="50"/>
      <c r="C162" s="96"/>
      <c r="D162" s="96"/>
      <c r="E162" s="49"/>
      <c r="F162" s="52">
        <f t="shared" si="28"/>
        <v>0</v>
      </c>
      <c r="G162" s="48"/>
      <c r="H162" s="38"/>
      <c r="I162" s="54">
        <f>IF(H162=0,0,TRUNC((50/(H162+0.24)- IF($G162="w",Parameter!$B$3,Parameter!$D$3))/IF($G162="w",Parameter!$C$3,Parameter!$E$3)))</f>
        <v>0</v>
      </c>
      <c r="J162" s="105"/>
      <c r="K162" s="54">
        <f>IF(J162=0,0,TRUNC((75/(J162+0.24)- IF($G162="w",Parameter!$B$3,Parameter!$D$3))/IF($G162="w",Parameter!$C$3,Parameter!$E$3)))</f>
        <v>0</v>
      </c>
      <c r="L162" s="105"/>
      <c r="M162" s="54">
        <f>IF(L162=0,0,TRUNC((100/(L162+0.24)- IF($G162="w",Parameter!$B$3,Parameter!$D$3))/IF($G162="w",Parameter!$C$3,Parameter!$E$3)))</f>
        <v>0</v>
      </c>
      <c r="N162" s="80"/>
      <c r="O162" s="79" t="s">
        <v>44</v>
      </c>
      <c r="P162" s="81"/>
      <c r="Q162" s="54">
        <f>IF($G162="m",0,IF(AND($P162=0,$N162=0),0,TRUNC((800/($N162*60+$P162)-IF($G162="w",Parameter!$B$6,Parameter!$D$6))/IF($G162="w",Parameter!$C$6,Parameter!$E$6))))</f>
        <v>0</v>
      </c>
      <c r="R162" s="106"/>
      <c r="S162" s="73">
        <f>IF(R162=0,0,TRUNC((2000/(R162)- IF(Q162="w",Parameter!$B$6,Parameter!$D$6))/IF(Q162="w",Parameter!$C$6,Parameter!$E$6)))</f>
        <v>0</v>
      </c>
      <c r="T162" s="106"/>
      <c r="U162" s="73">
        <f>IF(T162=0,0,TRUNC((2000/(T162)- IF(Q162="w",Parameter!$B$3,Parameter!$D$3))/IF(Q162="w",Parameter!$C$3,Parameter!$E$3)))</f>
        <v>0</v>
      </c>
      <c r="V162" s="80"/>
      <c r="W162" s="79" t="s">
        <v>44</v>
      </c>
      <c r="X162" s="81"/>
      <c r="Y162" s="54">
        <f>IF($G162="w",0,IF(AND($V162=0,$X162=0),0,TRUNC((1000/($V162*60+$X162)-IF($G162="w",Parameter!$B$6,Parameter!$D$6))/IF($G162="w",Parameter!$C$6,Parameter!$E$6))))</f>
        <v>0</v>
      </c>
      <c r="Z162" s="37"/>
      <c r="AA162" s="104">
        <f>IF(Z162=0,0,TRUNC((SQRT(Z162)- IF($G162="w",Parameter!$B$11,Parameter!$D$11))/IF($G162="w",Parameter!$C$11,Parameter!$E$11)))</f>
        <v>0</v>
      </c>
      <c r="AB162" s="105"/>
      <c r="AC162" s="104">
        <f>IF(AB162=0,0,TRUNC((SQRT(AB162)- IF($G162="w",Parameter!$B$10,Parameter!$D$10))/IF($G162="w",Parameter!$C$10,Parameter!$E$10)))</f>
        <v>0</v>
      </c>
      <c r="AD162" s="38"/>
      <c r="AE162" s="55">
        <f>IF(AD162=0,0,TRUNC((SQRT(AD162)- IF($G162="w",Parameter!$B$15,Parameter!$D$15))/IF($G162="w",Parameter!$C$15,Parameter!$E$15)))</f>
        <v>0</v>
      </c>
      <c r="AF162" s="32"/>
      <c r="AG162" s="55">
        <f>IF(AF162=0,0,TRUNC((SQRT(AF162)- IF($G162="w",Parameter!$B$12,Parameter!$D$12))/IF($G162="w",Parameter!$C$12,Parameter!$E$12)))</f>
        <v>0</v>
      </c>
      <c r="AH162" s="60">
        <f t="shared" si="29"/>
        <v>0</v>
      </c>
      <c r="AI162" s="61">
        <f>LOOKUP($F162,Urkunde!$A$2:$A$16,IF($G162="w",Urkunde!$B$2:$B$16,Urkunde!$D$2:$D$16))</f>
        <v>0</v>
      </c>
      <c r="AJ162" s="61">
        <f>LOOKUP($F162,Urkunde!$A$2:$A$16,IF($G162="w",Urkunde!$C$2:$C$16,Urkunde!$E$2:$E$16))</f>
        <v>0</v>
      </c>
      <c r="AK162" s="61" t="str">
        <f t="shared" si="30"/>
        <v>-</v>
      </c>
      <c r="AL162" s="29">
        <f t="shared" si="31"/>
        <v>0</v>
      </c>
      <c r="AM162" s="21">
        <f t="shared" si="32"/>
        <v>0</v>
      </c>
      <c r="AN162" s="21">
        <f t="shared" si="33"/>
        <v>0</v>
      </c>
      <c r="AO162" s="21">
        <f t="shared" si="34"/>
        <v>0</v>
      </c>
      <c r="AP162" s="21">
        <f t="shared" si="35"/>
        <v>0</v>
      </c>
      <c r="AQ162" s="21">
        <f t="shared" si="36"/>
        <v>0</v>
      </c>
      <c r="AR162" s="21">
        <f t="shared" si="37"/>
        <v>0</v>
      </c>
      <c r="AS162" s="21">
        <f t="shared" si="38"/>
        <v>0</v>
      </c>
      <c r="AT162" s="21">
        <f t="shared" si="39"/>
        <v>0</v>
      </c>
      <c r="AU162" s="21">
        <f t="shared" si="40"/>
        <v>0</v>
      </c>
      <c r="AV162" s="21">
        <f t="shared" si="41"/>
        <v>0</v>
      </c>
    </row>
    <row r="163" spans="1:48" ht="15.6" x14ac:dyDescent="0.3">
      <c r="A163" s="51"/>
      <c r="B163" s="50"/>
      <c r="C163" s="96"/>
      <c r="D163" s="96"/>
      <c r="E163" s="49"/>
      <c r="F163" s="52">
        <f t="shared" si="28"/>
        <v>0</v>
      </c>
      <c r="G163" s="48"/>
      <c r="H163" s="38"/>
      <c r="I163" s="54">
        <f>IF(H163=0,0,TRUNC((50/(H163+0.24)- IF($G163="w",Parameter!$B$3,Parameter!$D$3))/IF($G163="w",Parameter!$C$3,Parameter!$E$3)))</f>
        <v>0</v>
      </c>
      <c r="J163" s="105"/>
      <c r="K163" s="54">
        <f>IF(J163=0,0,TRUNC((75/(J163+0.24)- IF($G163="w",Parameter!$B$3,Parameter!$D$3))/IF($G163="w",Parameter!$C$3,Parameter!$E$3)))</f>
        <v>0</v>
      </c>
      <c r="L163" s="105"/>
      <c r="M163" s="54">
        <f>IF(L163=0,0,TRUNC((100/(L163+0.24)- IF($G163="w",Parameter!$B$3,Parameter!$D$3))/IF($G163="w",Parameter!$C$3,Parameter!$E$3)))</f>
        <v>0</v>
      </c>
      <c r="N163" s="80"/>
      <c r="O163" s="79" t="s">
        <v>44</v>
      </c>
      <c r="P163" s="81"/>
      <c r="Q163" s="54">
        <f>IF($G163="m",0,IF(AND($P163=0,$N163=0),0,TRUNC((800/($N163*60+$P163)-IF($G163="w",Parameter!$B$6,Parameter!$D$6))/IF($G163="w",Parameter!$C$6,Parameter!$E$6))))</f>
        <v>0</v>
      </c>
      <c r="R163" s="106"/>
      <c r="S163" s="73">
        <f>IF(R163=0,0,TRUNC((2000/(R163)- IF(Q163="w",Parameter!$B$6,Parameter!$D$6))/IF(Q163="w",Parameter!$C$6,Parameter!$E$6)))</f>
        <v>0</v>
      </c>
      <c r="T163" s="106"/>
      <c r="U163" s="73">
        <f>IF(T163=0,0,TRUNC((2000/(T163)- IF(Q163="w",Parameter!$B$3,Parameter!$D$3))/IF(Q163="w",Parameter!$C$3,Parameter!$E$3)))</f>
        <v>0</v>
      </c>
      <c r="V163" s="80"/>
      <c r="W163" s="79" t="s">
        <v>44</v>
      </c>
      <c r="X163" s="81"/>
      <c r="Y163" s="54">
        <f>IF($G163="w",0,IF(AND($V163=0,$X163=0),0,TRUNC((1000/($V163*60+$X163)-IF($G163="w",Parameter!$B$6,Parameter!$D$6))/IF($G163="w",Parameter!$C$6,Parameter!$E$6))))</f>
        <v>0</v>
      </c>
      <c r="Z163" s="37"/>
      <c r="AA163" s="104">
        <f>IF(Z163=0,0,TRUNC((SQRT(Z163)- IF($G163="w",Parameter!$B$11,Parameter!$D$11))/IF($G163="w",Parameter!$C$11,Parameter!$E$11)))</f>
        <v>0</v>
      </c>
      <c r="AB163" s="105"/>
      <c r="AC163" s="104">
        <f>IF(AB163=0,0,TRUNC((SQRT(AB163)- IF($G163="w",Parameter!$B$10,Parameter!$D$10))/IF($G163="w",Parameter!$C$10,Parameter!$E$10)))</f>
        <v>0</v>
      </c>
      <c r="AD163" s="38"/>
      <c r="AE163" s="55">
        <f>IF(AD163=0,0,TRUNC((SQRT(AD163)- IF($G163="w",Parameter!$B$15,Parameter!$D$15))/IF($G163="w",Parameter!$C$15,Parameter!$E$15)))</f>
        <v>0</v>
      </c>
      <c r="AF163" s="32"/>
      <c r="AG163" s="55">
        <f>IF(AF163=0,0,TRUNC((SQRT(AF163)- IF($G163="w",Parameter!$B$12,Parameter!$D$12))/IF($G163="w",Parameter!$C$12,Parameter!$E$12)))</f>
        <v>0</v>
      </c>
      <c r="AH163" s="60">
        <f t="shared" si="29"/>
        <v>0</v>
      </c>
      <c r="AI163" s="61">
        <f>LOOKUP($F163,Urkunde!$A$2:$A$16,IF($G163="w",Urkunde!$B$2:$B$16,Urkunde!$D$2:$D$16))</f>
        <v>0</v>
      </c>
      <c r="AJ163" s="61">
        <f>LOOKUP($F163,Urkunde!$A$2:$A$16,IF($G163="w",Urkunde!$C$2:$C$16,Urkunde!$E$2:$E$16))</f>
        <v>0</v>
      </c>
      <c r="AK163" s="61" t="str">
        <f t="shared" si="30"/>
        <v>-</v>
      </c>
      <c r="AL163" s="29">
        <f t="shared" si="31"/>
        <v>0</v>
      </c>
      <c r="AM163" s="21">
        <f t="shared" si="32"/>
        <v>0</v>
      </c>
      <c r="AN163" s="21">
        <f t="shared" si="33"/>
        <v>0</v>
      </c>
      <c r="AO163" s="21">
        <f t="shared" si="34"/>
        <v>0</v>
      </c>
      <c r="AP163" s="21">
        <f t="shared" si="35"/>
        <v>0</v>
      </c>
      <c r="AQ163" s="21">
        <f t="shared" si="36"/>
        <v>0</v>
      </c>
      <c r="AR163" s="21">
        <f t="shared" si="37"/>
        <v>0</v>
      </c>
      <c r="AS163" s="21">
        <f t="shared" si="38"/>
        <v>0</v>
      </c>
      <c r="AT163" s="21">
        <f t="shared" si="39"/>
        <v>0</v>
      </c>
      <c r="AU163" s="21">
        <f t="shared" si="40"/>
        <v>0</v>
      </c>
      <c r="AV163" s="21">
        <f t="shared" si="41"/>
        <v>0</v>
      </c>
    </row>
    <row r="164" spans="1:48" ht="15.6" x14ac:dyDescent="0.3">
      <c r="A164" s="51"/>
      <c r="B164" s="50"/>
      <c r="C164" s="96"/>
      <c r="D164" s="96"/>
      <c r="E164" s="49"/>
      <c r="F164" s="52">
        <f t="shared" si="28"/>
        <v>0</v>
      </c>
      <c r="G164" s="48"/>
      <c r="H164" s="38"/>
      <c r="I164" s="54">
        <f>IF(H164=0,0,TRUNC((50/(H164+0.24)- IF($G164="w",Parameter!$B$3,Parameter!$D$3))/IF($G164="w",Parameter!$C$3,Parameter!$E$3)))</f>
        <v>0</v>
      </c>
      <c r="J164" s="105"/>
      <c r="K164" s="54">
        <f>IF(J164=0,0,TRUNC((75/(J164+0.24)- IF($G164="w",Parameter!$B$3,Parameter!$D$3))/IF($G164="w",Parameter!$C$3,Parameter!$E$3)))</f>
        <v>0</v>
      </c>
      <c r="L164" s="105"/>
      <c r="M164" s="54">
        <f>IF(L164=0,0,TRUNC((100/(L164+0.24)- IF($G164="w",Parameter!$B$3,Parameter!$D$3))/IF($G164="w",Parameter!$C$3,Parameter!$E$3)))</f>
        <v>0</v>
      </c>
      <c r="N164" s="80"/>
      <c r="O164" s="79" t="s">
        <v>44</v>
      </c>
      <c r="P164" s="81"/>
      <c r="Q164" s="54">
        <f>IF($G164="m",0,IF(AND($P164=0,$N164=0),0,TRUNC((800/($N164*60+$P164)-IF($G164="w",Parameter!$B$6,Parameter!$D$6))/IF($G164="w",Parameter!$C$6,Parameter!$E$6))))</f>
        <v>0</v>
      </c>
      <c r="R164" s="106"/>
      <c r="S164" s="73">
        <f>IF(R164=0,0,TRUNC((2000/(R164)- IF(Q164="w",Parameter!$B$6,Parameter!$D$6))/IF(Q164="w",Parameter!$C$6,Parameter!$E$6)))</f>
        <v>0</v>
      </c>
      <c r="T164" s="106"/>
      <c r="U164" s="73">
        <f>IF(T164=0,0,TRUNC((2000/(T164)- IF(Q164="w",Parameter!$B$3,Parameter!$D$3))/IF(Q164="w",Parameter!$C$3,Parameter!$E$3)))</f>
        <v>0</v>
      </c>
      <c r="V164" s="80"/>
      <c r="W164" s="79" t="s">
        <v>44</v>
      </c>
      <c r="X164" s="81"/>
      <c r="Y164" s="54">
        <f>IF($G164="w",0,IF(AND($V164=0,$X164=0),0,TRUNC((1000/($V164*60+$X164)-IF($G164="w",Parameter!$B$6,Parameter!$D$6))/IF($G164="w",Parameter!$C$6,Parameter!$E$6))))</f>
        <v>0</v>
      </c>
      <c r="Z164" s="37"/>
      <c r="AA164" s="104">
        <f>IF(Z164=0,0,TRUNC((SQRT(Z164)- IF($G164="w",Parameter!$B$11,Parameter!$D$11))/IF($G164="w",Parameter!$C$11,Parameter!$E$11)))</f>
        <v>0</v>
      </c>
      <c r="AB164" s="105"/>
      <c r="AC164" s="104">
        <f>IF(AB164=0,0,TRUNC((SQRT(AB164)- IF($G164="w",Parameter!$B$10,Parameter!$D$10))/IF($G164="w",Parameter!$C$10,Parameter!$E$10)))</f>
        <v>0</v>
      </c>
      <c r="AD164" s="38"/>
      <c r="AE164" s="55">
        <f>IF(AD164=0,0,TRUNC((SQRT(AD164)- IF($G164="w",Parameter!$B$15,Parameter!$D$15))/IF($G164="w",Parameter!$C$15,Parameter!$E$15)))</f>
        <v>0</v>
      </c>
      <c r="AF164" s="32"/>
      <c r="AG164" s="55">
        <f>IF(AF164=0,0,TRUNC((SQRT(AF164)- IF($G164="w",Parameter!$B$12,Parameter!$D$12))/IF($G164="w",Parameter!$C$12,Parameter!$E$12)))</f>
        <v>0</v>
      </c>
      <c r="AH164" s="60">
        <f t="shared" si="29"/>
        <v>0</v>
      </c>
      <c r="AI164" s="61">
        <f>LOOKUP($F164,Urkunde!$A$2:$A$16,IF($G164="w",Urkunde!$B$2:$B$16,Urkunde!$D$2:$D$16))</f>
        <v>0</v>
      </c>
      <c r="AJ164" s="61">
        <f>LOOKUP($F164,Urkunde!$A$2:$A$16,IF($G164="w",Urkunde!$C$2:$C$16,Urkunde!$E$2:$E$16))</f>
        <v>0</v>
      </c>
      <c r="AK164" s="61" t="str">
        <f t="shared" si="30"/>
        <v>-</v>
      </c>
      <c r="AL164" s="29">
        <f t="shared" si="31"/>
        <v>0</v>
      </c>
      <c r="AM164" s="21">
        <f t="shared" si="32"/>
        <v>0</v>
      </c>
      <c r="AN164" s="21">
        <f t="shared" si="33"/>
        <v>0</v>
      </c>
      <c r="AO164" s="21">
        <f t="shared" si="34"/>
        <v>0</v>
      </c>
      <c r="AP164" s="21">
        <f t="shared" si="35"/>
        <v>0</v>
      </c>
      <c r="AQ164" s="21">
        <f t="shared" si="36"/>
        <v>0</v>
      </c>
      <c r="AR164" s="21">
        <f t="shared" si="37"/>
        <v>0</v>
      </c>
      <c r="AS164" s="21">
        <f t="shared" si="38"/>
        <v>0</v>
      </c>
      <c r="AT164" s="21">
        <f t="shared" si="39"/>
        <v>0</v>
      </c>
      <c r="AU164" s="21">
        <f t="shared" si="40"/>
        <v>0</v>
      </c>
      <c r="AV164" s="21">
        <f t="shared" si="41"/>
        <v>0</v>
      </c>
    </row>
    <row r="165" spans="1:48" ht="15.6" x14ac:dyDescent="0.3">
      <c r="A165" s="51"/>
      <c r="B165" s="50"/>
      <c r="C165" s="96"/>
      <c r="D165" s="96"/>
      <c r="E165" s="49"/>
      <c r="F165" s="52">
        <f t="shared" si="28"/>
        <v>0</v>
      </c>
      <c r="G165" s="48"/>
      <c r="H165" s="38"/>
      <c r="I165" s="54">
        <f>IF(H165=0,0,TRUNC((50/(H165+0.24)- IF($G165="w",Parameter!$B$3,Parameter!$D$3))/IF($G165="w",Parameter!$C$3,Parameter!$E$3)))</f>
        <v>0</v>
      </c>
      <c r="J165" s="105"/>
      <c r="K165" s="54">
        <f>IF(J165=0,0,TRUNC((75/(J165+0.24)- IF($G165="w",Parameter!$B$3,Parameter!$D$3))/IF($G165="w",Parameter!$C$3,Parameter!$E$3)))</f>
        <v>0</v>
      </c>
      <c r="L165" s="105"/>
      <c r="M165" s="54">
        <f>IF(L165=0,0,TRUNC((100/(L165+0.24)- IF($G165="w",Parameter!$B$3,Parameter!$D$3))/IF($G165="w",Parameter!$C$3,Parameter!$E$3)))</f>
        <v>0</v>
      </c>
      <c r="N165" s="80"/>
      <c r="O165" s="79" t="s">
        <v>44</v>
      </c>
      <c r="P165" s="81"/>
      <c r="Q165" s="54">
        <f>IF($G165="m",0,IF(AND($P165=0,$N165=0),0,TRUNC((800/($N165*60+$P165)-IF($G165="w",Parameter!$B$6,Parameter!$D$6))/IF($G165="w",Parameter!$C$6,Parameter!$E$6))))</f>
        <v>0</v>
      </c>
      <c r="R165" s="106"/>
      <c r="S165" s="73">
        <f>IF(R165=0,0,TRUNC((2000/(R165)- IF(Q165="w",Parameter!$B$6,Parameter!$D$6))/IF(Q165="w",Parameter!$C$6,Parameter!$E$6)))</f>
        <v>0</v>
      </c>
      <c r="T165" s="106"/>
      <c r="U165" s="73">
        <f>IF(T165=0,0,TRUNC((2000/(T165)- IF(Q165="w",Parameter!$B$3,Parameter!$D$3))/IF(Q165="w",Parameter!$C$3,Parameter!$E$3)))</f>
        <v>0</v>
      </c>
      <c r="V165" s="80"/>
      <c r="W165" s="79" t="s">
        <v>44</v>
      </c>
      <c r="X165" s="81"/>
      <c r="Y165" s="54">
        <f>IF($G165="w",0,IF(AND($V165=0,$X165=0),0,TRUNC((1000/($V165*60+$X165)-IF($G165="w",Parameter!$B$6,Parameter!$D$6))/IF($G165="w",Parameter!$C$6,Parameter!$E$6))))</f>
        <v>0</v>
      </c>
      <c r="Z165" s="37"/>
      <c r="AA165" s="104">
        <f>IF(Z165=0,0,TRUNC((SQRT(Z165)- IF($G165="w",Parameter!$B$11,Parameter!$D$11))/IF($G165="w",Parameter!$C$11,Parameter!$E$11)))</f>
        <v>0</v>
      </c>
      <c r="AB165" s="105"/>
      <c r="AC165" s="104">
        <f>IF(AB165=0,0,TRUNC((SQRT(AB165)- IF($G165="w",Parameter!$B$10,Parameter!$D$10))/IF($G165="w",Parameter!$C$10,Parameter!$E$10)))</f>
        <v>0</v>
      </c>
      <c r="AD165" s="38"/>
      <c r="AE165" s="55">
        <f>IF(AD165=0,0,TRUNC((SQRT(AD165)- IF($G165="w",Parameter!$B$15,Parameter!$D$15))/IF($G165="w",Parameter!$C$15,Parameter!$E$15)))</f>
        <v>0</v>
      </c>
      <c r="AF165" s="32"/>
      <c r="AG165" s="55">
        <f>IF(AF165=0,0,TRUNC((SQRT(AF165)- IF($G165="w",Parameter!$B$12,Parameter!$D$12))/IF($G165="w",Parameter!$C$12,Parameter!$E$12)))</f>
        <v>0</v>
      </c>
      <c r="AH165" s="60">
        <f t="shared" si="29"/>
        <v>0</v>
      </c>
      <c r="AI165" s="61">
        <f>LOOKUP($F165,Urkunde!$A$2:$A$16,IF($G165="w",Urkunde!$B$2:$B$16,Urkunde!$D$2:$D$16))</f>
        <v>0</v>
      </c>
      <c r="AJ165" s="61">
        <f>LOOKUP($F165,Urkunde!$A$2:$A$16,IF($G165="w",Urkunde!$C$2:$C$16,Urkunde!$E$2:$E$16))</f>
        <v>0</v>
      </c>
      <c r="AK165" s="61" t="str">
        <f t="shared" si="30"/>
        <v>-</v>
      </c>
      <c r="AL165" s="29">
        <f t="shared" si="31"/>
        <v>0</v>
      </c>
      <c r="AM165" s="21">
        <f t="shared" si="32"/>
        <v>0</v>
      </c>
      <c r="AN165" s="21">
        <f t="shared" si="33"/>
        <v>0</v>
      </c>
      <c r="AO165" s="21">
        <f t="shared" si="34"/>
        <v>0</v>
      </c>
      <c r="AP165" s="21">
        <f t="shared" si="35"/>
        <v>0</v>
      </c>
      <c r="AQ165" s="21">
        <f t="shared" si="36"/>
        <v>0</v>
      </c>
      <c r="AR165" s="21">
        <f t="shared" si="37"/>
        <v>0</v>
      </c>
      <c r="AS165" s="21">
        <f t="shared" si="38"/>
        <v>0</v>
      </c>
      <c r="AT165" s="21">
        <f t="shared" si="39"/>
        <v>0</v>
      </c>
      <c r="AU165" s="21">
        <f t="shared" si="40"/>
        <v>0</v>
      </c>
      <c r="AV165" s="21">
        <f t="shared" si="41"/>
        <v>0</v>
      </c>
    </row>
    <row r="166" spans="1:48" ht="15.6" x14ac:dyDescent="0.3">
      <c r="A166" s="51"/>
      <c r="B166" s="50"/>
      <c r="C166" s="96"/>
      <c r="D166" s="96"/>
      <c r="E166" s="49"/>
      <c r="F166" s="52">
        <f t="shared" si="28"/>
        <v>0</v>
      </c>
      <c r="G166" s="48"/>
      <c r="H166" s="38"/>
      <c r="I166" s="54">
        <f>IF(H166=0,0,TRUNC((50/(H166+0.24)- IF($G166="w",Parameter!$B$3,Parameter!$D$3))/IF($G166="w",Parameter!$C$3,Parameter!$E$3)))</f>
        <v>0</v>
      </c>
      <c r="J166" s="105"/>
      <c r="K166" s="54">
        <f>IF(J166=0,0,TRUNC((75/(J166+0.24)- IF($G166="w",Parameter!$B$3,Parameter!$D$3))/IF($G166="w",Parameter!$C$3,Parameter!$E$3)))</f>
        <v>0</v>
      </c>
      <c r="L166" s="105"/>
      <c r="M166" s="54">
        <f>IF(L166=0,0,TRUNC((100/(L166+0.24)- IF($G166="w",Parameter!$B$3,Parameter!$D$3))/IF($G166="w",Parameter!$C$3,Parameter!$E$3)))</f>
        <v>0</v>
      </c>
      <c r="N166" s="80"/>
      <c r="O166" s="79" t="s">
        <v>44</v>
      </c>
      <c r="P166" s="81"/>
      <c r="Q166" s="54">
        <f>IF($G166="m",0,IF(AND($P166=0,$N166=0),0,TRUNC((800/($N166*60+$P166)-IF($G166="w",Parameter!$B$6,Parameter!$D$6))/IF($G166="w",Parameter!$C$6,Parameter!$E$6))))</f>
        <v>0</v>
      </c>
      <c r="R166" s="106"/>
      <c r="S166" s="73">
        <f>IF(R166=0,0,TRUNC((2000/(R166)- IF(Q166="w",Parameter!$B$6,Parameter!$D$6))/IF(Q166="w",Parameter!$C$6,Parameter!$E$6)))</f>
        <v>0</v>
      </c>
      <c r="T166" s="106"/>
      <c r="U166" s="73">
        <f>IF(T166=0,0,TRUNC((2000/(T166)- IF(Q166="w",Parameter!$B$3,Parameter!$D$3))/IF(Q166="w",Parameter!$C$3,Parameter!$E$3)))</f>
        <v>0</v>
      </c>
      <c r="V166" s="80"/>
      <c r="W166" s="79" t="s">
        <v>44</v>
      </c>
      <c r="X166" s="81"/>
      <c r="Y166" s="54">
        <f>IF($G166="w",0,IF(AND($V166=0,$X166=0),0,TRUNC((1000/($V166*60+$X166)-IF($G166="w",Parameter!$B$6,Parameter!$D$6))/IF($G166="w",Parameter!$C$6,Parameter!$E$6))))</f>
        <v>0</v>
      </c>
      <c r="Z166" s="37"/>
      <c r="AA166" s="104">
        <f>IF(Z166=0,0,TRUNC((SQRT(Z166)- IF($G166="w",Parameter!$B$11,Parameter!$D$11))/IF($G166="w",Parameter!$C$11,Parameter!$E$11)))</f>
        <v>0</v>
      </c>
      <c r="AB166" s="105"/>
      <c r="AC166" s="104">
        <f>IF(AB166=0,0,TRUNC((SQRT(AB166)- IF($G166="w",Parameter!$B$10,Parameter!$D$10))/IF($G166="w",Parameter!$C$10,Parameter!$E$10)))</f>
        <v>0</v>
      </c>
      <c r="AD166" s="38"/>
      <c r="AE166" s="55">
        <f>IF(AD166=0,0,TRUNC((SQRT(AD166)- IF($G166="w",Parameter!$B$15,Parameter!$D$15))/IF($G166="w",Parameter!$C$15,Parameter!$E$15)))</f>
        <v>0</v>
      </c>
      <c r="AF166" s="32"/>
      <c r="AG166" s="55">
        <f>IF(AF166=0,0,TRUNC((SQRT(AF166)- IF($G166="w",Parameter!$B$12,Parameter!$D$12))/IF($G166="w",Parameter!$C$12,Parameter!$E$12)))</f>
        <v>0</v>
      </c>
      <c r="AH166" s="60">
        <f t="shared" si="29"/>
        <v>0</v>
      </c>
      <c r="AI166" s="61">
        <f>LOOKUP($F166,Urkunde!$A$2:$A$16,IF($G166="w",Urkunde!$B$2:$B$16,Urkunde!$D$2:$D$16))</f>
        <v>0</v>
      </c>
      <c r="AJ166" s="61">
        <f>LOOKUP($F166,Urkunde!$A$2:$A$16,IF($G166="w",Urkunde!$C$2:$C$16,Urkunde!$E$2:$E$16))</f>
        <v>0</v>
      </c>
      <c r="AK166" s="61" t="str">
        <f t="shared" si="30"/>
        <v>-</v>
      </c>
      <c r="AL166" s="29">
        <f t="shared" si="31"/>
        <v>0</v>
      </c>
      <c r="AM166" s="21">
        <f t="shared" si="32"/>
        <v>0</v>
      </c>
      <c r="AN166" s="21">
        <f t="shared" si="33"/>
        <v>0</v>
      </c>
      <c r="AO166" s="21">
        <f t="shared" si="34"/>
        <v>0</v>
      </c>
      <c r="AP166" s="21">
        <f t="shared" si="35"/>
        <v>0</v>
      </c>
      <c r="AQ166" s="21">
        <f t="shared" si="36"/>
        <v>0</v>
      </c>
      <c r="AR166" s="21">
        <f t="shared" si="37"/>
        <v>0</v>
      </c>
      <c r="AS166" s="21">
        <f t="shared" si="38"/>
        <v>0</v>
      </c>
      <c r="AT166" s="21">
        <f t="shared" si="39"/>
        <v>0</v>
      </c>
      <c r="AU166" s="21">
        <f t="shared" si="40"/>
        <v>0</v>
      </c>
      <c r="AV166" s="21">
        <f t="shared" si="41"/>
        <v>0</v>
      </c>
    </row>
    <row r="167" spans="1:48" ht="15.6" x14ac:dyDescent="0.3">
      <c r="A167" s="51"/>
      <c r="B167" s="50"/>
      <c r="C167" s="96"/>
      <c r="D167" s="96"/>
      <c r="E167" s="49"/>
      <c r="F167" s="52">
        <f t="shared" si="28"/>
        <v>0</v>
      </c>
      <c r="G167" s="48"/>
      <c r="H167" s="38"/>
      <c r="I167" s="54">
        <f>IF(H167=0,0,TRUNC((50/(H167+0.24)- IF($G167="w",Parameter!$B$3,Parameter!$D$3))/IF($G167="w",Parameter!$C$3,Parameter!$E$3)))</f>
        <v>0</v>
      </c>
      <c r="J167" s="105"/>
      <c r="K167" s="54">
        <f>IF(J167=0,0,TRUNC((75/(J167+0.24)- IF($G167="w",Parameter!$B$3,Parameter!$D$3))/IF($G167="w",Parameter!$C$3,Parameter!$E$3)))</f>
        <v>0</v>
      </c>
      <c r="L167" s="105"/>
      <c r="M167" s="54">
        <f>IF(L167=0,0,TRUNC((100/(L167+0.24)- IF($G167="w",Parameter!$B$3,Parameter!$D$3))/IF($G167="w",Parameter!$C$3,Parameter!$E$3)))</f>
        <v>0</v>
      </c>
      <c r="N167" s="80"/>
      <c r="O167" s="79" t="s">
        <v>44</v>
      </c>
      <c r="P167" s="81"/>
      <c r="Q167" s="54">
        <f>IF($G167="m",0,IF(AND($P167=0,$N167=0),0,TRUNC((800/($N167*60+$P167)-IF($G167="w",Parameter!$B$6,Parameter!$D$6))/IF($G167="w",Parameter!$C$6,Parameter!$E$6))))</f>
        <v>0</v>
      </c>
      <c r="R167" s="106"/>
      <c r="S167" s="73">
        <f>IF(R167=0,0,TRUNC((2000/(R167)- IF(Q167="w",Parameter!$B$6,Parameter!$D$6))/IF(Q167="w",Parameter!$C$6,Parameter!$E$6)))</f>
        <v>0</v>
      </c>
      <c r="T167" s="106"/>
      <c r="U167" s="73">
        <f>IF(T167=0,0,TRUNC((2000/(T167)- IF(Q167="w",Parameter!$B$3,Parameter!$D$3))/IF(Q167="w",Parameter!$C$3,Parameter!$E$3)))</f>
        <v>0</v>
      </c>
      <c r="V167" s="80"/>
      <c r="W167" s="79" t="s">
        <v>44</v>
      </c>
      <c r="X167" s="81"/>
      <c r="Y167" s="54">
        <f>IF($G167="w",0,IF(AND($V167=0,$X167=0),0,TRUNC((1000/($V167*60+$X167)-IF($G167="w",Parameter!$B$6,Parameter!$D$6))/IF($G167="w",Parameter!$C$6,Parameter!$E$6))))</f>
        <v>0</v>
      </c>
      <c r="Z167" s="37"/>
      <c r="AA167" s="104">
        <f>IF(Z167=0,0,TRUNC((SQRT(Z167)- IF($G167="w",Parameter!$B$11,Parameter!$D$11))/IF($G167="w",Parameter!$C$11,Parameter!$E$11)))</f>
        <v>0</v>
      </c>
      <c r="AB167" s="105"/>
      <c r="AC167" s="104">
        <f>IF(AB167=0,0,TRUNC((SQRT(AB167)- IF($G167="w",Parameter!$B$10,Parameter!$D$10))/IF($G167="w",Parameter!$C$10,Parameter!$E$10)))</f>
        <v>0</v>
      </c>
      <c r="AD167" s="38"/>
      <c r="AE167" s="55">
        <f>IF(AD167=0,0,TRUNC((SQRT(AD167)- IF($G167="w",Parameter!$B$15,Parameter!$D$15))/IF($G167="w",Parameter!$C$15,Parameter!$E$15)))</f>
        <v>0</v>
      </c>
      <c r="AF167" s="32"/>
      <c r="AG167" s="55">
        <f>IF(AF167=0,0,TRUNC((SQRT(AF167)- IF($G167="w",Parameter!$B$12,Parameter!$D$12))/IF($G167="w",Parameter!$C$12,Parameter!$E$12)))</f>
        <v>0</v>
      </c>
      <c r="AH167" s="60">
        <f t="shared" si="29"/>
        <v>0</v>
      </c>
      <c r="AI167" s="61">
        <f>LOOKUP($F167,Urkunde!$A$2:$A$16,IF($G167="w",Urkunde!$B$2:$B$16,Urkunde!$D$2:$D$16))</f>
        <v>0</v>
      </c>
      <c r="AJ167" s="61">
        <f>LOOKUP($F167,Urkunde!$A$2:$A$16,IF($G167="w",Urkunde!$C$2:$C$16,Urkunde!$E$2:$E$16))</f>
        <v>0</v>
      </c>
      <c r="AK167" s="61" t="str">
        <f t="shared" si="30"/>
        <v>-</v>
      </c>
      <c r="AL167" s="29">
        <f t="shared" si="31"/>
        <v>0</v>
      </c>
      <c r="AM167" s="21">
        <f t="shared" si="32"/>
        <v>0</v>
      </c>
      <c r="AN167" s="21">
        <f t="shared" si="33"/>
        <v>0</v>
      </c>
      <c r="AO167" s="21">
        <f t="shared" si="34"/>
        <v>0</v>
      </c>
      <c r="AP167" s="21">
        <f t="shared" si="35"/>
        <v>0</v>
      </c>
      <c r="AQ167" s="21">
        <f t="shared" si="36"/>
        <v>0</v>
      </c>
      <c r="AR167" s="21">
        <f t="shared" si="37"/>
        <v>0</v>
      </c>
      <c r="AS167" s="21">
        <f t="shared" si="38"/>
        <v>0</v>
      </c>
      <c r="AT167" s="21">
        <f t="shared" si="39"/>
        <v>0</v>
      </c>
      <c r="AU167" s="21">
        <f t="shared" si="40"/>
        <v>0</v>
      </c>
      <c r="AV167" s="21">
        <f t="shared" si="41"/>
        <v>0</v>
      </c>
    </row>
    <row r="168" spans="1:48" ht="15.6" x14ac:dyDescent="0.3">
      <c r="A168" s="51"/>
      <c r="B168" s="50"/>
      <c r="C168" s="96"/>
      <c r="D168" s="96"/>
      <c r="E168" s="49"/>
      <c r="F168" s="52">
        <f t="shared" si="28"/>
        <v>0</v>
      </c>
      <c r="G168" s="48"/>
      <c r="H168" s="38"/>
      <c r="I168" s="54">
        <f>IF(H168=0,0,TRUNC((50/(H168+0.24)- IF($G168="w",Parameter!$B$3,Parameter!$D$3))/IF($G168="w",Parameter!$C$3,Parameter!$E$3)))</f>
        <v>0</v>
      </c>
      <c r="J168" s="105"/>
      <c r="K168" s="54">
        <f>IF(J168=0,0,TRUNC((75/(J168+0.24)- IF($G168="w",Parameter!$B$3,Parameter!$D$3))/IF($G168="w",Parameter!$C$3,Parameter!$E$3)))</f>
        <v>0</v>
      </c>
      <c r="L168" s="105"/>
      <c r="M168" s="54">
        <f>IF(L168=0,0,TRUNC((100/(L168+0.24)- IF($G168="w",Parameter!$B$3,Parameter!$D$3))/IF($G168="w",Parameter!$C$3,Parameter!$E$3)))</f>
        <v>0</v>
      </c>
      <c r="N168" s="80"/>
      <c r="O168" s="79" t="s">
        <v>44</v>
      </c>
      <c r="P168" s="81"/>
      <c r="Q168" s="54">
        <f>IF($G168="m",0,IF(AND($P168=0,$N168=0),0,TRUNC((800/($N168*60+$P168)-IF($G168="w",Parameter!$B$6,Parameter!$D$6))/IF($G168="w",Parameter!$C$6,Parameter!$E$6))))</f>
        <v>0</v>
      </c>
      <c r="R168" s="106"/>
      <c r="S168" s="73">
        <f>IF(R168=0,0,TRUNC((2000/(R168)- IF(Q168="w",Parameter!$B$6,Parameter!$D$6))/IF(Q168="w",Parameter!$C$6,Parameter!$E$6)))</f>
        <v>0</v>
      </c>
      <c r="T168" s="106"/>
      <c r="U168" s="73">
        <f>IF(T168=0,0,TRUNC((2000/(T168)- IF(Q168="w",Parameter!$B$3,Parameter!$D$3))/IF(Q168="w",Parameter!$C$3,Parameter!$E$3)))</f>
        <v>0</v>
      </c>
      <c r="V168" s="80"/>
      <c r="W168" s="79" t="s">
        <v>44</v>
      </c>
      <c r="X168" s="81"/>
      <c r="Y168" s="54">
        <f>IF($G168="w",0,IF(AND($V168=0,$X168=0),0,TRUNC((1000/($V168*60+$X168)-IF($G168="w",Parameter!$B$6,Parameter!$D$6))/IF($G168="w",Parameter!$C$6,Parameter!$E$6))))</f>
        <v>0</v>
      </c>
      <c r="Z168" s="37"/>
      <c r="AA168" s="104">
        <f>IF(Z168=0,0,TRUNC((SQRT(Z168)- IF($G168="w",Parameter!$B$11,Parameter!$D$11))/IF($G168="w",Parameter!$C$11,Parameter!$E$11)))</f>
        <v>0</v>
      </c>
      <c r="AB168" s="105"/>
      <c r="AC168" s="104">
        <f>IF(AB168=0,0,TRUNC((SQRT(AB168)- IF($G168="w",Parameter!$B$10,Parameter!$D$10))/IF($G168="w",Parameter!$C$10,Parameter!$E$10)))</f>
        <v>0</v>
      </c>
      <c r="AD168" s="38"/>
      <c r="AE168" s="55">
        <f>IF(AD168=0,0,TRUNC((SQRT(AD168)- IF($G168="w",Parameter!$B$15,Parameter!$D$15))/IF($G168="w",Parameter!$C$15,Parameter!$E$15)))</f>
        <v>0</v>
      </c>
      <c r="AF168" s="32"/>
      <c r="AG168" s="55">
        <f>IF(AF168=0,0,TRUNC((SQRT(AF168)- IF($G168="w",Parameter!$B$12,Parameter!$D$12))/IF($G168="w",Parameter!$C$12,Parameter!$E$12)))</f>
        <v>0</v>
      </c>
      <c r="AH168" s="60">
        <f t="shared" si="29"/>
        <v>0</v>
      </c>
      <c r="AI168" s="61">
        <f>LOOKUP($F168,Urkunde!$A$2:$A$16,IF($G168="w",Urkunde!$B$2:$B$16,Urkunde!$D$2:$D$16))</f>
        <v>0</v>
      </c>
      <c r="AJ168" s="61">
        <f>LOOKUP($F168,Urkunde!$A$2:$A$16,IF($G168="w",Urkunde!$C$2:$C$16,Urkunde!$E$2:$E$16))</f>
        <v>0</v>
      </c>
      <c r="AK168" s="61" t="str">
        <f t="shared" si="30"/>
        <v>-</v>
      </c>
      <c r="AL168" s="29">
        <f t="shared" si="31"/>
        <v>0</v>
      </c>
      <c r="AM168" s="21">
        <f t="shared" si="32"/>
        <v>0</v>
      </c>
      <c r="AN168" s="21">
        <f t="shared" si="33"/>
        <v>0</v>
      </c>
      <c r="AO168" s="21">
        <f t="shared" si="34"/>
        <v>0</v>
      </c>
      <c r="AP168" s="21">
        <f t="shared" si="35"/>
        <v>0</v>
      </c>
      <c r="AQ168" s="21">
        <f t="shared" si="36"/>
        <v>0</v>
      </c>
      <c r="AR168" s="21">
        <f t="shared" si="37"/>
        <v>0</v>
      </c>
      <c r="AS168" s="21">
        <f t="shared" si="38"/>
        <v>0</v>
      </c>
      <c r="AT168" s="21">
        <f t="shared" si="39"/>
        <v>0</v>
      </c>
      <c r="AU168" s="21">
        <f t="shared" si="40"/>
        <v>0</v>
      </c>
      <c r="AV168" s="21">
        <f t="shared" si="41"/>
        <v>0</v>
      </c>
    </row>
    <row r="169" spans="1:48" ht="15.6" x14ac:dyDescent="0.3">
      <c r="A169" s="51"/>
      <c r="B169" s="50"/>
      <c r="C169" s="96"/>
      <c r="D169" s="96"/>
      <c r="E169" s="49"/>
      <c r="F169" s="52">
        <f t="shared" si="28"/>
        <v>0</v>
      </c>
      <c r="G169" s="48"/>
      <c r="H169" s="38"/>
      <c r="I169" s="54">
        <f>IF(H169=0,0,TRUNC((50/(H169+0.24)- IF($G169="w",Parameter!$B$3,Parameter!$D$3))/IF($G169="w",Parameter!$C$3,Parameter!$E$3)))</f>
        <v>0</v>
      </c>
      <c r="J169" s="105"/>
      <c r="K169" s="54">
        <f>IF(J169=0,0,TRUNC((75/(J169+0.24)- IF($G169="w",Parameter!$B$3,Parameter!$D$3))/IF($G169="w",Parameter!$C$3,Parameter!$E$3)))</f>
        <v>0</v>
      </c>
      <c r="L169" s="105"/>
      <c r="M169" s="54">
        <f>IF(L169=0,0,TRUNC((100/(L169+0.24)- IF($G169="w",Parameter!$B$3,Parameter!$D$3))/IF($G169="w",Parameter!$C$3,Parameter!$E$3)))</f>
        <v>0</v>
      </c>
      <c r="N169" s="80"/>
      <c r="O169" s="79" t="s">
        <v>44</v>
      </c>
      <c r="P169" s="81"/>
      <c r="Q169" s="54">
        <f>IF($G169="m",0,IF(AND($P169=0,$N169=0),0,TRUNC((800/($N169*60+$P169)-IF($G169="w",Parameter!$B$6,Parameter!$D$6))/IF($G169="w",Parameter!$C$6,Parameter!$E$6))))</f>
        <v>0</v>
      </c>
      <c r="R169" s="106"/>
      <c r="S169" s="73">
        <f>IF(R169=0,0,TRUNC((2000/(R169)- IF(Q169="w",Parameter!$B$6,Parameter!$D$6))/IF(Q169="w",Parameter!$C$6,Parameter!$E$6)))</f>
        <v>0</v>
      </c>
      <c r="T169" s="106"/>
      <c r="U169" s="73">
        <f>IF(T169=0,0,TRUNC((2000/(T169)- IF(Q169="w",Parameter!$B$3,Parameter!$D$3))/IF(Q169="w",Parameter!$C$3,Parameter!$E$3)))</f>
        <v>0</v>
      </c>
      <c r="V169" s="80"/>
      <c r="W169" s="79" t="s">
        <v>44</v>
      </c>
      <c r="X169" s="81"/>
      <c r="Y169" s="54">
        <f>IF($G169="w",0,IF(AND($V169=0,$X169=0),0,TRUNC((1000/($V169*60+$X169)-IF($G169="w",Parameter!$B$6,Parameter!$D$6))/IF($G169="w",Parameter!$C$6,Parameter!$E$6))))</f>
        <v>0</v>
      </c>
      <c r="Z169" s="37"/>
      <c r="AA169" s="104">
        <f>IF(Z169=0,0,TRUNC((SQRT(Z169)- IF($G169="w",Parameter!$B$11,Parameter!$D$11))/IF($G169="w",Parameter!$C$11,Parameter!$E$11)))</f>
        <v>0</v>
      </c>
      <c r="AB169" s="105"/>
      <c r="AC169" s="104">
        <f>IF(AB169=0,0,TRUNC((SQRT(AB169)- IF($G169="w",Parameter!$B$10,Parameter!$D$10))/IF($G169="w",Parameter!$C$10,Parameter!$E$10)))</f>
        <v>0</v>
      </c>
      <c r="AD169" s="38"/>
      <c r="AE169" s="55">
        <f>IF(AD169=0,0,TRUNC((SQRT(AD169)- IF($G169="w",Parameter!$B$15,Parameter!$D$15))/IF($G169="w",Parameter!$C$15,Parameter!$E$15)))</f>
        <v>0</v>
      </c>
      <c r="AF169" s="32"/>
      <c r="AG169" s="55">
        <f>IF(AF169=0,0,TRUNC((SQRT(AF169)- IF($G169="w",Parameter!$B$12,Parameter!$D$12))/IF($G169="w",Parameter!$C$12,Parameter!$E$12)))</f>
        <v>0</v>
      </c>
      <c r="AH169" s="60">
        <f t="shared" si="29"/>
        <v>0</v>
      </c>
      <c r="AI169" s="61">
        <f>LOOKUP($F169,Urkunde!$A$2:$A$16,IF($G169="w",Urkunde!$B$2:$B$16,Urkunde!$D$2:$D$16))</f>
        <v>0</v>
      </c>
      <c r="AJ169" s="61">
        <f>LOOKUP($F169,Urkunde!$A$2:$A$16,IF($G169="w",Urkunde!$C$2:$C$16,Urkunde!$E$2:$E$16))</f>
        <v>0</v>
      </c>
      <c r="AK169" s="61" t="str">
        <f t="shared" si="30"/>
        <v>-</v>
      </c>
      <c r="AL169" s="29">
        <f t="shared" si="31"/>
        <v>0</v>
      </c>
      <c r="AM169" s="21">
        <f t="shared" si="32"/>
        <v>0</v>
      </c>
      <c r="AN169" s="21">
        <f t="shared" si="33"/>
        <v>0</v>
      </c>
      <c r="AO169" s="21">
        <f t="shared" si="34"/>
        <v>0</v>
      </c>
      <c r="AP169" s="21">
        <f t="shared" si="35"/>
        <v>0</v>
      </c>
      <c r="AQ169" s="21">
        <f t="shared" si="36"/>
        <v>0</v>
      </c>
      <c r="AR169" s="21">
        <f t="shared" si="37"/>
        <v>0</v>
      </c>
      <c r="AS169" s="21">
        <f t="shared" si="38"/>
        <v>0</v>
      </c>
      <c r="AT169" s="21">
        <f t="shared" si="39"/>
        <v>0</v>
      </c>
      <c r="AU169" s="21">
        <f t="shared" si="40"/>
        <v>0</v>
      </c>
      <c r="AV169" s="21">
        <f t="shared" si="41"/>
        <v>0</v>
      </c>
    </row>
    <row r="170" spans="1:48" ht="15.6" x14ac:dyDescent="0.3">
      <c r="A170" s="51"/>
      <c r="B170" s="50"/>
      <c r="C170" s="96"/>
      <c r="D170" s="96"/>
      <c r="E170" s="49"/>
      <c r="F170" s="52">
        <f t="shared" si="28"/>
        <v>0</v>
      </c>
      <c r="G170" s="48"/>
      <c r="H170" s="38"/>
      <c r="I170" s="54">
        <f>IF(H170=0,0,TRUNC((50/(H170+0.24)- IF($G170="w",Parameter!$B$3,Parameter!$D$3))/IF($G170="w",Parameter!$C$3,Parameter!$E$3)))</f>
        <v>0</v>
      </c>
      <c r="J170" s="105"/>
      <c r="K170" s="54">
        <f>IF(J170=0,0,TRUNC((75/(J170+0.24)- IF($G170="w",Parameter!$B$3,Parameter!$D$3))/IF($G170="w",Parameter!$C$3,Parameter!$E$3)))</f>
        <v>0</v>
      </c>
      <c r="L170" s="105"/>
      <c r="M170" s="54">
        <f>IF(L170=0,0,TRUNC((100/(L170+0.24)- IF($G170="w",Parameter!$B$3,Parameter!$D$3))/IF($G170="w",Parameter!$C$3,Parameter!$E$3)))</f>
        <v>0</v>
      </c>
      <c r="N170" s="80"/>
      <c r="O170" s="79" t="s">
        <v>44</v>
      </c>
      <c r="P170" s="81"/>
      <c r="Q170" s="54">
        <f>IF($G170="m",0,IF(AND($P170=0,$N170=0),0,TRUNC((800/($N170*60+$P170)-IF($G170="w",Parameter!$B$6,Parameter!$D$6))/IF($G170="w",Parameter!$C$6,Parameter!$E$6))))</f>
        <v>0</v>
      </c>
      <c r="R170" s="106"/>
      <c r="S170" s="73">
        <f>IF(R170=0,0,TRUNC((2000/(R170)- IF(Q170="w",Parameter!$B$6,Parameter!$D$6))/IF(Q170="w",Parameter!$C$6,Parameter!$E$6)))</f>
        <v>0</v>
      </c>
      <c r="T170" s="106"/>
      <c r="U170" s="73">
        <f>IF(T170=0,0,TRUNC((2000/(T170)- IF(Q170="w",Parameter!$B$3,Parameter!$D$3))/IF(Q170="w",Parameter!$C$3,Parameter!$E$3)))</f>
        <v>0</v>
      </c>
      <c r="V170" s="80"/>
      <c r="W170" s="79" t="s">
        <v>44</v>
      </c>
      <c r="X170" s="81"/>
      <c r="Y170" s="54">
        <f>IF($G170="w",0,IF(AND($V170=0,$X170=0),0,TRUNC((1000/($V170*60+$X170)-IF($G170="w",Parameter!$B$6,Parameter!$D$6))/IF($G170="w",Parameter!$C$6,Parameter!$E$6))))</f>
        <v>0</v>
      </c>
      <c r="Z170" s="37"/>
      <c r="AA170" s="104">
        <f>IF(Z170=0,0,TRUNC((SQRT(Z170)- IF($G170="w",Parameter!$B$11,Parameter!$D$11))/IF($G170="w",Parameter!$C$11,Parameter!$E$11)))</f>
        <v>0</v>
      </c>
      <c r="AB170" s="105"/>
      <c r="AC170" s="104">
        <f>IF(AB170=0,0,TRUNC((SQRT(AB170)- IF($G170="w",Parameter!$B$10,Parameter!$D$10))/IF($G170="w",Parameter!$C$10,Parameter!$E$10)))</f>
        <v>0</v>
      </c>
      <c r="AD170" s="38"/>
      <c r="AE170" s="55">
        <f>IF(AD170=0,0,TRUNC((SQRT(AD170)- IF($G170="w",Parameter!$B$15,Parameter!$D$15))/IF($G170="w",Parameter!$C$15,Parameter!$E$15)))</f>
        <v>0</v>
      </c>
      <c r="AF170" s="32"/>
      <c r="AG170" s="55">
        <f>IF(AF170=0,0,TRUNC((SQRT(AF170)- IF($G170="w",Parameter!$B$12,Parameter!$D$12))/IF($G170="w",Parameter!$C$12,Parameter!$E$12)))</f>
        <v>0</v>
      </c>
      <c r="AH170" s="60">
        <f t="shared" si="29"/>
        <v>0</v>
      </c>
      <c r="AI170" s="61">
        <f>LOOKUP($F170,Urkunde!$A$2:$A$16,IF($G170="w",Urkunde!$B$2:$B$16,Urkunde!$D$2:$D$16))</f>
        <v>0</v>
      </c>
      <c r="AJ170" s="61">
        <f>LOOKUP($F170,Urkunde!$A$2:$A$16,IF($G170="w",Urkunde!$C$2:$C$16,Urkunde!$E$2:$E$16))</f>
        <v>0</v>
      </c>
      <c r="AK170" s="61" t="str">
        <f t="shared" si="30"/>
        <v>-</v>
      </c>
      <c r="AL170" s="29">
        <f t="shared" si="31"/>
        <v>0</v>
      </c>
      <c r="AM170" s="21">
        <f t="shared" si="32"/>
        <v>0</v>
      </c>
      <c r="AN170" s="21">
        <f t="shared" si="33"/>
        <v>0</v>
      </c>
      <c r="AO170" s="21">
        <f t="shared" si="34"/>
        <v>0</v>
      </c>
      <c r="AP170" s="21">
        <f t="shared" si="35"/>
        <v>0</v>
      </c>
      <c r="AQ170" s="21">
        <f t="shared" si="36"/>
        <v>0</v>
      </c>
      <c r="AR170" s="21">
        <f t="shared" si="37"/>
        <v>0</v>
      </c>
      <c r="AS170" s="21">
        <f t="shared" si="38"/>
        <v>0</v>
      </c>
      <c r="AT170" s="21">
        <f t="shared" si="39"/>
        <v>0</v>
      </c>
      <c r="AU170" s="21">
        <f t="shared" si="40"/>
        <v>0</v>
      </c>
      <c r="AV170" s="21">
        <f t="shared" si="41"/>
        <v>0</v>
      </c>
    </row>
    <row r="171" spans="1:48" ht="15.6" x14ac:dyDescent="0.3">
      <c r="A171" s="51"/>
      <c r="B171" s="50"/>
      <c r="C171" s="96"/>
      <c r="D171" s="96"/>
      <c r="E171" s="49"/>
      <c r="F171" s="52">
        <f t="shared" si="28"/>
        <v>0</v>
      </c>
      <c r="G171" s="48"/>
      <c r="H171" s="38"/>
      <c r="I171" s="54">
        <f>IF(H171=0,0,TRUNC((50/(H171+0.24)- IF($G171="w",Parameter!$B$3,Parameter!$D$3))/IF($G171="w",Parameter!$C$3,Parameter!$E$3)))</f>
        <v>0</v>
      </c>
      <c r="J171" s="105"/>
      <c r="K171" s="54">
        <f>IF(J171=0,0,TRUNC((75/(J171+0.24)- IF($G171="w",Parameter!$B$3,Parameter!$D$3))/IF($G171="w",Parameter!$C$3,Parameter!$E$3)))</f>
        <v>0</v>
      </c>
      <c r="L171" s="105"/>
      <c r="M171" s="54">
        <f>IF(L171=0,0,TRUNC((100/(L171+0.24)- IF($G171="w",Parameter!$B$3,Parameter!$D$3))/IF($G171="w",Parameter!$C$3,Parameter!$E$3)))</f>
        <v>0</v>
      </c>
      <c r="N171" s="80"/>
      <c r="O171" s="79" t="s">
        <v>44</v>
      </c>
      <c r="P171" s="81"/>
      <c r="Q171" s="54">
        <f>IF($G171="m",0,IF(AND($P171=0,$N171=0),0,TRUNC((800/($N171*60+$P171)-IF($G171="w",Parameter!$B$6,Parameter!$D$6))/IF($G171="w",Parameter!$C$6,Parameter!$E$6))))</f>
        <v>0</v>
      </c>
      <c r="R171" s="106"/>
      <c r="S171" s="73">
        <f>IF(R171=0,0,TRUNC((2000/(R171)- IF(Q171="w",Parameter!$B$6,Parameter!$D$6))/IF(Q171="w",Parameter!$C$6,Parameter!$E$6)))</f>
        <v>0</v>
      </c>
      <c r="T171" s="106"/>
      <c r="U171" s="73">
        <f>IF(T171=0,0,TRUNC((2000/(T171)- IF(Q171="w",Parameter!$B$3,Parameter!$D$3))/IF(Q171="w",Parameter!$C$3,Parameter!$E$3)))</f>
        <v>0</v>
      </c>
      <c r="V171" s="80"/>
      <c r="W171" s="79" t="s">
        <v>44</v>
      </c>
      <c r="X171" s="81"/>
      <c r="Y171" s="54">
        <f>IF($G171="w",0,IF(AND($V171=0,$X171=0),0,TRUNC((1000/($V171*60+$X171)-IF($G171="w",Parameter!$B$6,Parameter!$D$6))/IF($G171="w",Parameter!$C$6,Parameter!$E$6))))</f>
        <v>0</v>
      </c>
      <c r="Z171" s="37"/>
      <c r="AA171" s="104">
        <f>IF(Z171=0,0,TRUNC((SQRT(Z171)- IF($G171="w",Parameter!$B$11,Parameter!$D$11))/IF($G171="w",Parameter!$C$11,Parameter!$E$11)))</f>
        <v>0</v>
      </c>
      <c r="AB171" s="105"/>
      <c r="AC171" s="104">
        <f>IF(AB171=0,0,TRUNC((SQRT(AB171)- IF($G171="w",Parameter!$B$10,Parameter!$D$10))/IF($G171="w",Parameter!$C$10,Parameter!$E$10)))</f>
        <v>0</v>
      </c>
      <c r="AD171" s="38"/>
      <c r="AE171" s="55">
        <f>IF(AD171=0,0,TRUNC((SQRT(AD171)- IF($G171="w",Parameter!$B$15,Parameter!$D$15))/IF($G171="w",Parameter!$C$15,Parameter!$E$15)))</f>
        <v>0</v>
      </c>
      <c r="AF171" s="32"/>
      <c r="AG171" s="55">
        <f>IF(AF171=0,0,TRUNC((SQRT(AF171)- IF($G171="w",Parameter!$B$12,Parameter!$D$12))/IF($G171="w",Parameter!$C$12,Parameter!$E$12)))</f>
        <v>0</v>
      </c>
      <c r="AH171" s="60">
        <f t="shared" si="29"/>
        <v>0</v>
      </c>
      <c r="AI171" s="61">
        <f>LOOKUP($F171,Urkunde!$A$2:$A$16,IF($G171="w",Urkunde!$B$2:$B$16,Urkunde!$D$2:$D$16))</f>
        <v>0</v>
      </c>
      <c r="AJ171" s="61">
        <f>LOOKUP($F171,Urkunde!$A$2:$A$16,IF($G171="w",Urkunde!$C$2:$C$16,Urkunde!$E$2:$E$16))</f>
        <v>0</v>
      </c>
      <c r="AK171" s="61" t="str">
        <f t="shared" si="30"/>
        <v>-</v>
      </c>
      <c r="AL171" s="29">
        <f t="shared" si="31"/>
        <v>0</v>
      </c>
      <c r="AM171" s="21">
        <f t="shared" si="32"/>
        <v>0</v>
      </c>
      <c r="AN171" s="21">
        <f t="shared" si="33"/>
        <v>0</v>
      </c>
      <c r="AO171" s="21">
        <f t="shared" si="34"/>
        <v>0</v>
      </c>
      <c r="AP171" s="21">
        <f t="shared" si="35"/>
        <v>0</v>
      </c>
      <c r="AQ171" s="21">
        <f t="shared" si="36"/>
        <v>0</v>
      </c>
      <c r="AR171" s="21">
        <f t="shared" si="37"/>
        <v>0</v>
      </c>
      <c r="AS171" s="21">
        <f t="shared" si="38"/>
        <v>0</v>
      </c>
      <c r="AT171" s="21">
        <f t="shared" si="39"/>
        <v>0</v>
      </c>
      <c r="AU171" s="21">
        <f t="shared" si="40"/>
        <v>0</v>
      </c>
      <c r="AV171" s="21">
        <f t="shared" si="41"/>
        <v>0</v>
      </c>
    </row>
    <row r="172" spans="1:48" ht="15.6" x14ac:dyDescent="0.3">
      <c r="A172" s="51"/>
      <c r="B172" s="50"/>
      <c r="C172" s="96"/>
      <c r="D172" s="96"/>
      <c r="E172" s="49"/>
      <c r="F172" s="52">
        <f t="shared" si="28"/>
        <v>0</v>
      </c>
      <c r="G172" s="48"/>
      <c r="H172" s="38"/>
      <c r="I172" s="54">
        <f>IF(H172=0,0,TRUNC((50/(H172+0.24)- IF($G172="w",Parameter!$B$3,Parameter!$D$3))/IF($G172="w",Parameter!$C$3,Parameter!$E$3)))</f>
        <v>0</v>
      </c>
      <c r="J172" s="105"/>
      <c r="K172" s="54">
        <f>IF(J172=0,0,TRUNC((75/(J172+0.24)- IF($G172="w",Parameter!$B$3,Parameter!$D$3))/IF($G172="w",Parameter!$C$3,Parameter!$E$3)))</f>
        <v>0</v>
      </c>
      <c r="L172" s="105"/>
      <c r="M172" s="54">
        <f>IF(L172=0,0,TRUNC((100/(L172+0.24)- IF($G172="w",Parameter!$B$3,Parameter!$D$3))/IF($G172="w",Parameter!$C$3,Parameter!$E$3)))</f>
        <v>0</v>
      </c>
      <c r="N172" s="80"/>
      <c r="O172" s="79" t="s">
        <v>44</v>
      </c>
      <c r="P172" s="81"/>
      <c r="Q172" s="54">
        <f>IF($G172="m",0,IF(AND($P172=0,$N172=0),0,TRUNC((800/($N172*60+$P172)-IF($G172="w",Parameter!$B$6,Parameter!$D$6))/IF($G172="w",Parameter!$C$6,Parameter!$E$6))))</f>
        <v>0</v>
      </c>
      <c r="R172" s="106"/>
      <c r="S172" s="73">
        <f>IF(R172=0,0,TRUNC((2000/(R172)- IF(Q172="w",Parameter!$B$6,Parameter!$D$6))/IF(Q172="w",Parameter!$C$6,Parameter!$E$6)))</f>
        <v>0</v>
      </c>
      <c r="T172" s="106"/>
      <c r="U172" s="73">
        <f>IF(T172=0,0,TRUNC((2000/(T172)- IF(Q172="w",Parameter!$B$3,Parameter!$D$3))/IF(Q172="w",Parameter!$C$3,Parameter!$E$3)))</f>
        <v>0</v>
      </c>
      <c r="V172" s="80"/>
      <c r="W172" s="79" t="s">
        <v>44</v>
      </c>
      <c r="X172" s="81"/>
      <c r="Y172" s="54">
        <f>IF($G172="w",0,IF(AND($V172=0,$X172=0),0,TRUNC((1000/($V172*60+$X172)-IF($G172="w",Parameter!$B$6,Parameter!$D$6))/IF($G172="w",Parameter!$C$6,Parameter!$E$6))))</f>
        <v>0</v>
      </c>
      <c r="Z172" s="37"/>
      <c r="AA172" s="104">
        <f>IF(Z172=0,0,TRUNC((SQRT(Z172)- IF($G172="w",Parameter!$B$11,Parameter!$D$11))/IF($G172="w",Parameter!$C$11,Parameter!$E$11)))</f>
        <v>0</v>
      </c>
      <c r="AB172" s="105"/>
      <c r="AC172" s="104">
        <f>IF(AB172=0,0,TRUNC((SQRT(AB172)- IF($G172="w",Parameter!$B$10,Parameter!$D$10))/IF($G172="w",Parameter!$C$10,Parameter!$E$10)))</f>
        <v>0</v>
      </c>
      <c r="AD172" s="38"/>
      <c r="AE172" s="55">
        <f>IF(AD172=0,0,TRUNC((SQRT(AD172)- IF($G172="w",Parameter!$B$15,Parameter!$D$15))/IF($G172="w",Parameter!$C$15,Parameter!$E$15)))</f>
        <v>0</v>
      </c>
      <c r="AF172" s="32"/>
      <c r="AG172" s="55">
        <f>IF(AF172=0,0,TRUNC((SQRT(AF172)- IF($G172="w",Parameter!$B$12,Parameter!$D$12))/IF($G172="w",Parameter!$C$12,Parameter!$E$12)))</f>
        <v>0</v>
      </c>
      <c r="AH172" s="60">
        <f t="shared" si="29"/>
        <v>0</v>
      </c>
      <c r="AI172" s="61">
        <f>LOOKUP($F172,Urkunde!$A$2:$A$16,IF($G172="w",Urkunde!$B$2:$B$16,Urkunde!$D$2:$D$16))</f>
        <v>0</v>
      </c>
      <c r="AJ172" s="61">
        <f>LOOKUP($F172,Urkunde!$A$2:$A$16,IF($G172="w",Urkunde!$C$2:$C$16,Urkunde!$E$2:$E$16))</f>
        <v>0</v>
      </c>
      <c r="AK172" s="61" t="str">
        <f t="shared" si="30"/>
        <v>-</v>
      </c>
      <c r="AL172" s="29">
        <f t="shared" si="31"/>
        <v>0</v>
      </c>
      <c r="AM172" s="21">
        <f t="shared" si="32"/>
        <v>0</v>
      </c>
      <c r="AN172" s="21">
        <f t="shared" si="33"/>
        <v>0</v>
      </c>
      <c r="AO172" s="21">
        <f t="shared" si="34"/>
        <v>0</v>
      </c>
      <c r="AP172" s="21">
        <f t="shared" si="35"/>
        <v>0</v>
      </c>
      <c r="AQ172" s="21">
        <f t="shared" si="36"/>
        <v>0</v>
      </c>
      <c r="AR172" s="21">
        <f t="shared" si="37"/>
        <v>0</v>
      </c>
      <c r="AS172" s="21">
        <f t="shared" si="38"/>
        <v>0</v>
      </c>
      <c r="AT172" s="21">
        <f t="shared" si="39"/>
        <v>0</v>
      </c>
      <c r="AU172" s="21">
        <f t="shared" si="40"/>
        <v>0</v>
      </c>
      <c r="AV172" s="21">
        <f t="shared" si="41"/>
        <v>0</v>
      </c>
    </row>
    <row r="173" spans="1:48" ht="15.6" x14ac:dyDescent="0.3">
      <c r="A173" s="51"/>
      <c r="B173" s="50"/>
      <c r="C173" s="96"/>
      <c r="D173" s="96"/>
      <c r="E173" s="49"/>
      <c r="F173" s="52">
        <f t="shared" si="28"/>
        <v>0</v>
      </c>
      <c r="G173" s="48"/>
      <c r="H173" s="38"/>
      <c r="I173" s="54">
        <f>IF(H173=0,0,TRUNC((50/(H173+0.24)- IF($G173="w",Parameter!$B$3,Parameter!$D$3))/IF($G173="w",Parameter!$C$3,Parameter!$E$3)))</f>
        <v>0</v>
      </c>
      <c r="J173" s="105"/>
      <c r="K173" s="54">
        <f>IF(J173=0,0,TRUNC((75/(J173+0.24)- IF($G173="w",Parameter!$B$3,Parameter!$D$3))/IF($G173="w",Parameter!$C$3,Parameter!$E$3)))</f>
        <v>0</v>
      </c>
      <c r="L173" s="105"/>
      <c r="M173" s="54">
        <f>IF(L173=0,0,TRUNC((100/(L173+0.24)- IF($G173="w",Parameter!$B$3,Parameter!$D$3))/IF($G173="w",Parameter!$C$3,Parameter!$E$3)))</f>
        <v>0</v>
      </c>
      <c r="N173" s="80"/>
      <c r="O173" s="79" t="s">
        <v>44</v>
      </c>
      <c r="P173" s="81"/>
      <c r="Q173" s="54">
        <f>IF($G173="m",0,IF(AND($P173=0,$N173=0),0,TRUNC((800/($N173*60+$P173)-IF($G173="w",Parameter!$B$6,Parameter!$D$6))/IF($G173="w",Parameter!$C$6,Parameter!$E$6))))</f>
        <v>0</v>
      </c>
      <c r="R173" s="106"/>
      <c r="S173" s="73">
        <f>IF(R173=0,0,TRUNC((2000/(R173)- IF(Q173="w",Parameter!$B$6,Parameter!$D$6))/IF(Q173="w",Parameter!$C$6,Parameter!$E$6)))</f>
        <v>0</v>
      </c>
      <c r="T173" s="106"/>
      <c r="U173" s="73">
        <f>IF(T173=0,0,TRUNC((2000/(T173)- IF(Q173="w",Parameter!$B$3,Parameter!$D$3))/IF(Q173="w",Parameter!$C$3,Parameter!$E$3)))</f>
        <v>0</v>
      </c>
      <c r="V173" s="80"/>
      <c r="W173" s="79" t="s">
        <v>44</v>
      </c>
      <c r="X173" s="81"/>
      <c r="Y173" s="54">
        <f>IF($G173="w",0,IF(AND($V173=0,$X173=0),0,TRUNC((1000/($V173*60+$X173)-IF($G173="w",Parameter!$B$6,Parameter!$D$6))/IF($G173="w",Parameter!$C$6,Parameter!$E$6))))</f>
        <v>0</v>
      </c>
      <c r="Z173" s="37"/>
      <c r="AA173" s="104">
        <f>IF(Z173=0,0,TRUNC((SQRT(Z173)- IF($G173="w",Parameter!$B$11,Parameter!$D$11))/IF($G173="w",Parameter!$C$11,Parameter!$E$11)))</f>
        <v>0</v>
      </c>
      <c r="AB173" s="105"/>
      <c r="AC173" s="104">
        <f>IF(AB173=0,0,TRUNC((SQRT(AB173)- IF($G173="w",Parameter!$B$10,Parameter!$D$10))/IF($G173="w",Parameter!$C$10,Parameter!$E$10)))</f>
        <v>0</v>
      </c>
      <c r="AD173" s="38"/>
      <c r="AE173" s="55">
        <f>IF(AD173=0,0,TRUNC((SQRT(AD173)- IF($G173="w",Parameter!$B$15,Parameter!$D$15))/IF($G173="w",Parameter!$C$15,Parameter!$E$15)))</f>
        <v>0</v>
      </c>
      <c r="AF173" s="32"/>
      <c r="AG173" s="55">
        <f>IF(AF173=0,0,TRUNC((SQRT(AF173)- IF($G173="w",Parameter!$B$12,Parameter!$D$12))/IF($G173="w",Parameter!$C$12,Parameter!$E$12)))</f>
        <v>0</v>
      </c>
      <c r="AH173" s="60">
        <f t="shared" si="29"/>
        <v>0</v>
      </c>
      <c r="AI173" s="61">
        <f>LOOKUP($F173,Urkunde!$A$2:$A$16,IF($G173="w",Urkunde!$B$2:$B$16,Urkunde!$D$2:$D$16))</f>
        <v>0</v>
      </c>
      <c r="AJ173" s="61">
        <f>LOOKUP($F173,Urkunde!$A$2:$A$16,IF($G173="w",Urkunde!$C$2:$C$16,Urkunde!$E$2:$E$16))</f>
        <v>0</v>
      </c>
      <c r="AK173" s="61" t="str">
        <f t="shared" si="30"/>
        <v>-</v>
      </c>
      <c r="AL173" s="29">
        <f t="shared" si="31"/>
        <v>0</v>
      </c>
      <c r="AM173" s="21">
        <f t="shared" si="32"/>
        <v>0</v>
      </c>
      <c r="AN173" s="21">
        <f t="shared" si="33"/>
        <v>0</v>
      </c>
      <c r="AO173" s="21">
        <f t="shared" si="34"/>
        <v>0</v>
      </c>
      <c r="AP173" s="21">
        <f t="shared" si="35"/>
        <v>0</v>
      </c>
      <c r="AQ173" s="21">
        <f t="shared" si="36"/>
        <v>0</v>
      </c>
      <c r="AR173" s="21">
        <f t="shared" si="37"/>
        <v>0</v>
      </c>
      <c r="AS173" s="21">
        <f t="shared" si="38"/>
        <v>0</v>
      </c>
      <c r="AT173" s="21">
        <f t="shared" si="39"/>
        <v>0</v>
      </c>
      <c r="AU173" s="21">
        <f t="shared" si="40"/>
        <v>0</v>
      </c>
      <c r="AV173" s="21">
        <f t="shared" si="41"/>
        <v>0</v>
      </c>
    </row>
    <row r="174" spans="1:48" ht="15.6" x14ac:dyDescent="0.3">
      <c r="A174" s="51"/>
      <c r="B174" s="50"/>
      <c r="C174" s="96"/>
      <c r="D174" s="96"/>
      <c r="E174" s="49"/>
      <c r="F174" s="52">
        <f t="shared" si="28"/>
        <v>0</v>
      </c>
      <c r="G174" s="48"/>
      <c r="H174" s="38"/>
      <c r="I174" s="54">
        <f>IF(H174=0,0,TRUNC((50/(H174+0.24)- IF($G174="w",Parameter!$B$3,Parameter!$D$3))/IF($G174="w",Parameter!$C$3,Parameter!$E$3)))</f>
        <v>0</v>
      </c>
      <c r="J174" s="105"/>
      <c r="K174" s="54">
        <f>IF(J174=0,0,TRUNC((75/(J174+0.24)- IF($G174="w",Parameter!$B$3,Parameter!$D$3))/IF($G174="w",Parameter!$C$3,Parameter!$E$3)))</f>
        <v>0</v>
      </c>
      <c r="L174" s="105"/>
      <c r="M174" s="54">
        <f>IF(L174=0,0,TRUNC((100/(L174+0.24)- IF($G174="w",Parameter!$B$3,Parameter!$D$3))/IF($G174="w",Parameter!$C$3,Parameter!$E$3)))</f>
        <v>0</v>
      </c>
      <c r="N174" s="80"/>
      <c r="O174" s="79" t="s">
        <v>44</v>
      </c>
      <c r="P174" s="81"/>
      <c r="Q174" s="54">
        <f>IF($G174="m",0,IF(AND($P174=0,$N174=0),0,TRUNC((800/($N174*60+$P174)-IF($G174="w",Parameter!$B$6,Parameter!$D$6))/IF($G174="w",Parameter!$C$6,Parameter!$E$6))))</f>
        <v>0</v>
      </c>
      <c r="R174" s="106"/>
      <c r="S174" s="73">
        <f>IF(R174=0,0,TRUNC((2000/(R174)- IF(Q174="w",Parameter!$B$6,Parameter!$D$6))/IF(Q174="w",Parameter!$C$6,Parameter!$E$6)))</f>
        <v>0</v>
      </c>
      <c r="T174" s="106"/>
      <c r="U174" s="73">
        <f>IF(T174=0,0,TRUNC((2000/(T174)- IF(Q174="w",Parameter!$B$3,Parameter!$D$3))/IF(Q174="w",Parameter!$C$3,Parameter!$E$3)))</f>
        <v>0</v>
      </c>
      <c r="V174" s="80"/>
      <c r="W174" s="79" t="s">
        <v>44</v>
      </c>
      <c r="X174" s="81"/>
      <c r="Y174" s="54">
        <f>IF($G174="w",0,IF(AND($V174=0,$X174=0),0,TRUNC((1000/($V174*60+$X174)-IF($G174="w",Parameter!$B$6,Parameter!$D$6))/IF($G174="w",Parameter!$C$6,Parameter!$E$6))))</f>
        <v>0</v>
      </c>
      <c r="Z174" s="37"/>
      <c r="AA174" s="104">
        <f>IF(Z174=0,0,TRUNC((SQRT(Z174)- IF($G174="w",Parameter!$B$11,Parameter!$D$11))/IF($G174="w",Parameter!$C$11,Parameter!$E$11)))</f>
        <v>0</v>
      </c>
      <c r="AB174" s="105"/>
      <c r="AC174" s="104">
        <f>IF(AB174=0,0,TRUNC((SQRT(AB174)- IF($G174="w",Parameter!$B$10,Parameter!$D$10))/IF($G174="w",Parameter!$C$10,Parameter!$E$10)))</f>
        <v>0</v>
      </c>
      <c r="AD174" s="38"/>
      <c r="AE174" s="55">
        <f>IF(AD174=0,0,TRUNC((SQRT(AD174)- IF($G174="w",Parameter!$B$15,Parameter!$D$15))/IF($G174="w",Parameter!$C$15,Parameter!$E$15)))</f>
        <v>0</v>
      </c>
      <c r="AF174" s="32"/>
      <c r="AG174" s="55">
        <f>IF(AF174=0,0,TRUNC((SQRT(AF174)- IF($G174="w",Parameter!$B$12,Parameter!$D$12))/IF($G174="w",Parameter!$C$12,Parameter!$E$12)))</f>
        <v>0</v>
      </c>
      <c r="AH174" s="60">
        <f t="shared" si="29"/>
        <v>0</v>
      </c>
      <c r="AI174" s="61">
        <f>LOOKUP($F174,Urkunde!$A$2:$A$16,IF($G174="w",Urkunde!$B$2:$B$16,Urkunde!$D$2:$D$16))</f>
        <v>0</v>
      </c>
      <c r="AJ174" s="61">
        <f>LOOKUP($F174,Urkunde!$A$2:$A$16,IF($G174="w",Urkunde!$C$2:$C$16,Urkunde!$E$2:$E$16))</f>
        <v>0</v>
      </c>
      <c r="AK174" s="61" t="str">
        <f t="shared" si="30"/>
        <v>-</v>
      </c>
      <c r="AL174" s="29">
        <f t="shared" si="31"/>
        <v>0</v>
      </c>
      <c r="AM174" s="21">
        <f t="shared" si="32"/>
        <v>0</v>
      </c>
      <c r="AN174" s="21">
        <f t="shared" si="33"/>
        <v>0</v>
      </c>
      <c r="AO174" s="21">
        <f t="shared" si="34"/>
        <v>0</v>
      </c>
      <c r="AP174" s="21">
        <f t="shared" si="35"/>
        <v>0</v>
      </c>
      <c r="AQ174" s="21">
        <f t="shared" si="36"/>
        <v>0</v>
      </c>
      <c r="AR174" s="21">
        <f t="shared" si="37"/>
        <v>0</v>
      </c>
      <c r="AS174" s="21">
        <f t="shared" si="38"/>
        <v>0</v>
      </c>
      <c r="AT174" s="21">
        <f t="shared" si="39"/>
        <v>0</v>
      </c>
      <c r="AU174" s="21">
        <f t="shared" si="40"/>
        <v>0</v>
      </c>
      <c r="AV174" s="21">
        <f t="shared" si="41"/>
        <v>0</v>
      </c>
    </row>
    <row r="175" spans="1:48" ht="15.6" x14ac:dyDescent="0.3">
      <c r="A175" s="51"/>
      <c r="B175" s="50"/>
      <c r="C175" s="96"/>
      <c r="D175" s="96"/>
      <c r="E175" s="49"/>
      <c r="F175" s="52">
        <f t="shared" si="28"/>
        <v>0</v>
      </c>
      <c r="G175" s="48"/>
      <c r="H175" s="38"/>
      <c r="I175" s="54">
        <f>IF(H175=0,0,TRUNC((50/(H175+0.24)- IF($G175="w",Parameter!$B$3,Parameter!$D$3))/IF($G175="w",Parameter!$C$3,Parameter!$E$3)))</f>
        <v>0</v>
      </c>
      <c r="J175" s="105"/>
      <c r="K175" s="54">
        <f>IF(J175=0,0,TRUNC((75/(J175+0.24)- IF($G175="w",Parameter!$B$3,Parameter!$D$3))/IF($G175="w",Parameter!$C$3,Parameter!$E$3)))</f>
        <v>0</v>
      </c>
      <c r="L175" s="105"/>
      <c r="M175" s="54">
        <f>IF(L175=0,0,TRUNC((100/(L175+0.24)- IF($G175="w",Parameter!$B$3,Parameter!$D$3))/IF($G175="w",Parameter!$C$3,Parameter!$E$3)))</f>
        <v>0</v>
      </c>
      <c r="N175" s="80"/>
      <c r="O175" s="79" t="s">
        <v>44</v>
      </c>
      <c r="P175" s="81"/>
      <c r="Q175" s="54">
        <f>IF($G175="m",0,IF(AND($P175=0,$N175=0),0,TRUNC((800/($N175*60+$P175)-IF($G175="w",Parameter!$B$6,Parameter!$D$6))/IF($G175="w",Parameter!$C$6,Parameter!$E$6))))</f>
        <v>0</v>
      </c>
      <c r="R175" s="106"/>
      <c r="S175" s="73">
        <f>IF(R175=0,0,TRUNC((2000/(R175)- IF(Q175="w",Parameter!$B$6,Parameter!$D$6))/IF(Q175="w",Parameter!$C$6,Parameter!$E$6)))</f>
        <v>0</v>
      </c>
      <c r="T175" s="106"/>
      <c r="U175" s="73">
        <f>IF(T175=0,0,TRUNC((2000/(T175)- IF(Q175="w",Parameter!$B$3,Parameter!$D$3))/IF(Q175="w",Parameter!$C$3,Parameter!$E$3)))</f>
        <v>0</v>
      </c>
      <c r="V175" s="80"/>
      <c r="W175" s="79" t="s">
        <v>44</v>
      </c>
      <c r="X175" s="81"/>
      <c r="Y175" s="54">
        <f>IF($G175="w",0,IF(AND($V175=0,$X175=0),0,TRUNC((1000/($V175*60+$X175)-IF($G175="w",Parameter!$B$6,Parameter!$D$6))/IF($G175="w",Parameter!$C$6,Parameter!$E$6))))</f>
        <v>0</v>
      </c>
      <c r="Z175" s="37"/>
      <c r="AA175" s="104">
        <f>IF(Z175=0,0,TRUNC((SQRT(Z175)- IF($G175="w",Parameter!$B$11,Parameter!$D$11))/IF($G175="w",Parameter!$C$11,Parameter!$E$11)))</f>
        <v>0</v>
      </c>
      <c r="AB175" s="105"/>
      <c r="AC175" s="104">
        <f>IF(AB175=0,0,TRUNC((SQRT(AB175)- IF($G175="w",Parameter!$B$10,Parameter!$D$10))/IF($G175="w",Parameter!$C$10,Parameter!$E$10)))</f>
        <v>0</v>
      </c>
      <c r="AD175" s="38"/>
      <c r="AE175" s="55">
        <f>IF(AD175=0,0,TRUNC((SQRT(AD175)- IF($G175="w",Parameter!$B$15,Parameter!$D$15))/IF($G175="w",Parameter!$C$15,Parameter!$E$15)))</f>
        <v>0</v>
      </c>
      <c r="AF175" s="32"/>
      <c r="AG175" s="55">
        <f>IF(AF175=0,0,TRUNC((SQRT(AF175)- IF($G175="w",Parameter!$B$12,Parameter!$D$12))/IF($G175="w",Parameter!$C$12,Parameter!$E$12)))</f>
        <v>0</v>
      </c>
      <c r="AH175" s="60">
        <f t="shared" si="29"/>
        <v>0</v>
      </c>
      <c r="AI175" s="61">
        <f>LOOKUP($F175,Urkunde!$A$2:$A$16,IF($G175="w",Urkunde!$B$2:$B$16,Urkunde!$D$2:$D$16))</f>
        <v>0</v>
      </c>
      <c r="AJ175" s="61">
        <f>LOOKUP($F175,Urkunde!$A$2:$A$16,IF($G175="w",Urkunde!$C$2:$C$16,Urkunde!$E$2:$E$16))</f>
        <v>0</v>
      </c>
      <c r="AK175" s="61" t="str">
        <f t="shared" si="30"/>
        <v>-</v>
      </c>
      <c r="AL175" s="29">
        <f t="shared" si="31"/>
        <v>0</v>
      </c>
      <c r="AM175" s="21">
        <f t="shared" si="32"/>
        <v>0</v>
      </c>
      <c r="AN175" s="21">
        <f t="shared" si="33"/>
        <v>0</v>
      </c>
      <c r="AO175" s="21">
        <f t="shared" si="34"/>
        <v>0</v>
      </c>
      <c r="AP175" s="21">
        <f t="shared" si="35"/>
        <v>0</v>
      </c>
      <c r="AQ175" s="21">
        <f t="shared" si="36"/>
        <v>0</v>
      </c>
      <c r="AR175" s="21">
        <f t="shared" si="37"/>
        <v>0</v>
      </c>
      <c r="AS175" s="21">
        <f t="shared" si="38"/>
        <v>0</v>
      </c>
      <c r="AT175" s="21">
        <f t="shared" si="39"/>
        <v>0</v>
      </c>
      <c r="AU175" s="21">
        <f t="shared" si="40"/>
        <v>0</v>
      </c>
      <c r="AV175" s="21">
        <f t="shared" si="41"/>
        <v>0</v>
      </c>
    </row>
    <row r="176" spans="1:48" ht="15.6" x14ac:dyDescent="0.3">
      <c r="A176" s="51"/>
      <c r="B176" s="50"/>
      <c r="C176" s="96"/>
      <c r="D176" s="96"/>
      <c r="E176" s="49"/>
      <c r="F176" s="52">
        <f t="shared" si="28"/>
        <v>0</v>
      </c>
      <c r="G176" s="48"/>
      <c r="H176" s="38"/>
      <c r="I176" s="54">
        <f>IF(H176=0,0,TRUNC((50/(H176+0.24)- IF($G176="w",Parameter!$B$3,Parameter!$D$3))/IF($G176="w",Parameter!$C$3,Parameter!$E$3)))</f>
        <v>0</v>
      </c>
      <c r="J176" s="105"/>
      <c r="K176" s="54">
        <f>IF(J176=0,0,TRUNC((75/(J176+0.24)- IF($G176="w",Parameter!$B$3,Parameter!$D$3))/IF($G176="w",Parameter!$C$3,Parameter!$E$3)))</f>
        <v>0</v>
      </c>
      <c r="L176" s="105"/>
      <c r="M176" s="54">
        <f>IF(L176=0,0,TRUNC((100/(L176+0.24)- IF($G176="w",Parameter!$B$3,Parameter!$D$3))/IF($G176="w",Parameter!$C$3,Parameter!$E$3)))</f>
        <v>0</v>
      </c>
      <c r="N176" s="80"/>
      <c r="O176" s="79" t="s">
        <v>44</v>
      </c>
      <c r="P176" s="81"/>
      <c r="Q176" s="54">
        <f>IF($G176="m",0,IF(AND($P176=0,$N176=0),0,TRUNC((800/($N176*60+$P176)-IF($G176="w",Parameter!$B$6,Parameter!$D$6))/IF($G176="w",Parameter!$C$6,Parameter!$E$6))))</f>
        <v>0</v>
      </c>
      <c r="R176" s="106"/>
      <c r="S176" s="73">
        <f>IF(R176=0,0,TRUNC((2000/(R176)- IF(Q176="w",Parameter!$B$6,Parameter!$D$6))/IF(Q176="w",Parameter!$C$6,Parameter!$E$6)))</f>
        <v>0</v>
      </c>
      <c r="T176" s="106"/>
      <c r="U176" s="73">
        <f>IF(T176=0,0,TRUNC((2000/(T176)- IF(Q176="w",Parameter!$B$3,Parameter!$D$3))/IF(Q176="w",Parameter!$C$3,Parameter!$E$3)))</f>
        <v>0</v>
      </c>
      <c r="V176" s="80"/>
      <c r="W176" s="79" t="s">
        <v>44</v>
      </c>
      <c r="X176" s="81"/>
      <c r="Y176" s="54">
        <f>IF($G176="w",0,IF(AND($V176=0,$X176=0),0,TRUNC((1000/($V176*60+$X176)-IF($G176="w",Parameter!$B$6,Parameter!$D$6))/IF($G176="w",Parameter!$C$6,Parameter!$E$6))))</f>
        <v>0</v>
      </c>
      <c r="Z176" s="37"/>
      <c r="AA176" s="104">
        <f>IF(Z176=0,0,TRUNC((SQRT(Z176)- IF($G176="w",Parameter!$B$11,Parameter!$D$11))/IF($G176="w",Parameter!$C$11,Parameter!$E$11)))</f>
        <v>0</v>
      </c>
      <c r="AB176" s="105"/>
      <c r="AC176" s="104">
        <f>IF(AB176=0,0,TRUNC((SQRT(AB176)- IF($G176="w",Parameter!$B$10,Parameter!$D$10))/IF($G176="w",Parameter!$C$10,Parameter!$E$10)))</f>
        <v>0</v>
      </c>
      <c r="AD176" s="38"/>
      <c r="AE176" s="55">
        <f>IF(AD176=0,0,TRUNC((SQRT(AD176)- IF($G176="w",Parameter!$B$15,Parameter!$D$15))/IF($G176="w",Parameter!$C$15,Parameter!$E$15)))</f>
        <v>0</v>
      </c>
      <c r="AF176" s="32"/>
      <c r="AG176" s="55">
        <f>IF(AF176=0,0,TRUNC((SQRT(AF176)- IF($G176="w",Parameter!$B$12,Parameter!$D$12))/IF($G176="w",Parameter!$C$12,Parameter!$E$12)))</f>
        <v>0</v>
      </c>
      <c r="AH176" s="60">
        <f t="shared" si="29"/>
        <v>0</v>
      </c>
      <c r="AI176" s="61">
        <f>LOOKUP($F176,Urkunde!$A$2:$A$16,IF($G176="w",Urkunde!$B$2:$B$16,Urkunde!$D$2:$D$16))</f>
        <v>0</v>
      </c>
      <c r="AJ176" s="61">
        <f>LOOKUP($F176,Urkunde!$A$2:$A$16,IF($G176="w",Urkunde!$C$2:$C$16,Urkunde!$E$2:$E$16))</f>
        <v>0</v>
      </c>
      <c r="AK176" s="61" t="str">
        <f t="shared" si="30"/>
        <v>-</v>
      </c>
      <c r="AL176" s="29">
        <f t="shared" si="31"/>
        <v>0</v>
      </c>
      <c r="AM176" s="21">
        <f t="shared" si="32"/>
        <v>0</v>
      </c>
      <c r="AN176" s="21">
        <f t="shared" si="33"/>
        <v>0</v>
      </c>
      <c r="AO176" s="21">
        <f t="shared" si="34"/>
        <v>0</v>
      </c>
      <c r="AP176" s="21">
        <f t="shared" si="35"/>
        <v>0</v>
      </c>
      <c r="AQ176" s="21">
        <f t="shared" si="36"/>
        <v>0</v>
      </c>
      <c r="AR176" s="21">
        <f t="shared" si="37"/>
        <v>0</v>
      </c>
      <c r="AS176" s="21">
        <f t="shared" si="38"/>
        <v>0</v>
      </c>
      <c r="AT176" s="21">
        <f t="shared" si="39"/>
        <v>0</v>
      </c>
      <c r="AU176" s="21">
        <f t="shared" si="40"/>
        <v>0</v>
      </c>
      <c r="AV176" s="21">
        <f t="shared" si="41"/>
        <v>0</v>
      </c>
    </row>
    <row r="177" spans="1:48" ht="15.6" x14ac:dyDescent="0.3">
      <c r="A177" s="51"/>
      <c r="B177" s="50"/>
      <c r="C177" s="96"/>
      <c r="D177" s="96"/>
      <c r="E177" s="49"/>
      <c r="F177" s="52">
        <f t="shared" si="28"/>
        <v>0</v>
      </c>
      <c r="G177" s="48"/>
      <c r="H177" s="38"/>
      <c r="I177" s="54">
        <f>IF(H177=0,0,TRUNC((50/(H177+0.24)- IF($G177="w",Parameter!$B$3,Parameter!$D$3))/IF($G177="w",Parameter!$C$3,Parameter!$E$3)))</f>
        <v>0</v>
      </c>
      <c r="J177" s="105"/>
      <c r="K177" s="54">
        <f>IF(J177=0,0,TRUNC((75/(J177+0.24)- IF($G177="w",Parameter!$B$3,Parameter!$D$3))/IF($G177="w",Parameter!$C$3,Parameter!$E$3)))</f>
        <v>0</v>
      </c>
      <c r="L177" s="105"/>
      <c r="M177" s="54">
        <f>IF(L177=0,0,TRUNC((100/(L177+0.24)- IF($G177="w",Parameter!$B$3,Parameter!$D$3))/IF($G177="w",Parameter!$C$3,Parameter!$E$3)))</f>
        <v>0</v>
      </c>
      <c r="N177" s="80"/>
      <c r="O177" s="79" t="s">
        <v>44</v>
      </c>
      <c r="P177" s="81"/>
      <c r="Q177" s="54">
        <f>IF($G177="m",0,IF(AND($P177=0,$N177=0),0,TRUNC((800/($N177*60+$P177)-IF($G177="w",Parameter!$B$6,Parameter!$D$6))/IF($G177="w",Parameter!$C$6,Parameter!$E$6))))</f>
        <v>0</v>
      </c>
      <c r="R177" s="106"/>
      <c r="S177" s="73">
        <f>IF(R177=0,0,TRUNC((2000/(R177)- IF(Q177="w",Parameter!$B$6,Parameter!$D$6))/IF(Q177="w",Parameter!$C$6,Parameter!$E$6)))</f>
        <v>0</v>
      </c>
      <c r="T177" s="106"/>
      <c r="U177" s="73">
        <f>IF(T177=0,0,TRUNC((2000/(T177)- IF(Q177="w",Parameter!$B$3,Parameter!$D$3))/IF(Q177="w",Parameter!$C$3,Parameter!$E$3)))</f>
        <v>0</v>
      </c>
      <c r="V177" s="80"/>
      <c r="W177" s="79" t="s">
        <v>44</v>
      </c>
      <c r="X177" s="81"/>
      <c r="Y177" s="54">
        <f>IF($G177="w",0,IF(AND($V177=0,$X177=0),0,TRUNC((1000/($V177*60+$X177)-IF($G177="w",Parameter!$B$6,Parameter!$D$6))/IF($G177="w",Parameter!$C$6,Parameter!$E$6))))</f>
        <v>0</v>
      </c>
      <c r="Z177" s="37"/>
      <c r="AA177" s="104">
        <f>IF(Z177=0,0,TRUNC((SQRT(Z177)- IF($G177="w",Parameter!$B$11,Parameter!$D$11))/IF($G177="w",Parameter!$C$11,Parameter!$E$11)))</f>
        <v>0</v>
      </c>
      <c r="AB177" s="105"/>
      <c r="AC177" s="104">
        <f>IF(AB177=0,0,TRUNC((SQRT(AB177)- IF($G177="w",Parameter!$B$10,Parameter!$D$10))/IF($G177="w",Parameter!$C$10,Parameter!$E$10)))</f>
        <v>0</v>
      </c>
      <c r="AD177" s="38"/>
      <c r="AE177" s="55">
        <f>IF(AD177=0,0,TRUNC((SQRT(AD177)- IF($G177="w",Parameter!$B$15,Parameter!$D$15))/IF($G177="w",Parameter!$C$15,Parameter!$E$15)))</f>
        <v>0</v>
      </c>
      <c r="AF177" s="32"/>
      <c r="AG177" s="55">
        <f>IF(AF177=0,0,TRUNC((SQRT(AF177)- IF($G177="w",Parameter!$B$12,Parameter!$D$12))/IF($G177="w",Parameter!$C$12,Parameter!$E$12)))</f>
        <v>0</v>
      </c>
      <c r="AH177" s="60">
        <f t="shared" si="29"/>
        <v>0</v>
      </c>
      <c r="AI177" s="61">
        <f>LOOKUP($F177,Urkunde!$A$2:$A$16,IF($G177="w",Urkunde!$B$2:$B$16,Urkunde!$D$2:$D$16))</f>
        <v>0</v>
      </c>
      <c r="AJ177" s="61">
        <f>LOOKUP($F177,Urkunde!$A$2:$A$16,IF($G177="w",Urkunde!$C$2:$C$16,Urkunde!$E$2:$E$16))</f>
        <v>0</v>
      </c>
      <c r="AK177" s="61" t="str">
        <f t="shared" si="30"/>
        <v>-</v>
      </c>
      <c r="AL177" s="29">
        <f t="shared" si="31"/>
        <v>0</v>
      </c>
      <c r="AM177" s="21">
        <f t="shared" si="32"/>
        <v>0</v>
      </c>
      <c r="AN177" s="21">
        <f t="shared" si="33"/>
        <v>0</v>
      </c>
      <c r="AO177" s="21">
        <f t="shared" si="34"/>
        <v>0</v>
      </c>
      <c r="AP177" s="21">
        <f t="shared" si="35"/>
        <v>0</v>
      </c>
      <c r="AQ177" s="21">
        <f t="shared" si="36"/>
        <v>0</v>
      </c>
      <c r="AR177" s="21">
        <f t="shared" si="37"/>
        <v>0</v>
      </c>
      <c r="AS177" s="21">
        <f t="shared" si="38"/>
        <v>0</v>
      </c>
      <c r="AT177" s="21">
        <f t="shared" si="39"/>
        <v>0</v>
      </c>
      <c r="AU177" s="21">
        <f t="shared" si="40"/>
        <v>0</v>
      </c>
      <c r="AV177" s="21">
        <f t="shared" si="41"/>
        <v>0</v>
      </c>
    </row>
    <row r="178" spans="1:48" ht="15.6" x14ac:dyDescent="0.3">
      <c r="A178" s="51"/>
      <c r="B178" s="50"/>
      <c r="C178" s="96"/>
      <c r="D178" s="96"/>
      <c r="E178" s="49"/>
      <c r="F178" s="52">
        <f t="shared" si="28"/>
        <v>0</v>
      </c>
      <c r="G178" s="48"/>
      <c r="H178" s="38"/>
      <c r="I178" s="54">
        <f>IF(H178=0,0,TRUNC((50/(H178+0.24)- IF($G178="w",Parameter!$B$3,Parameter!$D$3))/IF($G178="w",Parameter!$C$3,Parameter!$E$3)))</f>
        <v>0</v>
      </c>
      <c r="J178" s="105"/>
      <c r="K178" s="54">
        <f>IF(J178=0,0,TRUNC((75/(J178+0.24)- IF($G178="w",Parameter!$B$3,Parameter!$D$3))/IF($G178="w",Parameter!$C$3,Parameter!$E$3)))</f>
        <v>0</v>
      </c>
      <c r="L178" s="105"/>
      <c r="M178" s="54">
        <f>IF(L178=0,0,TRUNC((100/(L178+0.24)- IF($G178="w",Parameter!$B$3,Parameter!$D$3))/IF($G178="w",Parameter!$C$3,Parameter!$E$3)))</f>
        <v>0</v>
      </c>
      <c r="N178" s="80"/>
      <c r="O178" s="79" t="s">
        <v>44</v>
      </c>
      <c r="P178" s="81"/>
      <c r="Q178" s="54">
        <f>IF($G178="m",0,IF(AND($P178=0,$N178=0),0,TRUNC((800/($N178*60+$P178)-IF($G178="w",Parameter!$B$6,Parameter!$D$6))/IF($G178="w",Parameter!$C$6,Parameter!$E$6))))</f>
        <v>0</v>
      </c>
      <c r="R178" s="106"/>
      <c r="S178" s="73">
        <f>IF(R178=0,0,TRUNC((2000/(R178)- IF(Q178="w",Parameter!$B$6,Parameter!$D$6))/IF(Q178="w",Parameter!$C$6,Parameter!$E$6)))</f>
        <v>0</v>
      </c>
      <c r="T178" s="106"/>
      <c r="U178" s="73">
        <f>IF(T178=0,0,TRUNC((2000/(T178)- IF(Q178="w",Parameter!$B$3,Parameter!$D$3))/IF(Q178="w",Parameter!$C$3,Parameter!$E$3)))</f>
        <v>0</v>
      </c>
      <c r="V178" s="80"/>
      <c r="W178" s="79" t="s">
        <v>44</v>
      </c>
      <c r="X178" s="81"/>
      <c r="Y178" s="54">
        <f>IF($G178="w",0,IF(AND($V178=0,$X178=0),0,TRUNC((1000/($V178*60+$X178)-IF($G178="w",Parameter!$B$6,Parameter!$D$6))/IF($G178="w",Parameter!$C$6,Parameter!$E$6))))</f>
        <v>0</v>
      </c>
      <c r="Z178" s="37"/>
      <c r="AA178" s="104">
        <f>IF(Z178=0,0,TRUNC((SQRT(Z178)- IF($G178="w",Parameter!$B$11,Parameter!$D$11))/IF($G178="w",Parameter!$C$11,Parameter!$E$11)))</f>
        <v>0</v>
      </c>
      <c r="AB178" s="105"/>
      <c r="AC178" s="104">
        <f>IF(AB178=0,0,TRUNC((SQRT(AB178)- IF($G178="w",Parameter!$B$10,Parameter!$D$10))/IF($G178="w",Parameter!$C$10,Parameter!$E$10)))</f>
        <v>0</v>
      </c>
      <c r="AD178" s="38"/>
      <c r="AE178" s="55">
        <f>IF(AD178=0,0,TRUNC((SQRT(AD178)- IF($G178="w",Parameter!$B$15,Parameter!$D$15))/IF($G178="w",Parameter!$C$15,Parameter!$E$15)))</f>
        <v>0</v>
      </c>
      <c r="AF178" s="32"/>
      <c r="AG178" s="55">
        <f>IF(AF178=0,0,TRUNC((SQRT(AF178)- IF($G178="w",Parameter!$B$12,Parameter!$D$12))/IF($G178="w",Parameter!$C$12,Parameter!$E$12)))</f>
        <v>0</v>
      </c>
      <c r="AH178" s="60">
        <f t="shared" si="29"/>
        <v>0</v>
      </c>
      <c r="AI178" s="61">
        <f>LOOKUP($F178,Urkunde!$A$2:$A$16,IF($G178="w",Urkunde!$B$2:$B$16,Urkunde!$D$2:$D$16))</f>
        <v>0</v>
      </c>
      <c r="AJ178" s="61">
        <f>LOOKUP($F178,Urkunde!$A$2:$A$16,IF($G178="w",Urkunde!$C$2:$C$16,Urkunde!$E$2:$E$16))</f>
        <v>0</v>
      </c>
      <c r="AK178" s="61" t="str">
        <f t="shared" si="30"/>
        <v>-</v>
      </c>
      <c r="AL178" s="29">
        <f t="shared" si="31"/>
        <v>0</v>
      </c>
      <c r="AM178" s="21">
        <f t="shared" si="32"/>
        <v>0</v>
      </c>
      <c r="AN178" s="21">
        <f t="shared" si="33"/>
        <v>0</v>
      </c>
      <c r="AO178" s="21">
        <f t="shared" si="34"/>
        <v>0</v>
      </c>
      <c r="AP178" s="21">
        <f t="shared" si="35"/>
        <v>0</v>
      </c>
      <c r="AQ178" s="21">
        <f t="shared" si="36"/>
        <v>0</v>
      </c>
      <c r="AR178" s="21">
        <f t="shared" si="37"/>
        <v>0</v>
      </c>
      <c r="AS178" s="21">
        <f t="shared" si="38"/>
        <v>0</v>
      </c>
      <c r="AT178" s="21">
        <f t="shared" si="39"/>
        <v>0</v>
      </c>
      <c r="AU178" s="21">
        <f t="shared" si="40"/>
        <v>0</v>
      </c>
      <c r="AV178" s="21">
        <f t="shared" si="41"/>
        <v>0</v>
      </c>
    </row>
    <row r="179" spans="1:48" ht="15.6" x14ac:dyDescent="0.3">
      <c r="A179" s="51"/>
      <c r="B179" s="50"/>
      <c r="C179" s="96"/>
      <c r="D179" s="96"/>
      <c r="E179" s="49"/>
      <c r="F179" s="52">
        <f t="shared" si="28"/>
        <v>0</v>
      </c>
      <c r="G179" s="48"/>
      <c r="H179" s="38"/>
      <c r="I179" s="54">
        <f>IF(H179=0,0,TRUNC((50/(H179+0.24)- IF($G179="w",Parameter!$B$3,Parameter!$D$3))/IF($G179="w",Parameter!$C$3,Parameter!$E$3)))</f>
        <v>0</v>
      </c>
      <c r="J179" s="105"/>
      <c r="K179" s="54">
        <f>IF(J179=0,0,TRUNC((75/(J179+0.24)- IF($G179="w",Parameter!$B$3,Parameter!$D$3))/IF($G179="w",Parameter!$C$3,Parameter!$E$3)))</f>
        <v>0</v>
      </c>
      <c r="L179" s="105"/>
      <c r="M179" s="54">
        <f>IF(L179=0,0,TRUNC((100/(L179+0.24)- IF($G179="w",Parameter!$B$3,Parameter!$D$3))/IF($G179="w",Parameter!$C$3,Parameter!$E$3)))</f>
        <v>0</v>
      </c>
      <c r="N179" s="80"/>
      <c r="O179" s="79" t="s">
        <v>44</v>
      </c>
      <c r="P179" s="81"/>
      <c r="Q179" s="54">
        <f>IF($G179="m",0,IF(AND($P179=0,$N179=0),0,TRUNC((800/($N179*60+$P179)-IF($G179="w",Parameter!$B$6,Parameter!$D$6))/IF($G179="w",Parameter!$C$6,Parameter!$E$6))))</f>
        <v>0</v>
      </c>
      <c r="R179" s="106"/>
      <c r="S179" s="73">
        <f>IF(R179=0,0,TRUNC((2000/(R179)- IF(Q179="w",Parameter!$B$6,Parameter!$D$6))/IF(Q179="w",Parameter!$C$6,Parameter!$E$6)))</f>
        <v>0</v>
      </c>
      <c r="T179" s="106"/>
      <c r="U179" s="73">
        <f>IF(T179=0,0,TRUNC((2000/(T179)- IF(Q179="w",Parameter!$B$3,Parameter!$D$3))/IF(Q179="w",Parameter!$C$3,Parameter!$E$3)))</f>
        <v>0</v>
      </c>
      <c r="V179" s="80"/>
      <c r="W179" s="79" t="s">
        <v>44</v>
      </c>
      <c r="X179" s="81"/>
      <c r="Y179" s="54">
        <f>IF($G179="w",0,IF(AND($V179=0,$X179=0),0,TRUNC((1000/($V179*60+$X179)-IF($G179="w",Parameter!$B$6,Parameter!$D$6))/IF($G179="w",Parameter!$C$6,Parameter!$E$6))))</f>
        <v>0</v>
      </c>
      <c r="Z179" s="37"/>
      <c r="AA179" s="104">
        <f>IF(Z179=0,0,TRUNC((SQRT(Z179)- IF($G179="w",Parameter!$B$11,Parameter!$D$11))/IF($G179="w",Parameter!$C$11,Parameter!$E$11)))</f>
        <v>0</v>
      </c>
      <c r="AB179" s="105"/>
      <c r="AC179" s="104">
        <f>IF(AB179=0,0,TRUNC((SQRT(AB179)- IF($G179="w",Parameter!$B$10,Parameter!$D$10))/IF($G179="w",Parameter!$C$10,Parameter!$E$10)))</f>
        <v>0</v>
      </c>
      <c r="AD179" s="38"/>
      <c r="AE179" s="55">
        <f>IF(AD179=0,0,TRUNC((SQRT(AD179)- IF($G179="w",Parameter!$B$15,Parameter!$D$15))/IF($G179="w",Parameter!$C$15,Parameter!$E$15)))</f>
        <v>0</v>
      </c>
      <c r="AF179" s="32"/>
      <c r="AG179" s="55">
        <f>IF(AF179=0,0,TRUNC((SQRT(AF179)- IF($G179="w",Parameter!$B$12,Parameter!$D$12))/IF($G179="w",Parameter!$C$12,Parameter!$E$12)))</f>
        <v>0</v>
      </c>
      <c r="AH179" s="60">
        <f t="shared" si="29"/>
        <v>0</v>
      </c>
      <c r="AI179" s="61">
        <f>LOOKUP($F179,Urkunde!$A$2:$A$16,IF($G179="w",Urkunde!$B$2:$B$16,Urkunde!$D$2:$D$16))</f>
        <v>0</v>
      </c>
      <c r="AJ179" s="61">
        <f>LOOKUP($F179,Urkunde!$A$2:$A$16,IF($G179="w",Urkunde!$C$2:$C$16,Urkunde!$E$2:$E$16))</f>
        <v>0</v>
      </c>
      <c r="AK179" s="61" t="str">
        <f t="shared" si="30"/>
        <v>-</v>
      </c>
      <c r="AL179" s="29">
        <f t="shared" si="31"/>
        <v>0</v>
      </c>
      <c r="AM179" s="21">
        <f t="shared" si="32"/>
        <v>0</v>
      </c>
      <c r="AN179" s="21">
        <f t="shared" si="33"/>
        <v>0</v>
      </c>
      <c r="AO179" s="21">
        <f t="shared" si="34"/>
        <v>0</v>
      </c>
      <c r="AP179" s="21">
        <f t="shared" si="35"/>
        <v>0</v>
      </c>
      <c r="AQ179" s="21">
        <f t="shared" si="36"/>
        <v>0</v>
      </c>
      <c r="AR179" s="21">
        <f t="shared" si="37"/>
        <v>0</v>
      </c>
      <c r="AS179" s="21">
        <f t="shared" si="38"/>
        <v>0</v>
      </c>
      <c r="AT179" s="21">
        <f t="shared" si="39"/>
        <v>0</v>
      </c>
      <c r="AU179" s="21">
        <f t="shared" si="40"/>
        <v>0</v>
      </c>
      <c r="AV179" s="21">
        <f t="shared" si="41"/>
        <v>0</v>
      </c>
    </row>
    <row r="180" spans="1:48" ht="15.6" x14ac:dyDescent="0.3">
      <c r="A180" s="51"/>
      <c r="B180" s="50"/>
      <c r="C180" s="96"/>
      <c r="D180" s="96"/>
      <c r="E180" s="49"/>
      <c r="F180" s="52">
        <f t="shared" si="28"/>
        <v>0</v>
      </c>
      <c r="G180" s="48"/>
      <c r="H180" s="38"/>
      <c r="I180" s="54">
        <f>IF(H180=0,0,TRUNC((50/(H180+0.24)- IF($G180="w",Parameter!$B$3,Parameter!$D$3))/IF($G180="w",Parameter!$C$3,Parameter!$E$3)))</f>
        <v>0</v>
      </c>
      <c r="J180" s="105"/>
      <c r="K180" s="54">
        <f>IF(J180=0,0,TRUNC((75/(J180+0.24)- IF($G180="w",Parameter!$B$3,Parameter!$D$3))/IF($G180="w",Parameter!$C$3,Parameter!$E$3)))</f>
        <v>0</v>
      </c>
      <c r="L180" s="105"/>
      <c r="M180" s="54">
        <f>IF(L180=0,0,TRUNC((100/(L180+0.24)- IF($G180="w",Parameter!$B$3,Parameter!$D$3))/IF($G180="w",Parameter!$C$3,Parameter!$E$3)))</f>
        <v>0</v>
      </c>
      <c r="N180" s="80"/>
      <c r="O180" s="79" t="s">
        <v>44</v>
      </c>
      <c r="P180" s="81"/>
      <c r="Q180" s="54">
        <f>IF($G180="m",0,IF(AND($P180=0,$N180=0),0,TRUNC((800/($N180*60+$P180)-IF($G180="w",Parameter!$B$6,Parameter!$D$6))/IF($G180="w",Parameter!$C$6,Parameter!$E$6))))</f>
        <v>0</v>
      </c>
      <c r="R180" s="106"/>
      <c r="S180" s="73">
        <f>IF(R180=0,0,TRUNC((2000/(R180)- IF(Q180="w",Parameter!$B$6,Parameter!$D$6))/IF(Q180="w",Parameter!$C$6,Parameter!$E$6)))</f>
        <v>0</v>
      </c>
      <c r="T180" s="106"/>
      <c r="U180" s="73">
        <f>IF(T180=0,0,TRUNC((2000/(T180)- IF(Q180="w",Parameter!$B$3,Parameter!$D$3))/IF(Q180="w",Parameter!$C$3,Parameter!$E$3)))</f>
        <v>0</v>
      </c>
      <c r="V180" s="80"/>
      <c r="W180" s="79" t="s">
        <v>44</v>
      </c>
      <c r="X180" s="81"/>
      <c r="Y180" s="54">
        <f>IF($G180="w",0,IF(AND($V180=0,$X180=0),0,TRUNC((1000/($V180*60+$X180)-IF($G180="w",Parameter!$B$6,Parameter!$D$6))/IF($G180="w",Parameter!$C$6,Parameter!$E$6))))</f>
        <v>0</v>
      </c>
      <c r="Z180" s="37"/>
      <c r="AA180" s="104">
        <f>IF(Z180=0,0,TRUNC((SQRT(Z180)- IF($G180="w",Parameter!$B$11,Parameter!$D$11))/IF($G180="w",Parameter!$C$11,Parameter!$E$11)))</f>
        <v>0</v>
      </c>
      <c r="AB180" s="105"/>
      <c r="AC180" s="104">
        <f>IF(AB180=0,0,TRUNC((SQRT(AB180)- IF($G180="w",Parameter!$B$10,Parameter!$D$10))/IF($G180="w",Parameter!$C$10,Parameter!$E$10)))</f>
        <v>0</v>
      </c>
      <c r="AD180" s="38"/>
      <c r="AE180" s="55">
        <f>IF(AD180=0,0,TRUNC((SQRT(AD180)- IF($G180="w",Parameter!$B$15,Parameter!$D$15))/IF($G180="w",Parameter!$C$15,Parameter!$E$15)))</f>
        <v>0</v>
      </c>
      <c r="AF180" s="32"/>
      <c r="AG180" s="55">
        <f>IF(AF180=0,0,TRUNC((SQRT(AF180)- IF($G180="w",Parameter!$B$12,Parameter!$D$12))/IF($G180="w",Parameter!$C$12,Parameter!$E$12)))</f>
        <v>0</v>
      </c>
      <c r="AH180" s="60">
        <f t="shared" si="29"/>
        <v>0</v>
      </c>
      <c r="AI180" s="61">
        <f>LOOKUP($F180,Urkunde!$A$2:$A$16,IF($G180="w",Urkunde!$B$2:$B$16,Urkunde!$D$2:$D$16))</f>
        <v>0</v>
      </c>
      <c r="AJ180" s="61">
        <f>LOOKUP($F180,Urkunde!$A$2:$A$16,IF($G180="w",Urkunde!$C$2:$C$16,Urkunde!$E$2:$E$16))</f>
        <v>0</v>
      </c>
      <c r="AK180" s="61" t="str">
        <f t="shared" si="30"/>
        <v>-</v>
      </c>
      <c r="AL180" s="29">
        <f t="shared" si="31"/>
        <v>0</v>
      </c>
      <c r="AM180" s="21">
        <f t="shared" si="32"/>
        <v>0</v>
      </c>
      <c r="AN180" s="21">
        <f t="shared" si="33"/>
        <v>0</v>
      </c>
      <c r="AO180" s="21">
        <f t="shared" si="34"/>
        <v>0</v>
      </c>
      <c r="AP180" s="21">
        <f t="shared" si="35"/>
        <v>0</v>
      </c>
      <c r="AQ180" s="21">
        <f t="shared" si="36"/>
        <v>0</v>
      </c>
      <c r="AR180" s="21">
        <f t="shared" si="37"/>
        <v>0</v>
      </c>
      <c r="AS180" s="21">
        <f t="shared" si="38"/>
        <v>0</v>
      </c>
      <c r="AT180" s="21">
        <f t="shared" si="39"/>
        <v>0</v>
      </c>
      <c r="AU180" s="21">
        <f t="shared" si="40"/>
        <v>0</v>
      </c>
      <c r="AV180" s="21">
        <f t="shared" si="41"/>
        <v>0</v>
      </c>
    </row>
    <row r="181" spans="1:48" ht="15.6" x14ac:dyDescent="0.3">
      <c r="A181" s="51"/>
      <c r="B181" s="50"/>
      <c r="C181" s="96"/>
      <c r="D181" s="96"/>
      <c r="E181" s="49"/>
      <c r="F181" s="52">
        <f t="shared" si="28"/>
        <v>0</v>
      </c>
      <c r="G181" s="48"/>
      <c r="H181" s="38"/>
      <c r="I181" s="54">
        <f>IF(H181=0,0,TRUNC((50/(H181+0.24)- IF($G181="w",Parameter!$B$3,Parameter!$D$3))/IF($G181="w",Parameter!$C$3,Parameter!$E$3)))</f>
        <v>0</v>
      </c>
      <c r="J181" s="105"/>
      <c r="K181" s="54">
        <f>IF(J181=0,0,TRUNC((75/(J181+0.24)- IF($G181="w",Parameter!$B$3,Parameter!$D$3))/IF($G181="w",Parameter!$C$3,Parameter!$E$3)))</f>
        <v>0</v>
      </c>
      <c r="L181" s="105"/>
      <c r="M181" s="54">
        <f>IF(L181=0,0,TRUNC((100/(L181+0.24)- IF($G181="w",Parameter!$B$3,Parameter!$D$3))/IF($G181="w",Parameter!$C$3,Parameter!$E$3)))</f>
        <v>0</v>
      </c>
      <c r="N181" s="80"/>
      <c r="O181" s="79" t="s">
        <v>44</v>
      </c>
      <c r="P181" s="81"/>
      <c r="Q181" s="54">
        <f>IF($G181="m",0,IF(AND($P181=0,$N181=0),0,TRUNC((800/($N181*60+$P181)-IF($G181="w",Parameter!$B$6,Parameter!$D$6))/IF($G181="w",Parameter!$C$6,Parameter!$E$6))))</f>
        <v>0</v>
      </c>
      <c r="R181" s="106"/>
      <c r="S181" s="73">
        <f>IF(R181=0,0,TRUNC((2000/(R181)- IF(Q181="w",Parameter!$B$6,Parameter!$D$6))/IF(Q181="w",Parameter!$C$6,Parameter!$E$6)))</f>
        <v>0</v>
      </c>
      <c r="T181" s="106"/>
      <c r="U181" s="73">
        <f>IF(T181=0,0,TRUNC((2000/(T181)- IF(Q181="w",Parameter!$B$3,Parameter!$D$3))/IF(Q181="w",Parameter!$C$3,Parameter!$E$3)))</f>
        <v>0</v>
      </c>
      <c r="V181" s="80"/>
      <c r="W181" s="79" t="s">
        <v>44</v>
      </c>
      <c r="X181" s="81"/>
      <c r="Y181" s="54">
        <f>IF($G181="w",0,IF(AND($V181=0,$X181=0),0,TRUNC((1000/($V181*60+$X181)-IF($G181="w",Parameter!$B$6,Parameter!$D$6))/IF($G181="w",Parameter!$C$6,Parameter!$E$6))))</f>
        <v>0</v>
      </c>
      <c r="Z181" s="37"/>
      <c r="AA181" s="104">
        <f>IF(Z181=0,0,TRUNC((SQRT(Z181)- IF($G181="w",Parameter!$B$11,Parameter!$D$11))/IF($G181="w",Parameter!$C$11,Parameter!$E$11)))</f>
        <v>0</v>
      </c>
      <c r="AB181" s="105"/>
      <c r="AC181" s="104">
        <f>IF(AB181=0,0,TRUNC((SQRT(AB181)- IF($G181="w",Parameter!$B$10,Parameter!$D$10))/IF($G181="w",Parameter!$C$10,Parameter!$E$10)))</f>
        <v>0</v>
      </c>
      <c r="AD181" s="38"/>
      <c r="AE181" s="55">
        <f>IF(AD181=0,0,TRUNC((SQRT(AD181)- IF($G181="w",Parameter!$B$15,Parameter!$D$15))/IF($G181="w",Parameter!$C$15,Parameter!$E$15)))</f>
        <v>0</v>
      </c>
      <c r="AF181" s="32"/>
      <c r="AG181" s="55">
        <f>IF(AF181=0,0,TRUNC((SQRT(AF181)- IF($G181="w",Parameter!$B$12,Parameter!$D$12))/IF($G181="w",Parameter!$C$12,Parameter!$E$12)))</f>
        <v>0</v>
      </c>
      <c r="AH181" s="60">
        <f t="shared" si="29"/>
        <v>0</v>
      </c>
      <c r="AI181" s="61">
        <f>LOOKUP($F181,Urkunde!$A$2:$A$16,IF($G181="w",Urkunde!$B$2:$B$16,Urkunde!$D$2:$D$16))</f>
        <v>0</v>
      </c>
      <c r="AJ181" s="61">
        <f>LOOKUP($F181,Urkunde!$A$2:$A$16,IF($G181="w",Urkunde!$C$2:$C$16,Urkunde!$E$2:$E$16))</f>
        <v>0</v>
      </c>
      <c r="AK181" s="61" t="str">
        <f t="shared" si="30"/>
        <v>-</v>
      </c>
      <c r="AL181" s="29">
        <f t="shared" si="31"/>
        <v>0</v>
      </c>
      <c r="AM181" s="21">
        <f t="shared" si="32"/>
        <v>0</v>
      </c>
      <c r="AN181" s="21">
        <f t="shared" si="33"/>
        <v>0</v>
      </c>
      <c r="AO181" s="21">
        <f t="shared" si="34"/>
        <v>0</v>
      </c>
      <c r="AP181" s="21">
        <f t="shared" si="35"/>
        <v>0</v>
      </c>
      <c r="AQ181" s="21">
        <f t="shared" si="36"/>
        <v>0</v>
      </c>
      <c r="AR181" s="21">
        <f t="shared" si="37"/>
        <v>0</v>
      </c>
      <c r="AS181" s="21">
        <f t="shared" si="38"/>
        <v>0</v>
      </c>
      <c r="AT181" s="21">
        <f t="shared" si="39"/>
        <v>0</v>
      </c>
      <c r="AU181" s="21">
        <f t="shared" si="40"/>
        <v>0</v>
      </c>
      <c r="AV181" s="21">
        <f t="shared" si="41"/>
        <v>0</v>
      </c>
    </row>
    <row r="182" spans="1:48" ht="15.6" x14ac:dyDescent="0.3">
      <c r="A182" s="51"/>
      <c r="B182" s="50"/>
      <c r="C182" s="96"/>
      <c r="D182" s="96"/>
      <c r="E182" s="49"/>
      <c r="F182" s="52">
        <f t="shared" si="28"/>
        <v>0</v>
      </c>
      <c r="G182" s="48"/>
      <c r="H182" s="38"/>
      <c r="I182" s="54">
        <f>IF(H182=0,0,TRUNC((50/(H182+0.24)- IF($G182="w",Parameter!$B$3,Parameter!$D$3))/IF($G182="w",Parameter!$C$3,Parameter!$E$3)))</f>
        <v>0</v>
      </c>
      <c r="J182" s="105"/>
      <c r="K182" s="54">
        <f>IF(J182=0,0,TRUNC((75/(J182+0.24)- IF($G182="w",Parameter!$B$3,Parameter!$D$3))/IF($G182="w",Parameter!$C$3,Parameter!$E$3)))</f>
        <v>0</v>
      </c>
      <c r="L182" s="105"/>
      <c r="M182" s="54">
        <f>IF(L182=0,0,TRUNC((100/(L182+0.24)- IF($G182="w",Parameter!$B$3,Parameter!$D$3))/IF($G182="w",Parameter!$C$3,Parameter!$E$3)))</f>
        <v>0</v>
      </c>
      <c r="N182" s="80"/>
      <c r="O182" s="79" t="s">
        <v>44</v>
      </c>
      <c r="P182" s="81"/>
      <c r="Q182" s="54">
        <f>IF($G182="m",0,IF(AND($P182=0,$N182=0),0,TRUNC((800/($N182*60+$P182)-IF($G182="w",Parameter!$B$6,Parameter!$D$6))/IF($G182="w",Parameter!$C$6,Parameter!$E$6))))</f>
        <v>0</v>
      </c>
      <c r="R182" s="106"/>
      <c r="S182" s="73">
        <f>IF(R182=0,0,TRUNC((2000/(R182)- IF(Q182="w",Parameter!$B$6,Parameter!$D$6))/IF(Q182="w",Parameter!$C$6,Parameter!$E$6)))</f>
        <v>0</v>
      </c>
      <c r="T182" s="106"/>
      <c r="U182" s="73">
        <f>IF(T182=0,0,TRUNC((2000/(T182)- IF(Q182="w",Parameter!$B$3,Parameter!$D$3))/IF(Q182="w",Parameter!$C$3,Parameter!$E$3)))</f>
        <v>0</v>
      </c>
      <c r="V182" s="80"/>
      <c r="W182" s="79" t="s">
        <v>44</v>
      </c>
      <c r="X182" s="81"/>
      <c r="Y182" s="54">
        <f>IF($G182="w",0,IF(AND($V182=0,$X182=0),0,TRUNC((1000/($V182*60+$X182)-IF($G182="w",Parameter!$B$6,Parameter!$D$6))/IF($G182="w",Parameter!$C$6,Parameter!$E$6))))</f>
        <v>0</v>
      </c>
      <c r="Z182" s="37"/>
      <c r="AA182" s="104">
        <f>IF(Z182=0,0,TRUNC((SQRT(Z182)- IF($G182="w",Parameter!$B$11,Parameter!$D$11))/IF($G182="w",Parameter!$C$11,Parameter!$E$11)))</f>
        <v>0</v>
      </c>
      <c r="AB182" s="105"/>
      <c r="AC182" s="104">
        <f>IF(AB182=0,0,TRUNC((SQRT(AB182)- IF($G182="w",Parameter!$B$10,Parameter!$D$10))/IF($G182="w",Parameter!$C$10,Parameter!$E$10)))</f>
        <v>0</v>
      </c>
      <c r="AD182" s="38"/>
      <c r="AE182" s="55">
        <f>IF(AD182=0,0,TRUNC((SQRT(AD182)- IF($G182="w",Parameter!$B$15,Parameter!$D$15))/IF($G182="w",Parameter!$C$15,Parameter!$E$15)))</f>
        <v>0</v>
      </c>
      <c r="AF182" s="32"/>
      <c r="AG182" s="55">
        <f>IF(AF182=0,0,TRUNC((SQRT(AF182)- IF($G182="w",Parameter!$B$12,Parameter!$D$12))/IF($G182="w",Parameter!$C$12,Parameter!$E$12)))</f>
        <v>0</v>
      </c>
      <c r="AH182" s="60">
        <f t="shared" si="29"/>
        <v>0</v>
      </c>
      <c r="AI182" s="61">
        <f>LOOKUP($F182,Urkunde!$A$2:$A$16,IF($G182="w",Urkunde!$B$2:$B$16,Urkunde!$D$2:$D$16))</f>
        <v>0</v>
      </c>
      <c r="AJ182" s="61">
        <f>LOOKUP($F182,Urkunde!$A$2:$A$16,IF($G182="w",Urkunde!$C$2:$C$16,Urkunde!$E$2:$E$16))</f>
        <v>0</v>
      </c>
      <c r="AK182" s="61" t="str">
        <f t="shared" si="30"/>
        <v>-</v>
      </c>
      <c r="AL182" s="29">
        <f t="shared" si="31"/>
        <v>0</v>
      </c>
      <c r="AM182" s="21">
        <f t="shared" si="32"/>
        <v>0</v>
      </c>
      <c r="AN182" s="21">
        <f t="shared" si="33"/>
        <v>0</v>
      </c>
      <c r="AO182" s="21">
        <f t="shared" si="34"/>
        <v>0</v>
      </c>
      <c r="AP182" s="21">
        <f t="shared" si="35"/>
        <v>0</v>
      </c>
      <c r="AQ182" s="21">
        <f t="shared" si="36"/>
        <v>0</v>
      </c>
      <c r="AR182" s="21">
        <f t="shared" si="37"/>
        <v>0</v>
      </c>
      <c r="AS182" s="21">
        <f t="shared" si="38"/>
        <v>0</v>
      </c>
      <c r="AT182" s="21">
        <f t="shared" si="39"/>
        <v>0</v>
      </c>
      <c r="AU182" s="21">
        <f t="shared" si="40"/>
        <v>0</v>
      </c>
      <c r="AV182" s="21">
        <f t="shared" si="41"/>
        <v>0</v>
      </c>
    </row>
    <row r="183" spans="1:48" ht="15.6" x14ac:dyDescent="0.3">
      <c r="A183" s="51"/>
      <c r="B183" s="50"/>
      <c r="C183" s="96"/>
      <c r="D183" s="96"/>
      <c r="E183" s="49"/>
      <c r="F183" s="52">
        <f t="shared" si="28"/>
        <v>0</v>
      </c>
      <c r="G183" s="48"/>
      <c r="H183" s="38"/>
      <c r="I183" s="54">
        <f>IF(H183=0,0,TRUNC((50/(H183+0.24)- IF($G183="w",Parameter!$B$3,Parameter!$D$3))/IF($G183="w",Parameter!$C$3,Parameter!$E$3)))</f>
        <v>0</v>
      </c>
      <c r="J183" s="105"/>
      <c r="K183" s="54">
        <f>IF(J183=0,0,TRUNC((75/(J183+0.24)- IF($G183="w",Parameter!$B$3,Parameter!$D$3))/IF($G183="w",Parameter!$C$3,Parameter!$E$3)))</f>
        <v>0</v>
      </c>
      <c r="L183" s="105"/>
      <c r="M183" s="54">
        <f>IF(L183=0,0,TRUNC((100/(L183+0.24)- IF($G183="w",Parameter!$B$3,Parameter!$D$3))/IF($G183="w",Parameter!$C$3,Parameter!$E$3)))</f>
        <v>0</v>
      </c>
      <c r="N183" s="80"/>
      <c r="O183" s="79" t="s">
        <v>44</v>
      </c>
      <c r="P183" s="81"/>
      <c r="Q183" s="54">
        <f>IF($G183="m",0,IF(AND($P183=0,$N183=0),0,TRUNC((800/($N183*60+$P183)-IF($G183="w",Parameter!$B$6,Parameter!$D$6))/IF($G183="w",Parameter!$C$6,Parameter!$E$6))))</f>
        <v>0</v>
      </c>
      <c r="R183" s="106"/>
      <c r="S183" s="73">
        <f>IF(R183=0,0,TRUNC((2000/(R183)- IF(Q183="w",Parameter!$B$6,Parameter!$D$6))/IF(Q183="w",Parameter!$C$6,Parameter!$E$6)))</f>
        <v>0</v>
      </c>
      <c r="T183" s="106"/>
      <c r="U183" s="73">
        <f>IF(T183=0,0,TRUNC((2000/(T183)- IF(Q183="w",Parameter!$B$3,Parameter!$D$3))/IF(Q183="w",Parameter!$C$3,Parameter!$E$3)))</f>
        <v>0</v>
      </c>
      <c r="V183" s="80"/>
      <c r="W183" s="79" t="s">
        <v>44</v>
      </c>
      <c r="X183" s="81"/>
      <c r="Y183" s="54">
        <f>IF($G183="w",0,IF(AND($V183=0,$X183=0),0,TRUNC((1000/($V183*60+$X183)-IF($G183="w",Parameter!$B$6,Parameter!$D$6))/IF($G183="w",Parameter!$C$6,Parameter!$E$6))))</f>
        <v>0</v>
      </c>
      <c r="Z183" s="37"/>
      <c r="AA183" s="104">
        <f>IF(Z183=0,0,TRUNC((SQRT(Z183)- IF($G183="w",Parameter!$B$11,Parameter!$D$11))/IF($G183="w",Parameter!$C$11,Parameter!$E$11)))</f>
        <v>0</v>
      </c>
      <c r="AB183" s="105"/>
      <c r="AC183" s="104">
        <f>IF(AB183=0,0,TRUNC((SQRT(AB183)- IF($G183="w",Parameter!$B$10,Parameter!$D$10))/IF($G183="w",Parameter!$C$10,Parameter!$E$10)))</f>
        <v>0</v>
      </c>
      <c r="AD183" s="38"/>
      <c r="AE183" s="55">
        <f>IF(AD183=0,0,TRUNC((SQRT(AD183)- IF($G183="w",Parameter!$B$15,Parameter!$D$15))/IF($G183="w",Parameter!$C$15,Parameter!$E$15)))</f>
        <v>0</v>
      </c>
      <c r="AF183" s="32"/>
      <c r="AG183" s="55">
        <f>IF(AF183=0,0,TRUNC((SQRT(AF183)- IF($G183="w",Parameter!$B$12,Parameter!$D$12))/IF($G183="w",Parameter!$C$12,Parameter!$E$12)))</f>
        <v>0</v>
      </c>
      <c r="AH183" s="60">
        <f t="shared" si="29"/>
        <v>0</v>
      </c>
      <c r="AI183" s="61">
        <f>LOOKUP($F183,Urkunde!$A$2:$A$16,IF($G183="w",Urkunde!$B$2:$B$16,Urkunde!$D$2:$D$16))</f>
        <v>0</v>
      </c>
      <c r="AJ183" s="61">
        <f>LOOKUP($F183,Urkunde!$A$2:$A$16,IF($G183="w",Urkunde!$C$2:$C$16,Urkunde!$E$2:$E$16))</f>
        <v>0</v>
      </c>
      <c r="AK183" s="61" t="str">
        <f t="shared" si="30"/>
        <v>-</v>
      </c>
      <c r="AL183" s="29">
        <f t="shared" si="31"/>
        <v>0</v>
      </c>
      <c r="AM183" s="21">
        <f t="shared" si="32"/>
        <v>0</v>
      </c>
      <c r="AN183" s="21">
        <f t="shared" si="33"/>
        <v>0</v>
      </c>
      <c r="AO183" s="21">
        <f t="shared" si="34"/>
        <v>0</v>
      </c>
      <c r="AP183" s="21">
        <f t="shared" si="35"/>
        <v>0</v>
      </c>
      <c r="AQ183" s="21">
        <f t="shared" si="36"/>
        <v>0</v>
      </c>
      <c r="AR183" s="21">
        <f t="shared" si="37"/>
        <v>0</v>
      </c>
      <c r="AS183" s="21">
        <f t="shared" si="38"/>
        <v>0</v>
      </c>
      <c r="AT183" s="21">
        <f t="shared" si="39"/>
        <v>0</v>
      </c>
      <c r="AU183" s="21">
        <f t="shared" si="40"/>
        <v>0</v>
      </c>
      <c r="AV183" s="21">
        <f t="shared" si="41"/>
        <v>0</v>
      </c>
    </row>
    <row r="184" spans="1:48" ht="15.6" x14ac:dyDescent="0.3">
      <c r="A184" s="51"/>
      <c r="B184" s="50"/>
      <c r="C184" s="96"/>
      <c r="D184" s="96"/>
      <c r="E184" s="49"/>
      <c r="F184" s="52">
        <f t="shared" si="28"/>
        <v>0</v>
      </c>
      <c r="G184" s="48"/>
      <c r="H184" s="38"/>
      <c r="I184" s="54">
        <f>IF(H184=0,0,TRUNC((50/(H184+0.24)- IF($G184="w",Parameter!$B$3,Parameter!$D$3))/IF($G184="w",Parameter!$C$3,Parameter!$E$3)))</f>
        <v>0</v>
      </c>
      <c r="J184" s="105"/>
      <c r="K184" s="54">
        <f>IF(J184=0,0,TRUNC((75/(J184+0.24)- IF($G184="w",Parameter!$B$3,Parameter!$D$3))/IF($G184="w",Parameter!$C$3,Parameter!$E$3)))</f>
        <v>0</v>
      </c>
      <c r="L184" s="105"/>
      <c r="M184" s="54">
        <f>IF(L184=0,0,TRUNC((100/(L184+0.24)- IF($G184="w",Parameter!$B$3,Parameter!$D$3))/IF($G184="w",Parameter!$C$3,Parameter!$E$3)))</f>
        <v>0</v>
      </c>
      <c r="N184" s="80"/>
      <c r="O184" s="79" t="s">
        <v>44</v>
      </c>
      <c r="P184" s="81"/>
      <c r="Q184" s="54">
        <f>IF($G184="m",0,IF(AND($P184=0,$N184=0),0,TRUNC((800/($N184*60+$P184)-IF($G184="w",Parameter!$B$6,Parameter!$D$6))/IF($G184="w",Parameter!$C$6,Parameter!$E$6))))</f>
        <v>0</v>
      </c>
      <c r="R184" s="106"/>
      <c r="S184" s="73">
        <f>IF(R184=0,0,TRUNC((2000/(R184)- IF(Q184="w",Parameter!$B$6,Parameter!$D$6))/IF(Q184="w",Parameter!$C$6,Parameter!$E$6)))</f>
        <v>0</v>
      </c>
      <c r="T184" s="106"/>
      <c r="U184" s="73">
        <f>IF(T184=0,0,TRUNC((2000/(T184)- IF(Q184="w",Parameter!$B$3,Parameter!$D$3))/IF(Q184="w",Parameter!$C$3,Parameter!$E$3)))</f>
        <v>0</v>
      </c>
      <c r="V184" s="80"/>
      <c r="W184" s="79" t="s">
        <v>44</v>
      </c>
      <c r="X184" s="81"/>
      <c r="Y184" s="54">
        <f>IF($G184="w",0,IF(AND($V184=0,$X184=0),0,TRUNC((1000/($V184*60+$X184)-IF($G184="w",Parameter!$B$6,Parameter!$D$6))/IF($G184="w",Parameter!$C$6,Parameter!$E$6))))</f>
        <v>0</v>
      </c>
      <c r="Z184" s="37"/>
      <c r="AA184" s="104">
        <f>IF(Z184=0,0,TRUNC((SQRT(Z184)- IF($G184="w",Parameter!$B$11,Parameter!$D$11))/IF($G184="w",Parameter!$C$11,Parameter!$E$11)))</f>
        <v>0</v>
      </c>
      <c r="AB184" s="105"/>
      <c r="AC184" s="104">
        <f>IF(AB184=0,0,TRUNC((SQRT(AB184)- IF($G184="w",Parameter!$B$10,Parameter!$D$10))/IF($G184="w",Parameter!$C$10,Parameter!$E$10)))</f>
        <v>0</v>
      </c>
      <c r="AD184" s="38"/>
      <c r="AE184" s="55">
        <f>IF(AD184=0,0,TRUNC((SQRT(AD184)- IF($G184="w",Parameter!$B$15,Parameter!$D$15))/IF($G184="w",Parameter!$C$15,Parameter!$E$15)))</f>
        <v>0</v>
      </c>
      <c r="AF184" s="32"/>
      <c r="AG184" s="55">
        <f>IF(AF184=0,0,TRUNC((SQRT(AF184)- IF($G184="w",Parameter!$B$12,Parameter!$D$12))/IF($G184="w",Parameter!$C$12,Parameter!$E$12)))</f>
        <v>0</v>
      </c>
      <c r="AH184" s="60">
        <f t="shared" si="29"/>
        <v>0</v>
      </c>
      <c r="AI184" s="61">
        <f>LOOKUP($F184,Urkunde!$A$2:$A$16,IF($G184="w",Urkunde!$B$2:$B$16,Urkunde!$D$2:$D$16))</f>
        <v>0</v>
      </c>
      <c r="AJ184" s="61">
        <f>LOOKUP($F184,Urkunde!$A$2:$A$16,IF($G184="w",Urkunde!$C$2:$C$16,Urkunde!$E$2:$E$16))</f>
        <v>0</v>
      </c>
      <c r="AK184" s="61" t="str">
        <f t="shared" si="30"/>
        <v>-</v>
      </c>
      <c r="AL184" s="29">
        <f t="shared" si="31"/>
        <v>0</v>
      </c>
      <c r="AM184" s="21">
        <f t="shared" si="32"/>
        <v>0</v>
      </c>
      <c r="AN184" s="21">
        <f t="shared" si="33"/>
        <v>0</v>
      </c>
      <c r="AO184" s="21">
        <f t="shared" si="34"/>
        <v>0</v>
      </c>
      <c r="AP184" s="21">
        <f t="shared" si="35"/>
        <v>0</v>
      </c>
      <c r="AQ184" s="21">
        <f t="shared" si="36"/>
        <v>0</v>
      </c>
      <c r="AR184" s="21">
        <f t="shared" si="37"/>
        <v>0</v>
      </c>
      <c r="AS184" s="21">
        <f t="shared" si="38"/>
        <v>0</v>
      </c>
      <c r="AT184" s="21">
        <f t="shared" si="39"/>
        <v>0</v>
      </c>
      <c r="AU184" s="21">
        <f t="shared" si="40"/>
        <v>0</v>
      </c>
      <c r="AV184" s="21">
        <f t="shared" si="41"/>
        <v>0</v>
      </c>
    </row>
    <row r="185" spans="1:48" ht="15.6" x14ac:dyDescent="0.3">
      <c r="A185" s="51"/>
      <c r="B185" s="50"/>
      <c r="C185" s="96"/>
      <c r="D185" s="96"/>
      <c r="E185" s="49"/>
      <c r="F185" s="52">
        <f t="shared" si="28"/>
        <v>0</v>
      </c>
      <c r="G185" s="48"/>
      <c r="H185" s="38"/>
      <c r="I185" s="54">
        <f>IF(H185=0,0,TRUNC((50/(H185+0.24)- IF($G185="w",Parameter!$B$3,Parameter!$D$3))/IF($G185="w",Parameter!$C$3,Parameter!$E$3)))</f>
        <v>0</v>
      </c>
      <c r="J185" s="105"/>
      <c r="K185" s="54">
        <f>IF(J185=0,0,TRUNC((75/(J185+0.24)- IF($G185="w",Parameter!$B$3,Parameter!$D$3))/IF($G185="w",Parameter!$C$3,Parameter!$E$3)))</f>
        <v>0</v>
      </c>
      <c r="L185" s="105"/>
      <c r="M185" s="54">
        <f>IF(L185=0,0,TRUNC((100/(L185+0.24)- IF($G185="w",Parameter!$B$3,Parameter!$D$3))/IF($G185="w",Parameter!$C$3,Parameter!$E$3)))</f>
        <v>0</v>
      </c>
      <c r="N185" s="80"/>
      <c r="O185" s="79" t="s">
        <v>44</v>
      </c>
      <c r="P185" s="81"/>
      <c r="Q185" s="54">
        <f>IF($G185="m",0,IF(AND($P185=0,$N185=0),0,TRUNC((800/($N185*60+$P185)-IF($G185="w",Parameter!$B$6,Parameter!$D$6))/IF($G185="w",Parameter!$C$6,Parameter!$E$6))))</f>
        <v>0</v>
      </c>
      <c r="R185" s="106"/>
      <c r="S185" s="73">
        <f>IF(R185=0,0,TRUNC((2000/(R185)- IF(Q185="w",Parameter!$B$6,Parameter!$D$6))/IF(Q185="w",Parameter!$C$6,Parameter!$E$6)))</f>
        <v>0</v>
      </c>
      <c r="T185" s="106"/>
      <c r="U185" s="73">
        <f>IF(T185=0,0,TRUNC((2000/(T185)- IF(Q185="w",Parameter!$B$3,Parameter!$D$3))/IF(Q185="w",Parameter!$C$3,Parameter!$E$3)))</f>
        <v>0</v>
      </c>
      <c r="V185" s="80"/>
      <c r="W185" s="79" t="s">
        <v>44</v>
      </c>
      <c r="X185" s="81"/>
      <c r="Y185" s="54">
        <f>IF($G185="w",0,IF(AND($V185=0,$X185=0),0,TRUNC((1000/($V185*60+$X185)-IF($G185="w",Parameter!$B$6,Parameter!$D$6))/IF($G185="w",Parameter!$C$6,Parameter!$E$6))))</f>
        <v>0</v>
      </c>
      <c r="Z185" s="37"/>
      <c r="AA185" s="104">
        <f>IF(Z185=0,0,TRUNC((SQRT(Z185)- IF($G185="w",Parameter!$B$11,Parameter!$D$11))/IF($G185="w",Parameter!$C$11,Parameter!$E$11)))</f>
        <v>0</v>
      </c>
      <c r="AB185" s="105"/>
      <c r="AC185" s="104">
        <f>IF(AB185=0,0,TRUNC((SQRT(AB185)- IF($G185="w",Parameter!$B$10,Parameter!$D$10))/IF($G185="w",Parameter!$C$10,Parameter!$E$10)))</f>
        <v>0</v>
      </c>
      <c r="AD185" s="38"/>
      <c r="AE185" s="55">
        <f>IF(AD185=0,0,TRUNC((SQRT(AD185)- IF($G185="w",Parameter!$B$15,Parameter!$D$15))/IF($G185="w",Parameter!$C$15,Parameter!$E$15)))</f>
        <v>0</v>
      </c>
      <c r="AF185" s="32"/>
      <c r="AG185" s="55">
        <f>IF(AF185=0,0,TRUNC((SQRT(AF185)- IF($G185="w",Parameter!$B$12,Parameter!$D$12))/IF($G185="w",Parameter!$C$12,Parameter!$E$12)))</f>
        <v>0</v>
      </c>
      <c r="AH185" s="60">
        <f t="shared" si="29"/>
        <v>0</v>
      </c>
      <c r="AI185" s="61">
        <f>LOOKUP($F185,Urkunde!$A$2:$A$16,IF($G185="w",Urkunde!$B$2:$B$16,Urkunde!$D$2:$D$16))</f>
        <v>0</v>
      </c>
      <c r="AJ185" s="61">
        <f>LOOKUP($F185,Urkunde!$A$2:$A$16,IF($G185="w",Urkunde!$C$2:$C$16,Urkunde!$E$2:$E$16))</f>
        <v>0</v>
      </c>
      <c r="AK185" s="61" t="str">
        <f t="shared" si="30"/>
        <v>-</v>
      </c>
      <c r="AL185" s="29">
        <f t="shared" si="31"/>
        <v>0</v>
      </c>
      <c r="AM185" s="21">
        <f t="shared" si="32"/>
        <v>0</v>
      </c>
      <c r="AN185" s="21">
        <f t="shared" si="33"/>
        <v>0</v>
      </c>
      <c r="AO185" s="21">
        <f t="shared" si="34"/>
        <v>0</v>
      </c>
      <c r="AP185" s="21">
        <f t="shared" si="35"/>
        <v>0</v>
      </c>
      <c r="AQ185" s="21">
        <f t="shared" si="36"/>
        <v>0</v>
      </c>
      <c r="AR185" s="21">
        <f t="shared" si="37"/>
        <v>0</v>
      </c>
      <c r="AS185" s="21">
        <f t="shared" si="38"/>
        <v>0</v>
      </c>
      <c r="AT185" s="21">
        <f t="shared" si="39"/>
        <v>0</v>
      </c>
      <c r="AU185" s="21">
        <f t="shared" si="40"/>
        <v>0</v>
      </c>
      <c r="AV185" s="21">
        <f t="shared" si="41"/>
        <v>0</v>
      </c>
    </row>
    <row r="186" spans="1:48" ht="15.6" x14ac:dyDescent="0.3">
      <c r="A186" s="51"/>
      <c r="B186" s="50"/>
      <c r="C186" s="96"/>
      <c r="D186" s="96"/>
      <c r="E186" s="49"/>
      <c r="F186" s="52">
        <f t="shared" si="28"/>
        <v>0</v>
      </c>
      <c r="G186" s="48"/>
      <c r="H186" s="38"/>
      <c r="I186" s="54">
        <f>IF(H186=0,0,TRUNC((50/(H186+0.24)- IF($G186="w",Parameter!$B$3,Parameter!$D$3))/IF($G186="w",Parameter!$C$3,Parameter!$E$3)))</f>
        <v>0</v>
      </c>
      <c r="J186" s="105"/>
      <c r="K186" s="54">
        <f>IF(J186=0,0,TRUNC((75/(J186+0.24)- IF($G186="w",Parameter!$B$3,Parameter!$D$3))/IF($G186="w",Parameter!$C$3,Parameter!$E$3)))</f>
        <v>0</v>
      </c>
      <c r="L186" s="105"/>
      <c r="M186" s="54">
        <f>IF(L186=0,0,TRUNC((100/(L186+0.24)- IF($G186="w",Parameter!$B$3,Parameter!$D$3))/IF($G186="w",Parameter!$C$3,Parameter!$E$3)))</f>
        <v>0</v>
      </c>
      <c r="N186" s="80"/>
      <c r="O186" s="79" t="s">
        <v>44</v>
      </c>
      <c r="P186" s="81"/>
      <c r="Q186" s="54">
        <f>IF($G186="m",0,IF(AND($P186=0,$N186=0),0,TRUNC((800/($N186*60+$P186)-IF($G186="w",Parameter!$B$6,Parameter!$D$6))/IF($G186="w",Parameter!$C$6,Parameter!$E$6))))</f>
        <v>0</v>
      </c>
      <c r="R186" s="106"/>
      <c r="S186" s="73">
        <f>IF(R186=0,0,TRUNC((2000/(R186)- IF(Q186="w",Parameter!$B$6,Parameter!$D$6))/IF(Q186="w",Parameter!$C$6,Parameter!$E$6)))</f>
        <v>0</v>
      </c>
      <c r="T186" s="106"/>
      <c r="U186" s="73">
        <f>IF(T186=0,0,TRUNC((2000/(T186)- IF(Q186="w",Parameter!$B$3,Parameter!$D$3))/IF(Q186="w",Parameter!$C$3,Parameter!$E$3)))</f>
        <v>0</v>
      </c>
      <c r="V186" s="80"/>
      <c r="W186" s="79" t="s">
        <v>44</v>
      </c>
      <c r="X186" s="81"/>
      <c r="Y186" s="54">
        <f>IF($G186="w",0,IF(AND($V186=0,$X186=0),0,TRUNC((1000/($V186*60+$X186)-IF($G186="w",Parameter!$B$6,Parameter!$D$6))/IF($G186="w",Parameter!$C$6,Parameter!$E$6))))</f>
        <v>0</v>
      </c>
      <c r="Z186" s="37"/>
      <c r="AA186" s="104">
        <f>IF(Z186=0,0,TRUNC((SQRT(Z186)- IF($G186="w",Parameter!$B$11,Parameter!$D$11))/IF($G186="w",Parameter!$C$11,Parameter!$E$11)))</f>
        <v>0</v>
      </c>
      <c r="AB186" s="105"/>
      <c r="AC186" s="104">
        <f>IF(AB186=0,0,TRUNC((SQRT(AB186)- IF($G186="w",Parameter!$B$10,Parameter!$D$10))/IF($G186="w",Parameter!$C$10,Parameter!$E$10)))</f>
        <v>0</v>
      </c>
      <c r="AD186" s="38"/>
      <c r="AE186" s="55">
        <f>IF(AD186=0,0,TRUNC((SQRT(AD186)- IF($G186="w",Parameter!$B$15,Parameter!$D$15))/IF($G186="w",Parameter!$C$15,Parameter!$E$15)))</f>
        <v>0</v>
      </c>
      <c r="AF186" s="32"/>
      <c r="AG186" s="55">
        <f>IF(AF186=0,0,TRUNC((SQRT(AF186)- IF($G186="w",Parameter!$B$12,Parameter!$D$12))/IF($G186="w",Parameter!$C$12,Parameter!$E$12)))</f>
        <v>0</v>
      </c>
      <c r="AH186" s="60">
        <f t="shared" si="29"/>
        <v>0</v>
      </c>
      <c r="AI186" s="61">
        <f>LOOKUP($F186,Urkunde!$A$2:$A$16,IF($G186="w",Urkunde!$B$2:$B$16,Urkunde!$D$2:$D$16))</f>
        <v>0</v>
      </c>
      <c r="AJ186" s="61">
        <f>LOOKUP($F186,Urkunde!$A$2:$A$16,IF($G186="w",Urkunde!$C$2:$C$16,Urkunde!$E$2:$E$16))</f>
        <v>0</v>
      </c>
      <c r="AK186" s="61" t="str">
        <f t="shared" si="30"/>
        <v>-</v>
      </c>
      <c r="AL186" s="29">
        <f t="shared" si="31"/>
        <v>0</v>
      </c>
      <c r="AM186" s="21">
        <f t="shared" si="32"/>
        <v>0</v>
      </c>
      <c r="AN186" s="21">
        <f t="shared" si="33"/>
        <v>0</v>
      </c>
      <c r="AO186" s="21">
        <f t="shared" si="34"/>
        <v>0</v>
      </c>
      <c r="AP186" s="21">
        <f t="shared" si="35"/>
        <v>0</v>
      </c>
      <c r="AQ186" s="21">
        <f t="shared" si="36"/>
        <v>0</v>
      </c>
      <c r="AR186" s="21">
        <f t="shared" si="37"/>
        <v>0</v>
      </c>
      <c r="AS186" s="21">
        <f t="shared" si="38"/>
        <v>0</v>
      </c>
      <c r="AT186" s="21">
        <f t="shared" si="39"/>
        <v>0</v>
      </c>
      <c r="AU186" s="21">
        <f t="shared" si="40"/>
        <v>0</v>
      </c>
      <c r="AV186" s="21">
        <f t="shared" si="41"/>
        <v>0</v>
      </c>
    </row>
    <row r="187" spans="1:48" ht="15.6" x14ac:dyDescent="0.3">
      <c r="A187" s="51"/>
      <c r="B187" s="50"/>
      <c r="C187" s="96"/>
      <c r="D187" s="96"/>
      <c r="E187" s="49"/>
      <c r="F187" s="52">
        <f t="shared" si="28"/>
        <v>0</v>
      </c>
      <c r="G187" s="48"/>
      <c r="H187" s="38"/>
      <c r="I187" s="54">
        <f>IF(H187=0,0,TRUNC((50/(H187+0.24)- IF($G187="w",Parameter!$B$3,Parameter!$D$3))/IF($G187="w",Parameter!$C$3,Parameter!$E$3)))</f>
        <v>0</v>
      </c>
      <c r="J187" s="105"/>
      <c r="K187" s="54">
        <f>IF(J187=0,0,TRUNC((75/(J187+0.24)- IF($G187="w",Parameter!$B$3,Parameter!$D$3))/IF($G187="w",Parameter!$C$3,Parameter!$E$3)))</f>
        <v>0</v>
      </c>
      <c r="L187" s="105"/>
      <c r="M187" s="54">
        <f>IF(L187=0,0,TRUNC((100/(L187+0.24)- IF($G187="w",Parameter!$B$3,Parameter!$D$3))/IF($G187="w",Parameter!$C$3,Parameter!$E$3)))</f>
        <v>0</v>
      </c>
      <c r="N187" s="80"/>
      <c r="O187" s="79" t="s">
        <v>44</v>
      </c>
      <c r="P187" s="81"/>
      <c r="Q187" s="54">
        <f>IF($G187="m",0,IF(AND($P187=0,$N187=0),0,TRUNC((800/($N187*60+$P187)-IF($G187="w",Parameter!$B$6,Parameter!$D$6))/IF($G187="w",Parameter!$C$6,Parameter!$E$6))))</f>
        <v>0</v>
      </c>
      <c r="R187" s="106"/>
      <c r="S187" s="73">
        <f>IF(R187=0,0,TRUNC((2000/(R187)- IF(Q187="w",Parameter!$B$6,Parameter!$D$6))/IF(Q187="w",Parameter!$C$6,Parameter!$E$6)))</f>
        <v>0</v>
      </c>
      <c r="T187" s="106"/>
      <c r="U187" s="73">
        <f>IF(T187=0,0,TRUNC((2000/(T187)- IF(Q187="w",Parameter!$B$3,Parameter!$D$3))/IF(Q187="w",Parameter!$C$3,Parameter!$E$3)))</f>
        <v>0</v>
      </c>
      <c r="V187" s="80"/>
      <c r="W187" s="79" t="s">
        <v>44</v>
      </c>
      <c r="X187" s="81"/>
      <c r="Y187" s="54">
        <f>IF($G187="w",0,IF(AND($V187=0,$X187=0),0,TRUNC((1000/($V187*60+$X187)-IF($G187="w",Parameter!$B$6,Parameter!$D$6))/IF($G187="w",Parameter!$C$6,Parameter!$E$6))))</f>
        <v>0</v>
      </c>
      <c r="Z187" s="37"/>
      <c r="AA187" s="104">
        <f>IF(Z187=0,0,TRUNC((SQRT(Z187)- IF($G187="w",Parameter!$B$11,Parameter!$D$11))/IF($G187="w",Parameter!$C$11,Parameter!$E$11)))</f>
        <v>0</v>
      </c>
      <c r="AB187" s="105"/>
      <c r="AC187" s="104">
        <f>IF(AB187=0,0,TRUNC((SQRT(AB187)- IF($G187="w",Parameter!$B$10,Parameter!$D$10))/IF($G187="w",Parameter!$C$10,Parameter!$E$10)))</f>
        <v>0</v>
      </c>
      <c r="AD187" s="38"/>
      <c r="AE187" s="55">
        <f>IF(AD187=0,0,TRUNC((SQRT(AD187)- IF($G187="w",Parameter!$B$15,Parameter!$D$15))/IF($G187="w",Parameter!$C$15,Parameter!$E$15)))</f>
        <v>0</v>
      </c>
      <c r="AF187" s="32"/>
      <c r="AG187" s="55">
        <f>IF(AF187=0,0,TRUNC((SQRT(AF187)- IF($G187="w",Parameter!$B$12,Parameter!$D$12))/IF($G187="w",Parameter!$C$12,Parameter!$E$12)))</f>
        <v>0</v>
      </c>
      <c r="AH187" s="60">
        <f t="shared" si="29"/>
        <v>0</v>
      </c>
      <c r="AI187" s="61">
        <f>LOOKUP($F187,Urkunde!$A$2:$A$16,IF($G187="w",Urkunde!$B$2:$B$16,Urkunde!$D$2:$D$16))</f>
        <v>0</v>
      </c>
      <c r="AJ187" s="61">
        <f>LOOKUP($F187,Urkunde!$A$2:$A$16,IF($G187="w",Urkunde!$C$2:$C$16,Urkunde!$E$2:$E$16))</f>
        <v>0</v>
      </c>
      <c r="AK187" s="61" t="str">
        <f t="shared" si="30"/>
        <v>-</v>
      </c>
      <c r="AL187" s="29">
        <f t="shared" si="31"/>
        <v>0</v>
      </c>
      <c r="AM187" s="21">
        <f t="shared" si="32"/>
        <v>0</v>
      </c>
      <c r="AN187" s="21">
        <f t="shared" si="33"/>
        <v>0</v>
      </c>
      <c r="AO187" s="21">
        <f t="shared" si="34"/>
        <v>0</v>
      </c>
      <c r="AP187" s="21">
        <f t="shared" si="35"/>
        <v>0</v>
      </c>
      <c r="AQ187" s="21">
        <f t="shared" si="36"/>
        <v>0</v>
      </c>
      <c r="AR187" s="21">
        <f t="shared" si="37"/>
        <v>0</v>
      </c>
      <c r="AS187" s="21">
        <f t="shared" si="38"/>
        <v>0</v>
      </c>
      <c r="AT187" s="21">
        <f t="shared" si="39"/>
        <v>0</v>
      </c>
      <c r="AU187" s="21">
        <f t="shared" si="40"/>
        <v>0</v>
      </c>
      <c r="AV187" s="21">
        <f t="shared" si="41"/>
        <v>0</v>
      </c>
    </row>
    <row r="188" spans="1:48" ht="15.6" x14ac:dyDescent="0.3">
      <c r="A188" s="51"/>
      <c r="B188" s="50"/>
      <c r="C188" s="96"/>
      <c r="D188" s="96"/>
      <c r="E188" s="49"/>
      <c r="F188" s="52">
        <f t="shared" si="28"/>
        <v>0</v>
      </c>
      <c r="G188" s="48"/>
      <c r="H188" s="38"/>
      <c r="I188" s="54">
        <f>IF(H188=0,0,TRUNC((50/(H188+0.24)- IF($G188="w",Parameter!$B$3,Parameter!$D$3))/IF($G188="w",Parameter!$C$3,Parameter!$E$3)))</f>
        <v>0</v>
      </c>
      <c r="J188" s="105"/>
      <c r="K188" s="54">
        <f>IF(J188=0,0,TRUNC((75/(J188+0.24)- IF($G188="w",Parameter!$B$3,Parameter!$D$3))/IF($G188="w",Parameter!$C$3,Parameter!$E$3)))</f>
        <v>0</v>
      </c>
      <c r="L188" s="105"/>
      <c r="M188" s="54">
        <f>IF(L188=0,0,TRUNC((100/(L188+0.24)- IF($G188="w",Parameter!$B$3,Parameter!$D$3))/IF($G188="w",Parameter!$C$3,Parameter!$E$3)))</f>
        <v>0</v>
      </c>
      <c r="N188" s="80"/>
      <c r="O188" s="79" t="s">
        <v>44</v>
      </c>
      <c r="P188" s="81"/>
      <c r="Q188" s="54">
        <f>IF($G188="m",0,IF(AND($P188=0,$N188=0),0,TRUNC((800/($N188*60+$P188)-IF($G188="w",Parameter!$B$6,Parameter!$D$6))/IF($G188="w",Parameter!$C$6,Parameter!$E$6))))</f>
        <v>0</v>
      </c>
      <c r="R188" s="106"/>
      <c r="S188" s="73">
        <f>IF(R188=0,0,TRUNC((2000/(R188)- IF(Q188="w",Parameter!$B$6,Parameter!$D$6))/IF(Q188="w",Parameter!$C$6,Parameter!$E$6)))</f>
        <v>0</v>
      </c>
      <c r="T188" s="106"/>
      <c r="U188" s="73">
        <f>IF(T188=0,0,TRUNC((2000/(T188)- IF(Q188="w",Parameter!$B$3,Parameter!$D$3))/IF(Q188="w",Parameter!$C$3,Parameter!$E$3)))</f>
        <v>0</v>
      </c>
      <c r="V188" s="80"/>
      <c r="W188" s="79" t="s">
        <v>44</v>
      </c>
      <c r="X188" s="81"/>
      <c r="Y188" s="54">
        <f>IF($G188="w",0,IF(AND($V188=0,$X188=0),0,TRUNC((1000/($V188*60+$X188)-IF($G188="w",Parameter!$B$6,Parameter!$D$6))/IF($G188="w",Parameter!$C$6,Parameter!$E$6))))</f>
        <v>0</v>
      </c>
      <c r="Z188" s="37"/>
      <c r="AA188" s="104">
        <f>IF(Z188=0,0,TRUNC((SQRT(Z188)- IF($G188="w",Parameter!$B$11,Parameter!$D$11))/IF($G188="w",Parameter!$C$11,Parameter!$E$11)))</f>
        <v>0</v>
      </c>
      <c r="AB188" s="105"/>
      <c r="AC188" s="104">
        <f>IF(AB188=0,0,TRUNC((SQRT(AB188)- IF($G188="w",Parameter!$B$10,Parameter!$D$10))/IF($G188="w",Parameter!$C$10,Parameter!$E$10)))</f>
        <v>0</v>
      </c>
      <c r="AD188" s="38"/>
      <c r="AE188" s="55">
        <f>IF(AD188=0,0,TRUNC((SQRT(AD188)- IF($G188="w",Parameter!$B$15,Parameter!$D$15))/IF($G188="w",Parameter!$C$15,Parameter!$E$15)))</f>
        <v>0</v>
      </c>
      <c r="AF188" s="32"/>
      <c r="AG188" s="55">
        <f>IF(AF188=0,0,TRUNC((SQRT(AF188)- IF($G188="w",Parameter!$B$12,Parameter!$D$12))/IF($G188="w",Parameter!$C$12,Parameter!$E$12)))</f>
        <v>0</v>
      </c>
      <c r="AH188" s="60">
        <f t="shared" si="29"/>
        <v>0</v>
      </c>
      <c r="AI188" s="61">
        <f>LOOKUP($F188,Urkunde!$A$2:$A$16,IF($G188="w",Urkunde!$B$2:$B$16,Urkunde!$D$2:$D$16))</f>
        <v>0</v>
      </c>
      <c r="AJ188" s="61">
        <f>LOOKUP($F188,Urkunde!$A$2:$A$16,IF($G188="w",Urkunde!$C$2:$C$16,Urkunde!$E$2:$E$16))</f>
        <v>0</v>
      </c>
      <c r="AK188" s="61" t="str">
        <f t="shared" si="30"/>
        <v>-</v>
      </c>
      <c r="AL188" s="29">
        <f t="shared" si="31"/>
        <v>0</v>
      </c>
      <c r="AM188" s="21">
        <f t="shared" si="32"/>
        <v>0</v>
      </c>
      <c r="AN188" s="21">
        <f t="shared" si="33"/>
        <v>0</v>
      </c>
      <c r="AO188" s="21">
        <f t="shared" si="34"/>
        <v>0</v>
      </c>
      <c r="AP188" s="21">
        <f t="shared" si="35"/>
        <v>0</v>
      </c>
      <c r="AQ188" s="21">
        <f t="shared" si="36"/>
        <v>0</v>
      </c>
      <c r="AR188" s="21">
        <f t="shared" si="37"/>
        <v>0</v>
      </c>
      <c r="AS188" s="21">
        <f t="shared" si="38"/>
        <v>0</v>
      </c>
      <c r="AT188" s="21">
        <f t="shared" si="39"/>
        <v>0</v>
      </c>
      <c r="AU188" s="21">
        <f t="shared" si="40"/>
        <v>0</v>
      </c>
      <c r="AV188" s="21">
        <f t="shared" si="41"/>
        <v>0</v>
      </c>
    </row>
    <row r="189" spans="1:48" ht="15.6" x14ac:dyDescent="0.3">
      <c r="A189" s="51"/>
      <c r="B189" s="50"/>
      <c r="C189" s="96"/>
      <c r="D189" s="96"/>
      <c r="E189" s="49"/>
      <c r="F189" s="52">
        <f t="shared" si="28"/>
        <v>0</v>
      </c>
      <c r="G189" s="48"/>
      <c r="H189" s="38"/>
      <c r="I189" s="54">
        <f>IF(H189=0,0,TRUNC((50/(H189+0.24)- IF($G189="w",Parameter!$B$3,Parameter!$D$3))/IF($G189="w",Parameter!$C$3,Parameter!$E$3)))</f>
        <v>0</v>
      </c>
      <c r="J189" s="105"/>
      <c r="K189" s="54">
        <f>IF(J189=0,0,TRUNC((75/(J189+0.24)- IF($G189="w",Parameter!$B$3,Parameter!$D$3))/IF($G189="w",Parameter!$C$3,Parameter!$E$3)))</f>
        <v>0</v>
      </c>
      <c r="L189" s="105"/>
      <c r="M189" s="54">
        <f>IF(L189=0,0,TRUNC((100/(L189+0.24)- IF($G189="w",Parameter!$B$3,Parameter!$D$3))/IF($G189="w",Parameter!$C$3,Parameter!$E$3)))</f>
        <v>0</v>
      </c>
      <c r="N189" s="80"/>
      <c r="O189" s="79" t="s">
        <v>44</v>
      </c>
      <c r="P189" s="81"/>
      <c r="Q189" s="54">
        <f>IF($G189="m",0,IF(AND($P189=0,$N189=0),0,TRUNC((800/($N189*60+$P189)-IF($G189="w",Parameter!$B$6,Parameter!$D$6))/IF($G189="w",Parameter!$C$6,Parameter!$E$6))))</f>
        <v>0</v>
      </c>
      <c r="R189" s="106"/>
      <c r="S189" s="73">
        <f>IF(R189=0,0,TRUNC((2000/(R189)- IF(Q189="w",Parameter!$B$6,Parameter!$D$6))/IF(Q189="w",Parameter!$C$6,Parameter!$E$6)))</f>
        <v>0</v>
      </c>
      <c r="T189" s="106"/>
      <c r="U189" s="73">
        <f>IF(T189=0,0,TRUNC((2000/(T189)- IF(Q189="w",Parameter!$B$3,Parameter!$D$3))/IF(Q189="w",Parameter!$C$3,Parameter!$E$3)))</f>
        <v>0</v>
      </c>
      <c r="V189" s="80"/>
      <c r="W189" s="79" t="s">
        <v>44</v>
      </c>
      <c r="X189" s="81"/>
      <c r="Y189" s="54">
        <f>IF($G189="w",0,IF(AND($V189=0,$X189=0),0,TRUNC((1000/($V189*60+$X189)-IF($G189="w",Parameter!$B$6,Parameter!$D$6))/IF($G189="w",Parameter!$C$6,Parameter!$E$6))))</f>
        <v>0</v>
      </c>
      <c r="Z189" s="37"/>
      <c r="AA189" s="104">
        <f>IF(Z189=0,0,TRUNC((SQRT(Z189)- IF($G189="w",Parameter!$B$11,Parameter!$D$11))/IF($G189="w",Parameter!$C$11,Parameter!$E$11)))</f>
        <v>0</v>
      </c>
      <c r="AB189" s="105"/>
      <c r="AC189" s="104">
        <f>IF(AB189=0,0,TRUNC((SQRT(AB189)- IF($G189="w",Parameter!$B$10,Parameter!$D$10))/IF($G189="w",Parameter!$C$10,Parameter!$E$10)))</f>
        <v>0</v>
      </c>
      <c r="AD189" s="38"/>
      <c r="AE189" s="55">
        <f>IF(AD189=0,0,TRUNC((SQRT(AD189)- IF($G189="w",Parameter!$B$15,Parameter!$D$15))/IF($G189="w",Parameter!$C$15,Parameter!$E$15)))</f>
        <v>0</v>
      </c>
      <c r="AF189" s="32"/>
      <c r="AG189" s="55">
        <f>IF(AF189=0,0,TRUNC((SQRT(AF189)- IF($G189="w",Parameter!$B$12,Parameter!$D$12))/IF($G189="w",Parameter!$C$12,Parameter!$E$12)))</f>
        <v>0</v>
      </c>
      <c r="AH189" s="60">
        <f t="shared" si="29"/>
        <v>0</v>
      </c>
      <c r="AI189" s="61">
        <f>LOOKUP($F189,Urkunde!$A$2:$A$16,IF($G189="w",Urkunde!$B$2:$B$16,Urkunde!$D$2:$D$16))</f>
        <v>0</v>
      </c>
      <c r="AJ189" s="61">
        <f>LOOKUP($F189,Urkunde!$A$2:$A$16,IF($G189="w",Urkunde!$C$2:$C$16,Urkunde!$E$2:$E$16))</f>
        <v>0</v>
      </c>
      <c r="AK189" s="61" t="str">
        <f t="shared" si="30"/>
        <v>-</v>
      </c>
      <c r="AL189" s="29">
        <f t="shared" si="31"/>
        <v>0</v>
      </c>
      <c r="AM189" s="21">
        <f t="shared" si="32"/>
        <v>0</v>
      </c>
      <c r="AN189" s="21">
        <f t="shared" si="33"/>
        <v>0</v>
      </c>
      <c r="AO189" s="21">
        <f t="shared" si="34"/>
        <v>0</v>
      </c>
      <c r="AP189" s="21">
        <f t="shared" si="35"/>
        <v>0</v>
      </c>
      <c r="AQ189" s="21">
        <f t="shared" si="36"/>
        <v>0</v>
      </c>
      <c r="AR189" s="21">
        <f t="shared" si="37"/>
        <v>0</v>
      </c>
      <c r="AS189" s="21">
        <f t="shared" si="38"/>
        <v>0</v>
      </c>
      <c r="AT189" s="21">
        <f t="shared" si="39"/>
        <v>0</v>
      </c>
      <c r="AU189" s="21">
        <f t="shared" si="40"/>
        <v>0</v>
      </c>
      <c r="AV189" s="21">
        <f t="shared" si="41"/>
        <v>0</v>
      </c>
    </row>
    <row r="190" spans="1:48" ht="15.6" x14ac:dyDescent="0.3">
      <c r="A190" s="51"/>
      <c r="B190" s="50"/>
      <c r="C190" s="96"/>
      <c r="D190" s="96"/>
      <c r="E190" s="49"/>
      <c r="F190" s="52">
        <f t="shared" si="28"/>
        <v>0</v>
      </c>
      <c r="G190" s="48"/>
      <c r="H190" s="38"/>
      <c r="I190" s="54">
        <f>IF(H190=0,0,TRUNC((50/(H190+0.24)- IF($G190="w",Parameter!$B$3,Parameter!$D$3))/IF($G190="w",Parameter!$C$3,Parameter!$E$3)))</f>
        <v>0</v>
      </c>
      <c r="J190" s="105"/>
      <c r="K190" s="54">
        <f>IF(J190=0,0,TRUNC((75/(J190+0.24)- IF($G190="w",Parameter!$B$3,Parameter!$D$3))/IF($G190="w",Parameter!$C$3,Parameter!$E$3)))</f>
        <v>0</v>
      </c>
      <c r="L190" s="105"/>
      <c r="M190" s="54">
        <f>IF(L190=0,0,TRUNC((100/(L190+0.24)- IF($G190="w",Parameter!$B$3,Parameter!$D$3))/IF($G190="w",Parameter!$C$3,Parameter!$E$3)))</f>
        <v>0</v>
      </c>
      <c r="N190" s="80"/>
      <c r="O190" s="79" t="s">
        <v>44</v>
      </c>
      <c r="P190" s="81"/>
      <c r="Q190" s="54">
        <f>IF($G190="m",0,IF(AND($P190=0,$N190=0),0,TRUNC((800/($N190*60+$P190)-IF($G190="w",Parameter!$B$6,Parameter!$D$6))/IF($G190="w",Parameter!$C$6,Parameter!$E$6))))</f>
        <v>0</v>
      </c>
      <c r="R190" s="106"/>
      <c r="S190" s="73">
        <f>IF(R190=0,0,TRUNC((2000/(R190)- IF(Q190="w",Parameter!$B$6,Parameter!$D$6))/IF(Q190="w",Parameter!$C$6,Parameter!$E$6)))</f>
        <v>0</v>
      </c>
      <c r="T190" s="106"/>
      <c r="U190" s="73">
        <f>IF(T190=0,0,TRUNC((2000/(T190)- IF(Q190="w",Parameter!$B$3,Parameter!$D$3))/IF(Q190="w",Parameter!$C$3,Parameter!$E$3)))</f>
        <v>0</v>
      </c>
      <c r="V190" s="80"/>
      <c r="W190" s="79" t="s">
        <v>44</v>
      </c>
      <c r="X190" s="81"/>
      <c r="Y190" s="54">
        <f>IF($G190="w",0,IF(AND($V190=0,$X190=0),0,TRUNC((1000/($V190*60+$X190)-IF($G190="w",Parameter!$B$6,Parameter!$D$6))/IF($G190="w",Parameter!$C$6,Parameter!$E$6))))</f>
        <v>0</v>
      </c>
      <c r="Z190" s="37"/>
      <c r="AA190" s="104">
        <f>IF(Z190=0,0,TRUNC((SQRT(Z190)- IF($G190="w",Parameter!$B$11,Parameter!$D$11))/IF($G190="w",Parameter!$C$11,Parameter!$E$11)))</f>
        <v>0</v>
      </c>
      <c r="AB190" s="105"/>
      <c r="AC190" s="104">
        <f>IF(AB190=0,0,TRUNC((SQRT(AB190)- IF($G190="w",Parameter!$B$10,Parameter!$D$10))/IF($G190="w",Parameter!$C$10,Parameter!$E$10)))</f>
        <v>0</v>
      </c>
      <c r="AD190" s="38"/>
      <c r="AE190" s="55">
        <f>IF(AD190=0,0,TRUNC((SQRT(AD190)- IF($G190="w",Parameter!$B$15,Parameter!$D$15))/IF($G190="w",Parameter!$C$15,Parameter!$E$15)))</f>
        <v>0</v>
      </c>
      <c r="AF190" s="32"/>
      <c r="AG190" s="55">
        <f>IF(AF190=0,0,TRUNC((SQRT(AF190)- IF($G190="w",Parameter!$B$12,Parameter!$D$12))/IF($G190="w",Parameter!$C$12,Parameter!$E$12)))</f>
        <v>0</v>
      </c>
      <c r="AH190" s="60">
        <f t="shared" si="29"/>
        <v>0</v>
      </c>
      <c r="AI190" s="61">
        <f>LOOKUP($F190,Urkunde!$A$2:$A$16,IF($G190="w",Urkunde!$B$2:$B$16,Urkunde!$D$2:$D$16))</f>
        <v>0</v>
      </c>
      <c r="AJ190" s="61">
        <f>LOOKUP($F190,Urkunde!$A$2:$A$16,IF($G190="w",Urkunde!$C$2:$C$16,Urkunde!$E$2:$E$16))</f>
        <v>0</v>
      </c>
      <c r="AK190" s="61" t="str">
        <f t="shared" si="30"/>
        <v>-</v>
      </c>
      <c r="AL190" s="29">
        <f t="shared" si="31"/>
        <v>0</v>
      </c>
      <c r="AM190" s="21">
        <f t="shared" si="32"/>
        <v>0</v>
      </c>
      <c r="AN190" s="21">
        <f t="shared" si="33"/>
        <v>0</v>
      </c>
      <c r="AO190" s="21">
        <f t="shared" si="34"/>
        <v>0</v>
      </c>
      <c r="AP190" s="21">
        <f t="shared" si="35"/>
        <v>0</v>
      </c>
      <c r="AQ190" s="21">
        <f t="shared" si="36"/>
        <v>0</v>
      </c>
      <c r="AR190" s="21">
        <f t="shared" si="37"/>
        <v>0</v>
      </c>
      <c r="AS190" s="21">
        <f t="shared" si="38"/>
        <v>0</v>
      </c>
      <c r="AT190" s="21">
        <f t="shared" si="39"/>
        <v>0</v>
      </c>
      <c r="AU190" s="21">
        <f t="shared" si="40"/>
        <v>0</v>
      </c>
      <c r="AV190" s="21">
        <f t="shared" si="41"/>
        <v>0</v>
      </c>
    </row>
    <row r="191" spans="1:48" ht="15.6" x14ac:dyDescent="0.3">
      <c r="A191" s="51"/>
      <c r="B191" s="50"/>
      <c r="C191" s="96"/>
      <c r="D191" s="96"/>
      <c r="E191" s="49"/>
      <c r="F191" s="52">
        <f t="shared" si="28"/>
        <v>0</v>
      </c>
      <c r="G191" s="48"/>
      <c r="H191" s="38"/>
      <c r="I191" s="54">
        <f>IF(H191=0,0,TRUNC((50/(H191+0.24)- IF($G191="w",Parameter!$B$3,Parameter!$D$3))/IF($G191="w",Parameter!$C$3,Parameter!$E$3)))</f>
        <v>0</v>
      </c>
      <c r="J191" s="105"/>
      <c r="K191" s="54">
        <f>IF(J191=0,0,TRUNC((75/(J191+0.24)- IF($G191="w",Parameter!$B$3,Parameter!$D$3))/IF($G191="w",Parameter!$C$3,Parameter!$E$3)))</f>
        <v>0</v>
      </c>
      <c r="L191" s="105"/>
      <c r="M191" s="54">
        <f>IF(L191=0,0,TRUNC((100/(L191+0.24)- IF($G191="w",Parameter!$B$3,Parameter!$D$3))/IF($G191="w",Parameter!$C$3,Parameter!$E$3)))</f>
        <v>0</v>
      </c>
      <c r="N191" s="80"/>
      <c r="O191" s="79" t="s">
        <v>44</v>
      </c>
      <c r="P191" s="81"/>
      <c r="Q191" s="54">
        <f>IF($G191="m",0,IF(AND($P191=0,$N191=0),0,TRUNC((800/($N191*60+$P191)-IF($G191="w",Parameter!$B$6,Parameter!$D$6))/IF($G191="w",Parameter!$C$6,Parameter!$E$6))))</f>
        <v>0</v>
      </c>
      <c r="R191" s="106"/>
      <c r="S191" s="73">
        <f>IF(R191=0,0,TRUNC((2000/(R191)- IF(Q191="w",Parameter!$B$6,Parameter!$D$6))/IF(Q191="w",Parameter!$C$6,Parameter!$E$6)))</f>
        <v>0</v>
      </c>
      <c r="T191" s="106"/>
      <c r="U191" s="73">
        <f>IF(T191=0,0,TRUNC((2000/(T191)- IF(Q191="w",Parameter!$B$3,Parameter!$D$3))/IF(Q191="w",Parameter!$C$3,Parameter!$E$3)))</f>
        <v>0</v>
      </c>
      <c r="V191" s="80"/>
      <c r="W191" s="79" t="s">
        <v>44</v>
      </c>
      <c r="X191" s="81"/>
      <c r="Y191" s="54">
        <f>IF($G191="w",0,IF(AND($V191=0,$X191=0),0,TRUNC((1000/($V191*60+$X191)-IF($G191="w",Parameter!$B$6,Parameter!$D$6))/IF($G191="w",Parameter!$C$6,Parameter!$E$6))))</f>
        <v>0</v>
      </c>
      <c r="Z191" s="37"/>
      <c r="AA191" s="104">
        <f>IF(Z191=0,0,TRUNC((SQRT(Z191)- IF($G191="w",Parameter!$B$11,Parameter!$D$11))/IF($G191="w",Parameter!$C$11,Parameter!$E$11)))</f>
        <v>0</v>
      </c>
      <c r="AB191" s="105"/>
      <c r="AC191" s="104">
        <f>IF(AB191=0,0,TRUNC((SQRT(AB191)- IF($G191="w",Parameter!$B$10,Parameter!$D$10))/IF($G191="w",Parameter!$C$10,Parameter!$E$10)))</f>
        <v>0</v>
      </c>
      <c r="AD191" s="38"/>
      <c r="AE191" s="55">
        <f>IF(AD191=0,0,TRUNC((SQRT(AD191)- IF($G191="w",Parameter!$B$15,Parameter!$D$15))/IF($G191="w",Parameter!$C$15,Parameter!$E$15)))</f>
        <v>0</v>
      </c>
      <c r="AF191" s="32"/>
      <c r="AG191" s="55">
        <f>IF(AF191=0,0,TRUNC((SQRT(AF191)- IF($G191="w",Parameter!$B$12,Parameter!$D$12))/IF($G191="w",Parameter!$C$12,Parameter!$E$12)))</f>
        <v>0</v>
      </c>
      <c r="AH191" s="60">
        <f t="shared" si="29"/>
        <v>0</v>
      </c>
      <c r="AI191" s="61">
        <f>LOOKUP($F191,Urkunde!$A$2:$A$16,IF($G191="w",Urkunde!$B$2:$B$16,Urkunde!$D$2:$D$16))</f>
        <v>0</v>
      </c>
      <c r="AJ191" s="61">
        <f>LOOKUP($F191,Urkunde!$A$2:$A$16,IF($G191="w",Urkunde!$C$2:$C$16,Urkunde!$E$2:$E$16))</f>
        <v>0</v>
      </c>
      <c r="AK191" s="61" t="str">
        <f t="shared" si="30"/>
        <v>-</v>
      </c>
      <c r="AL191" s="29">
        <f t="shared" si="31"/>
        <v>0</v>
      </c>
      <c r="AM191" s="21">
        <f t="shared" si="32"/>
        <v>0</v>
      </c>
      <c r="AN191" s="21">
        <f t="shared" si="33"/>
        <v>0</v>
      </c>
      <c r="AO191" s="21">
        <f t="shared" si="34"/>
        <v>0</v>
      </c>
      <c r="AP191" s="21">
        <f t="shared" si="35"/>
        <v>0</v>
      </c>
      <c r="AQ191" s="21">
        <f t="shared" si="36"/>
        <v>0</v>
      </c>
      <c r="AR191" s="21">
        <f t="shared" si="37"/>
        <v>0</v>
      </c>
      <c r="AS191" s="21">
        <f t="shared" si="38"/>
        <v>0</v>
      </c>
      <c r="AT191" s="21">
        <f t="shared" si="39"/>
        <v>0</v>
      </c>
      <c r="AU191" s="21">
        <f t="shared" si="40"/>
        <v>0</v>
      </c>
      <c r="AV191" s="21">
        <f t="shared" si="41"/>
        <v>0</v>
      </c>
    </row>
    <row r="192" spans="1:48" ht="15.6" x14ac:dyDescent="0.3">
      <c r="A192" s="51"/>
      <c r="B192" s="50"/>
      <c r="C192" s="96"/>
      <c r="D192" s="96"/>
      <c r="E192" s="49"/>
      <c r="F192" s="52">
        <f t="shared" si="28"/>
        <v>0</v>
      </c>
      <c r="G192" s="48"/>
      <c r="H192" s="38"/>
      <c r="I192" s="54">
        <f>IF(H192=0,0,TRUNC((50/(H192+0.24)- IF($G192="w",Parameter!$B$3,Parameter!$D$3))/IF($G192="w",Parameter!$C$3,Parameter!$E$3)))</f>
        <v>0</v>
      </c>
      <c r="J192" s="105"/>
      <c r="K192" s="54">
        <f>IF(J192=0,0,TRUNC((75/(J192+0.24)- IF($G192="w",Parameter!$B$3,Parameter!$D$3))/IF($G192="w",Parameter!$C$3,Parameter!$E$3)))</f>
        <v>0</v>
      </c>
      <c r="L192" s="105"/>
      <c r="M192" s="54">
        <f>IF(L192=0,0,TRUNC((100/(L192+0.24)- IF($G192="w",Parameter!$B$3,Parameter!$D$3))/IF($G192="w",Parameter!$C$3,Parameter!$E$3)))</f>
        <v>0</v>
      </c>
      <c r="N192" s="80"/>
      <c r="O192" s="79" t="s">
        <v>44</v>
      </c>
      <c r="P192" s="81"/>
      <c r="Q192" s="54">
        <f>IF($G192="m",0,IF(AND($P192=0,$N192=0),0,TRUNC((800/($N192*60+$P192)-IF($G192="w",Parameter!$B$6,Parameter!$D$6))/IF($G192="w",Parameter!$C$6,Parameter!$E$6))))</f>
        <v>0</v>
      </c>
      <c r="R192" s="106"/>
      <c r="S192" s="73">
        <f>IF(R192=0,0,TRUNC((2000/(R192)- IF(Q192="w",Parameter!$B$6,Parameter!$D$6))/IF(Q192="w",Parameter!$C$6,Parameter!$E$6)))</f>
        <v>0</v>
      </c>
      <c r="T192" s="106"/>
      <c r="U192" s="73">
        <f>IF(T192=0,0,TRUNC((2000/(T192)- IF(Q192="w",Parameter!$B$3,Parameter!$D$3))/IF(Q192="w",Parameter!$C$3,Parameter!$E$3)))</f>
        <v>0</v>
      </c>
      <c r="V192" s="80"/>
      <c r="W192" s="79" t="s">
        <v>44</v>
      </c>
      <c r="X192" s="81"/>
      <c r="Y192" s="54">
        <f>IF($G192="w",0,IF(AND($V192=0,$X192=0),0,TRUNC((1000/($V192*60+$X192)-IF($G192="w",Parameter!$B$6,Parameter!$D$6))/IF($G192="w",Parameter!$C$6,Parameter!$E$6))))</f>
        <v>0</v>
      </c>
      <c r="Z192" s="37"/>
      <c r="AA192" s="104">
        <f>IF(Z192=0,0,TRUNC((SQRT(Z192)- IF($G192="w",Parameter!$B$11,Parameter!$D$11))/IF($G192="w",Parameter!$C$11,Parameter!$E$11)))</f>
        <v>0</v>
      </c>
      <c r="AB192" s="105"/>
      <c r="AC192" s="104">
        <f>IF(AB192=0,0,TRUNC((SQRT(AB192)- IF($G192="w",Parameter!$B$10,Parameter!$D$10))/IF($G192="w",Parameter!$C$10,Parameter!$E$10)))</f>
        <v>0</v>
      </c>
      <c r="AD192" s="38"/>
      <c r="AE192" s="55">
        <f>IF(AD192=0,0,TRUNC((SQRT(AD192)- IF($G192="w",Parameter!$B$15,Parameter!$D$15))/IF($G192="w",Parameter!$C$15,Parameter!$E$15)))</f>
        <v>0</v>
      </c>
      <c r="AF192" s="32"/>
      <c r="AG192" s="55">
        <f>IF(AF192=0,0,TRUNC((SQRT(AF192)- IF($G192="w",Parameter!$B$12,Parameter!$D$12))/IF($G192="w",Parameter!$C$12,Parameter!$E$12)))</f>
        <v>0</v>
      </c>
      <c r="AH192" s="60">
        <f t="shared" si="29"/>
        <v>0</v>
      </c>
      <c r="AI192" s="61">
        <f>LOOKUP($F192,Urkunde!$A$2:$A$16,IF($G192="w",Urkunde!$B$2:$B$16,Urkunde!$D$2:$D$16))</f>
        <v>0</v>
      </c>
      <c r="AJ192" s="61">
        <f>LOOKUP($F192,Urkunde!$A$2:$A$16,IF($G192="w",Urkunde!$C$2:$C$16,Urkunde!$E$2:$E$16))</f>
        <v>0</v>
      </c>
      <c r="AK192" s="61" t="str">
        <f t="shared" si="30"/>
        <v>-</v>
      </c>
      <c r="AL192" s="29">
        <f t="shared" si="31"/>
        <v>0</v>
      </c>
      <c r="AM192" s="21">
        <f t="shared" si="32"/>
        <v>0</v>
      </c>
      <c r="AN192" s="21">
        <f t="shared" si="33"/>
        <v>0</v>
      </c>
      <c r="AO192" s="21">
        <f t="shared" si="34"/>
        <v>0</v>
      </c>
      <c r="AP192" s="21">
        <f t="shared" si="35"/>
        <v>0</v>
      </c>
      <c r="AQ192" s="21">
        <f t="shared" si="36"/>
        <v>0</v>
      </c>
      <c r="AR192" s="21">
        <f t="shared" si="37"/>
        <v>0</v>
      </c>
      <c r="AS192" s="21">
        <f t="shared" si="38"/>
        <v>0</v>
      </c>
      <c r="AT192" s="21">
        <f t="shared" si="39"/>
        <v>0</v>
      </c>
      <c r="AU192" s="21">
        <f t="shared" si="40"/>
        <v>0</v>
      </c>
      <c r="AV192" s="21">
        <f t="shared" si="41"/>
        <v>0</v>
      </c>
    </row>
    <row r="193" spans="1:48" ht="15.6" x14ac:dyDescent="0.3">
      <c r="A193" s="51"/>
      <c r="B193" s="50"/>
      <c r="C193" s="96"/>
      <c r="D193" s="96"/>
      <c r="E193" s="49"/>
      <c r="F193" s="52">
        <f t="shared" si="28"/>
        <v>0</v>
      </c>
      <c r="G193" s="48"/>
      <c r="H193" s="38"/>
      <c r="I193" s="54">
        <f>IF(H193=0,0,TRUNC((50/(H193+0.24)- IF($G193="w",Parameter!$B$3,Parameter!$D$3))/IF($G193="w",Parameter!$C$3,Parameter!$E$3)))</f>
        <v>0</v>
      </c>
      <c r="J193" s="105"/>
      <c r="K193" s="54">
        <f>IF(J193=0,0,TRUNC((75/(J193+0.24)- IF($G193="w",Parameter!$B$3,Parameter!$D$3))/IF($G193="w",Parameter!$C$3,Parameter!$E$3)))</f>
        <v>0</v>
      </c>
      <c r="L193" s="105"/>
      <c r="M193" s="54">
        <f>IF(L193=0,0,TRUNC((100/(L193+0.24)- IF($G193="w",Parameter!$B$3,Parameter!$D$3))/IF($G193="w",Parameter!$C$3,Parameter!$E$3)))</f>
        <v>0</v>
      </c>
      <c r="N193" s="80"/>
      <c r="O193" s="79" t="s">
        <v>44</v>
      </c>
      <c r="P193" s="81"/>
      <c r="Q193" s="54">
        <f>IF($G193="m",0,IF(AND($P193=0,$N193=0),0,TRUNC((800/($N193*60+$P193)-IF($G193="w",Parameter!$B$6,Parameter!$D$6))/IF($G193="w",Parameter!$C$6,Parameter!$E$6))))</f>
        <v>0</v>
      </c>
      <c r="R193" s="106"/>
      <c r="S193" s="73">
        <f>IF(R193=0,0,TRUNC((2000/(R193)- IF(Q193="w",Parameter!$B$6,Parameter!$D$6))/IF(Q193="w",Parameter!$C$6,Parameter!$E$6)))</f>
        <v>0</v>
      </c>
      <c r="T193" s="106"/>
      <c r="U193" s="73">
        <f>IF(T193=0,0,TRUNC((2000/(T193)- IF(Q193="w",Parameter!$B$3,Parameter!$D$3))/IF(Q193="w",Parameter!$C$3,Parameter!$E$3)))</f>
        <v>0</v>
      </c>
      <c r="V193" s="80"/>
      <c r="W193" s="79" t="s">
        <v>44</v>
      </c>
      <c r="X193" s="81"/>
      <c r="Y193" s="54">
        <f>IF($G193="w",0,IF(AND($V193=0,$X193=0),0,TRUNC((1000/($V193*60+$X193)-IF($G193="w",Parameter!$B$6,Parameter!$D$6))/IF($G193="w",Parameter!$C$6,Parameter!$E$6))))</f>
        <v>0</v>
      </c>
      <c r="Z193" s="37"/>
      <c r="AA193" s="104">
        <f>IF(Z193=0,0,TRUNC((SQRT(Z193)- IF($G193="w",Parameter!$B$11,Parameter!$D$11))/IF($G193="w",Parameter!$C$11,Parameter!$E$11)))</f>
        <v>0</v>
      </c>
      <c r="AB193" s="105"/>
      <c r="AC193" s="104">
        <f>IF(AB193=0,0,TRUNC((SQRT(AB193)- IF($G193="w",Parameter!$B$10,Parameter!$D$10))/IF($G193="w",Parameter!$C$10,Parameter!$E$10)))</f>
        <v>0</v>
      </c>
      <c r="AD193" s="38"/>
      <c r="AE193" s="55">
        <f>IF(AD193=0,0,TRUNC((SQRT(AD193)- IF($G193="w",Parameter!$B$15,Parameter!$D$15))/IF($G193="w",Parameter!$C$15,Parameter!$E$15)))</f>
        <v>0</v>
      </c>
      <c r="AF193" s="32"/>
      <c r="AG193" s="55">
        <f>IF(AF193=0,0,TRUNC((SQRT(AF193)- IF($G193="w",Parameter!$B$12,Parameter!$D$12))/IF($G193="w",Parameter!$C$12,Parameter!$E$12)))</f>
        <v>0</v>
      </c>
      <c r="AH193" s="60">
        <f t="shared" si="29"/>
        <v>0</v>
      </c>
      <c r="AI193" s="61">
        <f>LOOKUP($F193,Urkunde!$A$2:$A$16,IF($G193="w",Urkunde!$B$2:$B$16,Urkunde!$D$2:$D$16))</f>
        <v>0</v>
      </c>
      <c r="AJ193" s="61">
        <f>LOOKUP($F193,Urkunde!$A$2:$A$16,IF($G193="w",Urkunde!$C$2:$C$16,Urkunde!$E$2:$E$16))</f>
        <v>0</v>
      </c>
      <c r="AK193" s="61" t="str">
        <f t="shared" si="30"/>
        <v>-</v>
      </c>
      <c r="AL193" s="29">
        <f t="shared" si="31"/>
        <v>0</v>
      </c>
      <c r="AM193" s="21">
        <f t="shared" si="32"/>
        <v>0</v>
      </c>
      <c r="AN193" s="21">
        <f t="shared" si="33"/>
        <v>0</v>
      </c>
      <c r="AO193" s="21">
        <f t="shared" si="34"/>
        <v>0</v>
      </c>
      <c r="AP193" s="21">
        <f t="shared" si="35"/>
        <v>0</v>
      </c>
      <c r="AQ193" s="21">
        <f t="shared" si="36"/>
        <v>0</v>
      </c>
      <c r="AR193" s="21">
        <f t="shared" si="37"/>
        <v>0</v>
      </c>
      <c r="AS193" s="21">
        <f t="shared" si="38"/>
        <v>0</v>
      </c>
      <c r="AT193" s="21">
        <f t="shared" si="39"/>
        <v>0</v>
      </c>
      <c r="AU193" s="21">
        <f t="shared" si="40"/>
        <v>0</v>
      </c>
      <c r="AV193" s="21">
        <f t="shared" si="41"/>
        <v>0</v>
      </c>
    </row>
    <row r="194" spans="1:48" ht="15.6" x14ac:dyDescent="0.3">
      <c r="A194" s="51"/>
      <c r="B194" s="50"/>
      <c r="C194" s="96"/>
      <c r="D194" s="96"/>
      <c r="E194" s="49"/>
      <c r="F194" s="52">
        <f t="shared" si="28"/>
        <v>0</v>
      </c>
      <c r="G194" s="48"/>
      <c r="H194" s="38"/>
      <c r="I194" s="54">
        <f>IF(H194=0,0,TRUNC((50/(H194+0.24)- IF($G194="w",Parameter!$B$3,Parameter!$D$3))/IF($G194="w",Parameter!$C$3,Parameter!$E$3)))</f>
        <v>0</v>
      </c>
      <c r="J194" s="105"/>
      <c r="K194" s="54">
        <f>IF(J194=0,0,TRUNC((75/(J194+0.24)- IF($G194="w",Parameter!$B$3,Parameter!$D$3))/IF($G194="w",Parameter!$C$3,Parameter!$E$3)))</f>
        <v>0</v>
      </c>
      <c r="L194" s="105"/>
      <c r="M194" s="54">
        <f>IF(L194=0,0,TRUNC((100/(L194+0.24)- IF($G194="w",Parameter!$B$3,Parameter!$D$3))/IF($G194="w",Parameter!$C$3,Parameter!$E$3)))</f>
        <v>0</v>
      </c>
      <c r="N194" s="80"/>
      <c r="O194" s="79" t="s">
        <v>44</v>
      </c>
      <c r="P194" s="81"/>
      <c r="Q194" s="54">
        <f>IF($G194="m",0,IF(AND($P194=0,$N194=0),0,TRUNC((800/($N194*60+$P194)-IF($G194="w",Parameter!$B$6,Parameter!$D$6))/IF($G194="w",Parameter!$C$6,Parameter!$E$6))))</f>
        <v>0</v>
      </c>
      <c r="R194" s="106"/>
      <c r="S194" s="73">
        <f>IF(R194=0,0,TRUNC((2000/(R194)- IF(Q194="w",Parameter!$B$6,Parameter!$D$6))/IF(Q194="w",Parameter!$C$6,Parameter!$E$6)))</f>
        <v>0</v>
      </c>
      <c r="T194" s="106"/>
      <c r="U194" s="73">
        <f>IF(T194=0,0,TRUNC((2000/(T194)- IF(Q194="w",Parameter!$B$3,Parameter!$D$3))/IF(Q194="w",Parameter!$C$3,Parameter!$E$3)))</f>
        <v>0</v>
      </c>
      <c r="V194" s="80"/>
      <c r="W194" s="79" t="s">
        <v>44</v>
      </c>
      <c r="X194" s="81"/>
      <c r="Y194" s="54">
        <f>IF($G194="w",0,IF(AND($V194=0,$X194=0),0,TRUNC((1000/($V194*60+$X194)-IF($G194="w",Parameter!$B$6,Parameter!$D$6))/IF($G194="w",Parameter!$C$6,Parameter!$E$6))))</f>
        <v>0</v>
      </c>
      <c r="Z194" s="37"/>
      <c r="AA194" s="104">
        <f>IF(Z194=0,0,TRUNC((SQRT(Z194)- IF($G194="w",Parameter!$B$11,Parameter!$D$11))/IF($G194="w",Parameter!$C$11,Parameter!$E$11)))</f>
        <v>0</v>
      </c>
      <c r="AB194" s="105"/>
      <c r="AC194" s="104">
        <f>IF(AB194=0,0,TRUNC((SQRT(AB194)- IF($G194="w",Parameter!$B$10,Parameter!$D$10))/IF($G194="w",Parameter!$C$10,Parameter!$E$10)))</f>
        <v>0</v>
      </c>
      <c r="AD194" s="38"/>
      <c r="AE194" s="55">
        <f>IF(AD194=0,0,TRUNC((SQRT(AD194)- IF($G194="w",Parameter!$B$15,Parameter!$D$15))/IF($G194="w",Parameter!$C$15,Parameter!$E$15)))</f>
        <v>0</v>
      </c>
      <c r="AF194" s="32"/>
      <c r="AG194" s="55">
        <f>IF(AF194=0,0,TRUNC((SQRT(AF194)- IF($G194="w",Parameter!$B$12,Parameter!$D$12))/IF($G194="w",Parameter!$C$12,Parameter!$E$12)))</f>
        <v>0</v>
      </c>
      <c r="AH194" s="60">
        <f t="shared" si="29"/>
        <v>0</v>
      </c>
      <c r="AI194" s="61">
        <f>LOOKUP($F194,Urkunde!$A$2:$A$16,IF($G194="w",Urkunde!$B$2:$B$16,Urkunde!$D$2:$D$16))</f>
        <v>0</v>
      </c>
      <c r="AJ194" s="61">
        <f>LOOKUP($F194,Urkunde!$A$2:$A$16,IF($G194="w",Urkunde!$C$2:$C$16,Urkunde!$E$2:$E$16))</f>
        <v>0</v>
      </c>
      <c r="AK194" s="61" t="str">
        <f t="shared" si="30"/>
        <v>-</v>
      </c>
      <c r="AL194" s="29">
        <f t="shared" si="31"/>
        <v>0</v>
      </c>
      <c r="AM194" s="21">
        <f t="shared" si="32"/>
        <v>0</v>
      </c>
      <c r="AN194" s="21">
        <f t="shared" si="33"/>
        <v>0</v>
      </c>
      <c r="AO194" s="21">
        <f t="shared" si="34"/>
        <v>0</v>
      </c>
      <c r="AP194" s="21">
        <f t="shared" si="35"/>
        <v>0</v>
      </c>
      <c r="AQ194" s="21">
        <f t="shared" si="36"/>
        <v>0</v>
      </c>
      <c r="AR194" s="21">
        <f t="shared" si="37"/>
        <v>0</v>
      </c>
      <c r="AS194" s="21">
        <f t="shared" si="38"/>
        <v>0</v>
      </c>
      <c r="AT194" s="21">
        <f t="shared" si="39"/>
        <v>0</v>
      </c>
      <c r="AU194" s="21">
        <f t="shared" si="40"/>
        <v>0</v>
      </c>
      <c r="AV194" s="21">
        <f t="shared" si="41"/>
        <v>0</v>
      </c>
    </row>
    <row r="195" spans="1:48" ht="15.6" x14ac:dyDescent="0.3">
      <c r="A195" s="51"/>
      <c r="B195" s="50"/>
      <c r="C195" s="96"/>
      <c r="D195" s="96"/>
      <c r="E195" s="49"/>
      <c r="F195" s="52">
        <f t="shared" si="28"/>
        <v>0</v>
      </c>
      <c r="G195" s="48"/>
      <c r="H195" s="38"/>
      <c r="I195" s="54">
        <f>IF(H195=0,0,TRUNC((50/(H195+0.24)- IF($G195="w",Parameter!$B$3,Parameter!$D$3))/IF($G195="w",Parameter!$C$3,Parameter!$E$3)))</f>
        <v>0</v>
      </c>
      <c r="J195" s="105"/>
      <c r="K195" s="54">
        <f>IF(J195=0,0,TRUNC((75/(J195+0.24)- IF($G195="w",Parameter!$B$3,Parameter!$D$3))/IF($G195="w",Parameter!$C$3,Parameter!$E$3)))</f>
        <v>0</v>
      </c>
      <c r="L195" s="105"/>
      <c r="M195" s="54">
        <f>IF(L195=0,0,TRUNC((100/(L195+0.24)- IF($G195="w",Parameter!$B$3,Parameter!$D$3))/IF($G195="w",Parameter!$C$3,Parameter!$E$3)))</f>
        <v>0</v>
      </c>
      <c r="N195" s="80"/>
      <c r="O195" s="79" t="s">
        <v>44</v>
      </c>
      <c r="P195" s="81"/>
      <c r="Q195" s="54">
        <f>IF($G195="m",0,IF(AND($P195=0,$N195=0),0,TRUNC((800/($N195*60+$P195)-IF($G195="w",Parameter!$B$6,Parameter!$D$6))/IF($G195="w",Parameter!$C$6,Parameter!$E$6))))</f>
        <v>0</v>
      </c>
      <c r="R195" s="106"/>
      <c r="S195" s="73">
        <f>IF(R195=0,0,TRUNC((2000/(R195)- IF(Q195="w",Parameter!$B$6,Parameter!$D$6))/IF(Q195="w",Parameter!$C$6,Parameter!$E$6)))</f>
        <v>0</v>
      </c>
      <c r="T195" s="106"/>
      <c r="U195" s="73">
        <f>IF(T195=0,0,TRUNC((2000/(T195)- IF(Q195="w",Parameter!$B$3,Parameter!$D$3))/IF(Q195="w",Parameter!$C$3,Parameter!$E$3)))</f>
        <v>0</v>
      </c>
      <c r="V195" s="80"/>
      <c r="W195" s="79" t="s">
        <v>44</v>
      </c>
      <c r="X195" s="81"/>
      <c r="Y195" s="54">
        <f>IF($G195="w",0,IF(AND($V195=0,$X195=0),0,TRUNC((1000/($V195*60+$X195)-IF($G195="w",Parameter!$B$6,Parameter!$D$6))/IF($G195="w",Parameter!$C$6,Parameter!$E$6))))</f>
        <v>0</v>
      </c>
      <c r="Z195" s="37"/>
      <c r="AA195" s="104">
        <f>IF(Z195=0,0,TRUNC((SQRT(Z195)- IF($G195="w",Parameter!$B$11,Parameter!$D$11))/IF($G195="w",Parameter!$C$11,Parameter!$E$11)))</f>
        <v>0</v>
      </c>
      <c r="AB195" s="105"/>
      <c r="AC195" s="104">
        <f>IF(AB195=0,0,TRUNC((SQRT(AB195)- IF($G195="w",Parameter!$B$10,Parameter!$D$10))/IF($G195="w",Parameter!$C$10,Parameter!$E$10)))</f>
        <v>0</v>
      </c>
      <c r="AD195" s="38"/>
      <c r="AE195" s="55">
        <f>IF(AD195=0,0,TRUNC((SQRT(AD195)- IF($G195="w",Parameter!$B$15,Parameter!$D$15))/IF($G195="w",Parameter!$C$15,Parameter!$E$15)))</f>
        <v>0</v>
      </c>
      <c r="AF195" s="32"/>
      <c r="AG195" s="55">
        <f>IF(AF195=0,0,TRUNC((SQRT(AF195)- IF($G195="w",Parameter!$B$12,Parameter!$D$12))/IF($G195="w",Parameter!$C$12,Parameter!$E$12)))</f>
        <v>0</v>
      </c>
      <c r="AH195" s="60">
        <f t="shared" si="29"/>
        <v>0</v>
      </c>
      <c r="AI195" s="61">
        <f>LOOKUP($F195,Urkunde!$A$2:$A$16,IF($G195="w",Urkunde!$B$2:$B$16,Urkunde!$D$2:$D$16))</f>
        <v>0</v>
      </c>
      <c r="AJ195" s="61">
        <f>LOOKUP($F195,Urkunde!$A$2:$A$16,IF($G195="w",Urkunde!$C$2:$C$16,Urkunde!$E$2:$E$16))</f>
        <v>0</v>
      </c>
      <c r="AK195" s="61" t="str">
        <f t="shared" si="30"/>
        <v>-</v>
      </c>
      <c r="AL195" s="29">
        <f t="shared" si="31"/>
        <v>0</v>
      </c>
      <c r="AM195" s="21">
        <f t="shared" si="32"/>
        <v>0</v>
      </c>
      <c r="AN195" s="21">
        <f t="shared" si="33"/>
        <v>0</v>
      </c>
      <c r="AO195" s="21">
        <f t="shared" si="34"/>
        <v>0</v>
      </c>
      <c r="AP195" s="21">
        <f t="shared" si="35"/>
        <v>0</v>
      </c>
      <c r="AQ195" s="21">
        <f t="shared" si="36"/>
        <v>0</v>
      </c>
      <c r="AR195" s="21">
        <f t="shared" si="37"/>
        <v>0</v>
      </c>
      <c r="AS195" s="21">
        <f t="shared" si="38"/>
        <v>0</v>
      </c>
      <c r="AT195" s="21">
        <f t="shared" si="39"/>
        <v>0</v>
      </c>
      <c r="AU195" s="21">
        <f t="shared" si="40"/>
        <v>0</v>
      </c>
      <c r="AV195" s="21">
        <f t="shared" si="41"/>
        <v>0</v>
      </c>
    </row>
    <row r="196" spans="1:48" ht="15.6" x14ac:dyDescent="0.3">
      <c r="A196" s="51"/>
      <c r="B196" s="50"/>
      <c r="C196" s="96"/>
      <c r="D196" s="96"/>
      <c r="E196" s="49"/>
      <c r="F196" s="52">
        <f t="shared" ref="F196:F259" si="42">IF(E196=0,0,$E$2-E196)</f>
        <v>0</v>
      </c>
      <c r="G196" s="48"/>
      <c r="H196" s="38"/>
      <c r="I196" s="54">
        <f>IF(H196=0,0,TRUNC((50/(H196+0.24)- IF($G196="w",Parameter!$B$3,Parameter!$D$3))/IF($G196="w",Parameter!$C$3,Parameter!$E$3)))</f>
        <v>0</v>
      </c>
      <c r="J196" s="105"/>
      <c r="K196" s="54">
        <f>IF(J196=0,0,TRUNC((75/(J196+0.24)- IF($G196="w",Parameter!$B$3,Parameter!$D$3))/IF($G196="w",Parameter!$C$3,Parameter!$E$3)))</f>
        <v>0</v>
      </c>
      <c r="L196" s="105"/>
      <c r="M196" s="54">
        <f>IF(L196=0,0,TRUNC((100/(L196+0.24)- IF($G196="w",Parameter!$B$3,Parameter!$D$3))/IF($G196="w",Parameter!$C$3,Parameter!$E$3)))</f>
        <v>0</v>
      </c>
      <c r="N196" s="80"/>
      <c r="O196" s="79" t="s">
        <v>44</v>
      </c>
      <c r="P196" s="81"/>
      <c r="Q196" s="54">
        <f>IF($G196="m",0,IF(AND($P196=0,$N196=0),0,TRUNC((800/($N196*60+$P196)-IF($G196="w",Parameter!$B$6,Parameter!$D$6))/IF($G196="w",Parameter!$C$6,Parameter!$E$6))))</f>
        <v>0</v>
      </c>
      <c r="R196" s="106"/>
      <c r="S196" s="73">
        <f>IF(R196=0,0,TRUNC((2000/(R196)- IF(Q196="w",Parameter!$B$6,Parameter!$D$6))/IF(Q196="w",Parameter!$C$6,Parameter!$E$6)))</f>
        <v>0</v>
      </c>
      <c r="T196" s="106"/>
      <c r="U196" s="73">
        <f>IF(T196=0,0,TRUNC((2000/(T196)- IF(Q196="w",Parameter!$B$3,Parameter!$D$3))/IF(Q196="w",Parameter!$C$3,Parameter!$E$3)))</f>
        <v>0</v>
      </c>
      <c r="V196" s="80"/>
      <c r="W196" s="79" t="s">
        <v>44</v>
      </c>
      <c r="X196" s="81"/>
      <c r="Y196" s="54">
        <f>IF($G196="w",0,IF(AND($V196=0,$X196=0),0,TRUNC((1000/($V196*60+$X196)-IF($G196="w",Parameter!$B$6,Parameter!$D$6))/IF($G196="w",Parameter!$C$6,Parameter!$E$6))))</f>
        <v>0</v>
      </c>
      <c r="Z196" s="37"/>
      <c r="AA196" s="104">
        <f>IF(Z196=0,0,TRUNC((SQRT(Z196)- IF($G196="w",Parameter!$B$11,Parameter!$D$11))/IF($G196="w",Parameter!$C$11,Parameter!$E$11)))</f>
        <v>0</v>
      </c>
      <c r="AB196" s="105"/>
      <c r="AC196" s="104">
        <f>IF(AB196=0,0,TRUNC((SQRT(AB196)- IF($G196="w",Parameter!$B$10,Parameter!$D$10))/IF($G196="w",Parameter!$C$10,Parameter!$E$10)))</f>
        <v>0</v>
      </c>
      <c r="AD196" s="38"/>
      <c r="AE196" s="55">
        <f>IF(AD196=0,0,TRUNC((SQRT(AD196)- IF($G196="w",Parameter!$B$15,Parameter!$D$15))/IF($G196="w",Parameter!$C$15,Parameter!$E$15)))</f>
        <v>0</v>
      </c>
      <c r="AF196" s="32"/>
      <c r="AG196" s="55">
        <f>IF(AF196=0,0,TRUNC((SQRT(AF196)- IF($G196="w",Parameter!$B$12,Parameter!$D$12))/IF($G196="w",Parameter!$C$12,Parameter!$E$12)))</f>
        <v>0</v>
      </c>
      <c r="AH196" s="60">
        <f t="shared" si="29"/>
        <v>0</v>
      </c>
      <c r="AI196" s="61">
        <f>LOOKUP($F196,Urkunde!$A$2:$A$16,IF($G196="w",Urkunde!$B$2:$B$16,Urkunde!$D$2:$D$16))</f>
        <v>0</v>
      </c>
      <c r="AJ196" s="61">
        <f>LOOKUP($F196,Urkunde!$A$2:$A$16,IF($G196="w",Urkunde!$C$2:$C$16,Urkunde!$E$2:$E$16))</f>
        <v>0</v>
      </c>
      <c r="AK196" s="61" t="str">
        <f t="shared" si="30"/>
        <v>-</v>
      </c>
      <c r="AL196" s="29">
        <f t="shared" si="31"/>
        <v>0</v>
      </c>
      <c r="AM196" s="21">
        <f t="shared" si="32"/>
        <v>0</v>
      </c>
      <c r="AN196" s="21">
        <f t="shared" si="33"/>
        <v>0</v>
      </c>
      <c r="AO196" s="21">
        <f t="shared" si="34"/>
        <v>0</v>
      </c>
      <c r="AP196" s="21">
        <f t="shared" si="35"/>
        <v>0</v>
      </c>
      <c r="AQ196" s="21">
        <f t="shared" si="36"/>
        <v>0</v>
      </c>
      <c r="AR196" s="21">
        <f t="shared" si="37"/>
        <v>0</v>
      </c>
      <c r="AS196" s="21">
        <f t="shared" si="38"/>
        <v>0</v>
      </c>
      <c r="AT196" s="21">
        <f t="shared" si="39"/>
        <v>0</v>
      </c>
      <c r="AU196" s="21">
        <f t="shared" si="40"/>
        <v>0</v>
      </c>
      <c r="AV196" s="21">
        <f t="shared" si="41"/>
        <v>0</v>
      </c>
    </row>
    <row r="197" spans="1:48" ht="15.6" x14ac:dyDescent="0.3">
      <c r="A197" s="51"/>
      <c r="B197" s="50"/>
      <c r="C197" s="96"/>
      <c r="D197" s="96"/>
      <c r="E197" s="49"/>
      <c r="F197" s="52">
        <f t="shared" si="42"/>
        <v>0</v>
      </c>
      <c r="G197" s="48"/>
      <c r="H197" s="38"/>
      <c r="I197" s="54">
        <f>IF(H197=0,0,TRUNC((50/(H197+0.24)- IF($G197="w",Parameter!$B$3,Parameter!$D$3))/IF($G197="w",Parameter!$C$3,Parameter!$E$3)))</f>
        <v>0</v>
      </c>
      <c r="J197" s="105"/>
      <c r="K197" s="54">
        <f>IF(J197=0,0,TRUNC((75/(J197+0.24)- IF($G197="w",Parameter!$B$3,Parameter!$D$3))/IF($G197="w",Parameter!$C$3,Parameter!$E$3)))</f>
        <v>0</v>
      </c>
      <c r="L197" s="105"/>
      <c r="M197" s="54">
        <f>IF(L197=0,0,TRUNC((100/(L197+0.24)- IF($G197="w",Parameter!$B$3,Parameter!$D$3))/IF($G197="w",Parameter!$C$3,Parameter!$E$3)))</f>
        <v>0</v>
      </c>
      <c r="N197" s="80"/>
      <c r="O197" s="79" t="s">
        <v>44</v>
      </c>
      <c r="P197" s="81"/>
      <c r="Q197" s="54">
        <f>IF($G197="m",0,IF(AND($P197=0,$N197=0),0,TRUNC((800/($N197*60+$P197)-IF($G197="w",Parameter!$B$6,Parameter!$D$6))/IF($G197="w",Parameter!$C$6,Parameter!$E$6))))</f>
        <v>0</v>
      </c>
      <c r="R197" s="106"/>
      <c r="S197" s="73">
        <f>IF(R197=0,0,TRUNC((2000/(R197)- IF(Q197="w",Parameter!$B$6,Parameter!$D$6))/IF(Q197="w",Parameter!$C$6,Parameter!$E$6)))</f>
        <v>0</v>
      </c>
      <c r="T197" s="106"/>
      <c r="U197" s="73">
        <f>IF(T197=0,0,TRUNC((2000/(T197)- IF(Q197="w",Parameter!$B$3,Parameter!$D$3))/IF(Q197="w",Parameter!$C$3,Parameter!$E$3)))</f>
        <v>0</v>
      </c>
      <c r="V197" s="80"/>
      <c r="W197" s="79" t="s">
        <v>44</v>
      </c>
      <c r="X197" s="81"/>
      <c r="Y197" s="54">
        <f>IF($G197="w",0,IF(AND($V197=0,$X197=0),0,TRUNC((1000/($V197*60+$X197)-IF($G197="w",Parameter!$B$6,Parameter!$D$6))/IF($G197="w",Parameter!$C$6,Parameter!$E$6))))</f>
        <v>0</v>
      </c>
      <c r="Z197" s="37"/>
      <c r="AA197" s="104">
        <f>IF(Z197=0,0,TRUNC((SQRT(Z197)- IF($G197="w",Parameter!$B$11,Parameter!$D$11))/IF($G197="w",Parameter!$C$11,Parameter!$E$11)))</f>
        <v>0</v>
      </c>
      <c r="AB197" s="105"/>
      <c r="AC197" s="104">
        <f>IF(AB197=0,0,TRUNC((SQRT(AB197)- IF($G197="w",Parameter!$B$10,Parameter!$D$10))/IF($G197="w",Parameter!$C$10,Parameter!$E$10)))</f>
        <v>0</v>
      </c>
      <c r="AD197" s="38"/>
      <c r="AE197" s="55">
        <f>IF(AD197=0,0,TRUNC((SQRT(AD197)- IF($G197="w",Parameter!$B$15,Parameter!$D$15))/IF($G197="w",Parameter!$C$15,Parameter!$E$15)))</f>
        <v>0</v>
      </c>
      <c r="AF197" s="32"/>
      <c r="AG197" s="55">
        <f>IF(AF197=0,0,TRUNC((SQRT(AF197)- IF($G197="w",Parameter!$B$12,Parameter!$D$12))/IF($G197="w",Parameter!$C$12,Parameter!$E$12)))</f>
        <v>0</v>
      </c>
      <c r="AH197" s="60">
        <f t="shared" ref="AH197:AH260" si="43">AV197</f>
        <v>0</v>
      </c>
      <c r="AI197" s="61">
        <f>LOOKUP($F197,Urkunde!$A$2:$A$16,IF($G197="w",Urkunde!$B$2:$B$16,Urkunde!$D$2:$D$16))</f>
        <v>0</v>
      </c>
      <c r="AJ197" s="61">
        <f>LOOKUP($F197,Urkunde!$A$2:$A$16,IF($G197="w",Urkunde!$C$2:$C$16,Urkunde!$E$2:$E$16))</f>
        <v>0</v>
      </c>
      <c r="AK197" s="61" t="str">
        <f t="shared" ref="AK197:AK260" si="44">IF(AH197=0,"-",IF(AH197&gt;=AJ197,"Ehrenurkunde",IF(AH197&gt;=AI197,"Siegerurkunde","Teilnehmerurkunde")))</f>
        <v>-</v>
      </c>
      <c r="AL197" s="29">
        <f t="shared" ref="AL197:AL260" si="45">$I197</f>
        <v>0</v>
      </c>
      <c r="AM197" s="21">
        <f t="shared" ref="AM197:AM260" si="46">$K197</f>
        <v>0</v>
      </c>
      <c r="AN197" s="21">
        <f t="shared" ref="AN197:AN260" si="47">$M197</f>
        <v>0</v>
      </c>
      <c r="AO197" s="21">
        <f t="shared" ref="AO197:AO260" si="48">$Q197</f>
        <v>0</v>
      </c>
      <c r="AP197" s="21">
        <f t="shared" ref="AP197:AP260" si="49">$S197</f>
        <v>0</v>
      </c>
      <c r="AQ197" s="21">
        <f t="shared" ref="AQ197:AQ260" si="50">$U197</f>
        <v>0</v>
      </c>
      <c r="AR197" s="21">
        <f t="shared" ref="AR197:AR260" si="51">$Y197</f>
        <v>0</v>
      </c>
      <c r="AS197" s="21">
        <f t="shared" ref="AS197:AS260" si="52">$AA197</f>
        <v>0</v>
      </c>
      <c r="AT197" s="21">
        <f t="shared" ref="AT197:AT260" si="53">$AC197</f>
        <v>0</v>
      </c>
      <c r="AU197" s="21">
        <f t="shared" ref="AU197:AU260" si="54">$AE197</f>
        <v>0</v>
      </c>
      <c r="AV197" s="21">
        <f t="shared" ref="AV197:AV260" si="55">LARGE(AL197:AU197,1) + LARGE(AL197:AU197,2) + LARGE(AL197:AU197,3)</f>
        <v>0</v>
      </c>
    </row>
    <row r="198" spans="1:48" ht="15.6" x14ac:dyDescent="0.3">
      <c r="A198" s="51"/>
      <c r="B198" s="50"/>
      <c r="C198" s="96"/>
      <c r="D198" s="96"/>
      <c r="E198" s="49"/>
      <c r="F198" s="52">
        <f t="shared" si="42"/>
        <v>0</v>
      </c>
      <c r="G198" s="48"/>
      <c r="H198" s="38"/>
      <c r="I198" s="54">
        <f>IF(H198=0,0,TRUNC((50/(H198+0.24)- IF($G198="w",Parameter!$B$3,Parameter!$D$3))/IF($G198="w",Parameter!$C$3,Parameter!$E$3)))</f>
        <v>0</v>
      </c>
      <c r="J198" s="105"/>
      <c r="K198" s="54">
        <f>IF(J198=0,0,TRUNC((75/(J198+0.24)- IF($G198="w",Parameter!$B$3,Parameter!$D$3))/IF($G198="w",Parameter!$C$3,Parameter!$E$3)))</f>
        <v>0</v>
      </c>
      <c r="L198" s="105"/>
      <c r="M198" s="54">
        <f>IF(L198=0,0,TRUNC((100/(L198+0.24)- IF($G198="w",Parameter!$B$3,Parameter!$D$3))/IF($G198="w",Parameter!$C$3,Parameter!$E$3)))</f>
        <v>0</v>
      </c>
      <c r="N198" s="80"/>
      <c r="O198" s="79" t="s">
        <v>44</v>
      </c>
      <c r="P198" s="81"/>
      <c r="Q198" s="54">
        <f>IF($G198="m",0,IF(AND($P198=0,$N198=0),0,TRUNC((800/($N198*60+$P198)-IF($G198="w",Parameter!$B$6,Parameter!$D$6))/IF($G198="w",Parameter!$C$6,Parameter!$E$6))))</f>
        <v>0</v>
      </c>
      <c r="R198" s="106"/>
      <c r="S198" s="73">
        <f>IF(R198=0,0,TRUNC((2000/(R198)- IF(Q198="w",Parameter!$B$6,Parameter!$D$6))/IF(Q198="w",Parameter!$C$6,Parameter!$E$6)))</f>
        <v>0</v>
      </c>
      <c r="T198" s="106"/>
      <c r="U198" s="73">
        <f>IF(T198=0,0,TRUNC((2000/(T198)- IF(Q198="w",Parameter!$B$3,Parameter!$D$3))/IF(Q198="w",Parameter!$C$3,Parameter!$E$3)))</f>
        <v>0</v>
      </c>
      <c r="V198" s="80"/>
      <c r="W198" s="79" t="s">
        <v>44</v>
      </c>
      <c r="X198" s="81"/>
      <c r="Y198" s="54">
        <f>IF($G198="w",0,IF(AND($V198=0,$X198=0),0,TRUNC((1000/($V198*60+$X198)-IF($G198="w",Parameter!$B$6,Parameter!$D$6))/IF($G198="w",Parameter!$C$6,Parameter!$E$6))))</f>
        <v>0</v>
      </c>
      <c r="Z198" s="37"/>
      <c r="AA198" s="104">
        <f>IF(Z198=0,0,TRUNC((SQRT(Z198)- IF($G198="w",Parameter!$B$11,Parameter!$D$11))/IF($G198="w",Parameter!$C$11,Parameter!$E$11)))</f>
        <v>0</v>
      </c>
      <c r="AB198" s="105"/>
      <c r="AC198" s="104">
        <f>IF(AB198=0,0,TRUNC((SQRT(AB198)- IF($G198="w",Parameter!$B$10,Parameter!$D$10))/IF($G198="w",Parameter!$C$10,Parameter!$E$10)))</f>
        <v>0</v>
      </c>
      <c r="AD198" s="38"/>
      <c r="AE198" s="55">
        <f>IF(AD198=0,0,TRUNC((SQRT(AD198)- IF($G198="w",Parameter!$B$15,Parameter!$D$15))/IF($G198="w",Parameter!$C$15,Parameter!$E$15)))</f>
        <v>0</v>
      </c>
      <c r="AF198" s="32"/>
      <c r="AG198" s="55">
        <f>IF(AF198=0,0,TRUNC((SQRT(AF198)- IF($G198="w",Parameter!$B$12,Parameter!$D$12))/IF($G198="w",Parameter!$C$12,Parameter!$E$12)))</f>
        <v>0</v>
      </c>
      <c r="AH198" s="60">
        <f t="shared" si="43"/>
        <v>0</v>
      </c>
      <c r="AI198" s="61">
        <f>LOOKUP($F198,Urkunde!$A$2:$A$16,IF($G198="w",Urkunde!$B$2:$B$16,Urkunde!$D$2:$D$16))</f>
        <v>0</v>
      </c>
      <c r="AJ198" s="61">
        <f>LOOKUP($F198,Urkunde!$A$2:$A$16,IF($G198="w",Urkunde!$C$2:$C$16,Urkunde!$E$2:$E$16))</f>
        <v>0</v>
      </c>
      <c r="AK198" s="61" t="str">
        <f t="shared" si="44"/>
        <v>-</v>
      </c>
      <c r="AL198" s="29">
        <f t="shared" si="45"/>
        <v>0</v>
      </c>
      <c r="AM198" s="21">
        <f t="shared" si="46"/>
        <v>0</v>
      </c>
      <c r="AN198" s="21">
        <f t="shared" si="47"/>
        <v>0</v>
      </c>
      <c r="AO198" s="21">
        <f t="shared" si="48"/>
        <v>0</v>
      </c>
      <c r="AP198" s="21">
        <f t="shared" si="49"/>
        <v>0</v>
      </c>
      <c r="AQ198" s="21">
        <f t="shared" si="50"/>
        <v>0</v>
      </c>
      <c r="AR198" s="21">
        <f t="shared" si="51"/>
        <v>0</v>
      </c>
      <c r="AS198" s="21">
        <f t="shared" si="52"/>
        <v>0</v>
      </c>
      <c r="AT198" s="21">
        <f t="shared" si="53"/>
        <v>0</v>
      </c>
      <c r="AU198" s="21">
        <f t="shared" si="54"/>
        <v>0</v>
      </c>
      <c r="AV198" s="21">
        <f t="shared" si="55"/>
        <v>0</v>
      </c>
    </row>
    <row r="199" spans="1:48" ht="15.6" x14ac:dyDescent="0.3">
      <c r="A199" s="51"/>
      <c r="B199" s="50"/>
      <c r="C199" s="96"/>
      <c r="D199" s="96"/>
      <c r="E199" s="49"/>
      <c r="F199" s="52">
        <f t="shared" si="42"/>
        <v>0</v>
      </c>
      <c r="G199" s="48"/>
      <c r="H199" s="38"/>
      <c r="I199" s="54">
        <f>IF(H199=0,0,TRUNC((50/(H199+0.24)- IF($G199="w",Parameter!$B$3,Parameter!$D$3))/IF($G199="w",Parameter!$C$3,Parameter!$E$3)))</f>
        <v>0</v>
      </c>
      <c r="J199" s="105"/>
      <c r="K199" s="54">
        <f>IF(J199=0,0,TRUNC((75/(J199+0.24)- IF($G199="w",Parameter!$B$3,Parameter!$D$3))/IF($G199="w",Parameter!$C$3,Parameter!$E$3)))</f>
        <v>0</v>
      </c>
      <c r="L199" s="105"/>
      <c r="M199" s="54">
        <f>IF(L199=0,0,TRUNC((100/(L199+0.24)- IF($G199="w",Parameter!$B$3,Parameter!$D$3))/IF($G199="w",Parameter!$C$3,Parameter!$E$3)))</f>
        <v>0</v>
      </c>
      <c r="N199" s="80"/>
      <c r="O199" s="79" t="s">
        <v>44</v>
      </c>
      <c r="P199" s="81"/>
      <c r="Q199" s="54">
        <f>IF($G199="m",0,IF(AND($P199=0,$N199=0),0,TRUNC((800/($N199*60+$P199)-IF($G199="w",Parameter!$B$6,Parameter!$D$6))/IF($G199="w",Parameter!$C$6,Parameter!$E$6))))</f>
        <v>0</v>
      </c>
      <c r="R199" s="106"/>
      <c r="S199" s="73">
        <f>IF(R199=0,0,TRUNC((2000/(R199)- IF(Q199="w",Parameter!$B$6,Parameter!$D$6))/IF(Q199="w",Parameter!$C$6,Parameter!$E$6)))</f>
        <v>0</v>
      </c>
      <c r="T199" s="106"/>
      <c r="U199" s="73">
        <f>IF(T199=0,0,TRUNC((2000/(T199)- IF(Q199="w",Parameter!$B$3,Parameter!$D$3))/IF(Q199="w",Parameter!$C$3,Parameter!$E$3)))</f>
        <v>0</v>
      </c>
      <c r="V199" s="80"/>
      <c r="W199" s="79" t="s">
        <v>44</v>
      </c>
      <c r="X199" s="81"/>
      <c r="Y199" s="54">
        <f>IF($G199="w",0,IF(AND($V199=0,$X199=0),0,TRUNC((1000/($V199*60+$X199)-IF($G199="w",Parameter!$B$6,Parameter!$D$6))/IF($G199="w",Parameter!$C$6,Parameter!$E$6))))</f>
        <v>0</v>
      </c>
      <c r="Z199" s="37"/>
      <c r="AA199" s="104">
        <f>IF(Z199=0,0,TRUNC((SQRT(Z199)- IF($G199="w",Parameter!$B$11,Parameter!$D$11))/IF($G199="w",Parameter!$C$11,Parameter!$E$11)))</f>
        <v>0</v>
      </c>
      <c r="AB199" s="105"/>
      <c r="AC199" s="104">
        <f>IF(AB199=0,0,TRUNC((SQRT(AB199)- IF($G199="w",Parameter!$B$10,Parameter!$D$10))/IF($G199="w",Parameter!$C$10,Parameter!$E$10)))</f>
        <v>0</v>
      </c>
      <c r="AD199" s="38"/>
      <c r="AE199" s="55">
        <f>IF(AD199=0,0,TRUNC((SQRT(AD199)- IF($G199="w",Parameter!$B$15,Parameter!$D$15))/IF($G199="w",Parameter!$C$15,Parameter!$E$15)))</f>
        <v>0</v>
      </c>
      <c r="AF199" s="32"/>
      <c r="AG199" s="55">
        <f>IF(AF199=0,0,TRUNC((SQRT(AF199)- IF($G199="w",Parameter!$B$12,Parameter!$D$12))/IF($G199="w",Parameter!$C$12,Parameter!$E$12)))</f>
        <v>0</v>
      </c>
      <c r="AH199" s="60">
        <f t="shared" si="43"/>
        <v>0</v>
      </c>
      <c r="AI199" s="61">
        <f>LOOKUP($F199,Urkunde!$A$2:$A$16,IF($G199="w",Urkunde!$B$2:$B$16,Urkunde!$D$2:$D$16))</f>
        <v>0</v>
      </c>
      <c r="AJ199" s="61">
        <f>LOOKUP($F199,Urkunde!$A$2:$A$16,IF($G199="w",Urkunde!$C$2:$C$16,Urkunde!$E$2:$E$16))</f>
        <v>0</v>
      </c>
      <c r="AK199" s="61" t="str">
        <f t="shared" si="44"/>
        <v>-</v>
      </c>
      <c r="AL199" s="29">
        <f t="shared" si="45"/>
        <v>0</v>
      </c>
      <c r="AM199" s="21">
        <f t="shared" si="46"/>
        <v>0</v>
      </c>
      <c r="AN199" s="21">
        <f t="shared" si="47"/>
        <v>0</v>
      </c>
      <c r="AO199" s="21">
        <f t="shared" si="48"/>
        <v>0</v>
      </c>
      <c r="AP199" s="21">
        <f t="shared" si="49"/>
        <v>0</v>
      </c>
      <c r="AQ199" s="21">
        <f t="shared" si="50"/>
        <v>0</v>
      </c>
      <c r="AR199" s="21">
        <f t="shared" si="51"/>
        <v>0</v>
      </c>
      <c r="AS199" s="21">
        <f t="shared" si="52"/>
        <v>0</v>
      </c>
      <c r="AT199" s="21">
        <f t="shared" si="53"/>
        <v>0</v>
      </c>
      <c r="AU199" s="21">
        <f t="shared" si="54"/>
        <v>0</v>
      </c>
      <c r="AV199" s="21">
        <f t="shared" si="55"/>
        <v>0</v>
      </c>
    </row>
    <row r="200" spans="1:48" ht="15.6" x14ac:dyDescent="0.3">
      <c r="A200" s="51"/>
      <c r="B200" s="50"/>
      <c r="C200" s="96"/>
      <c r="D200" s="96"/>
      <c r="E200" s="49"/>
      <c r="F200" s="52">
        <f t="shared" si="42"/>
        <v>0</v>
      </c>
      <c r="G200" s="48"/>
      <c r="H200" s="38"/>
      <c r="I200" s="54">
        <f>IF(H200=0,0,TRUNC((50/(H200+0.24)- IF($G200="w",Parameter!$B$3,Parameter!$D$3))/IF($G200="w",Parameter!$C$3,Parameter!$E$3)))</f>
        <v>0</v>
      </c>
      <c r="J200" s="105"/>
      <c r="K200" s="54">
        <f>IF(J200=0,0,TRUNC((75/(J200+0.24)- IF($G200="w",Parameter!$B$3,Parameter!$D$3))/IF($G200="w",Parameter!$C$3,Parameter!$E$3)))</f>
        <v>0</v>
      </c>
      <c r="L200" s="105"/>
      <c r="M200" s="54">
        <f>IF(L200=0,0,TRUNC((100/(L200+0.24)- IF($G200="w",Parameter!$B$3,Parameter!$D$3))/IF($G200="w",Parameter!$C$3,Parameter!$E$3)))</f>
        <v>0</v>
      </c>
      <c r="N200" s="80"/>
      <c r="O200" s="79" t="s">
        <v>44</v>
      </c>
      <c r="P200" s="81"/>
      <c r="Q200" s="54">
        <f>IF($G200="m",0,IF(AND($P200=0,$N200=0),0,TRUNC((800/($N200*60+$P200)-IF($G200="w",Parameter!$B$6,Parameter!$D$6))/IF($G200="w",Parameter!$C$6,Parameter!$E$6))))</f>
        <v>0</v>
      </c>
      <c r="R200" s="106"/>
      <c r="S200" s="73">
        <f>IF(R200=0,0,TRUNC((2000/(R200)- IF(Q200="w",Parameter!$B$6,Parameter!$D$6))/IF(Q200="w",Parameter!$C$6,Parameter!$E$6)))</f>
        <v>0</v>
      </c>
      <c r="T200" s="106"/>
      <c r="U200" s="73">
        <f>IF(T200=0,0,TRUNC((2000/(T200)- IF(Q200="w",Parameter!$B$3,Parameter!$D$3))/IF(Q200="w",Parameter!$C$3,Parameter!$E$3)))</f>
        <v>0</v>
      </c>
      <c r="V200" s="80"/>
      <c r="W200" s="79" t="s">
        <v>44</v>
      </c>
      <c r="X200" s="81"/>
      <c r="Y200" s="54">
        <f>IF($G200="w",0,IF(AND($V200=0,$X200=0),0,TRUNC((1000/($V200*60+$X200)-IF($G200="w",Parameter!$B$6,Parameter!$D$6))/IF($G200="w",Parameter!$C$6,Parameter!$E$6))))</f>
        <v>0</v>
      </c>
      <c r="Z200" s="37"/>
      <c r="AA200" s="104">
        <f>IF(Z200=0,0,TRUNC((SQRT(Z200)- IF($G200="w",Parameter!$B$11,Parameter!$D$11))/IF($G200="w",Parameter!$C$11,Parameter!$E$11)))</f>
        <v>0</v>
      </c>
      <c r="AB200" s="105"/>
      <c r="AC200" s="104">
        <f>IF(AB200=0,0,TRUNC((SQRT(AB200)- IF($G200="w",Parameter!$B$10,Parameter!$D$10))/IF($G200="w",Parameter!$C$10,Parameter!$E$10)))</f>
        <v>0</v>
      </c>
      <c r="AD200" s="38"/>
      <c r="AE200" s="55">
        <f>IF(AD200=0,0,TRUNC((SQRT(AD200)- IF($G200="w",Parameter!$B$15,Parameter!$D$15))/IF($G200="w",Parameter!$C$15,Parameter!$E$15)))</f>
        <v>0</v>
      </c>
      <c r="AF200" s="32"/>
      <c r="AG200" s="55">
        <f>IF(AF200=0,0,TRUNC((SQRT(AF200)- IF($G200="w",Parameter!$B$12,Parameter!$D$12))/IF($G200="w",Parameter!$C$12,Parameter!$E$12)))</f>
        <v>0</v>
      </c>
      <c r="AH200" s="60">
        <f t="shared" si="43"/>
        <v>0</v>
      </c>
      <c r="AI200" s="61">
        <f>LOOKUP($F200,Urkunde!$A$2:$A$16,IF($G200="w",Urkunde!$B$2:$B$16,Urkunde!$D$2:$D$16))</f>
        <v>0</v>
      </c>
      <c r="AJ200" s="61">
        <f>LOOKUP($F200,Urkunde!$A$2:$A$16,IF($G200="w",Urkunde!$C$2:$C$16,Urkunde!$E$2:$E$16))</f>
        <v>0</v>
      </c>
      <c r="AK200" s="61" t="str">
        <f t="shared" si="44"/>
        <v>-</v>
      </c>
      <c r="AL200" s="29">
        <f t="shared" si="45"/>
        <v>0</v>
      </c>
      <c r="AM200" s="21">
        <f t="shared" si="46"/>
        <v>0</v>
      </c>
      <c r="AN200" s="21">
        <f t="shared" si="47"/>
        <v>0</v>
      </c>
      <c r="AO200" s="21">
        <f t="shared" si="48"/>
        <v>0</v>
      </c>
      <c r="AP200" s="21">
        <f t="shared" si="49"/>
        <v>0</v>
      </c>
      <c r="AQ200" s="21">
        <f t="shared" si="50"/>
        <v>0</v>
      </c>
      <c r="AR200" s="21">
        <f t="shared" si="51"/>
        <v>0</v>
      </c>
      <c r="AS200" s="21">
        <f t="shared" si="52"/>
        <v>0</v>
      </c>
      <c r="AT200" s="21">
        <f t="shared" si="53"/>
        <v>0</v>
      </c>
      <c r="AU200" s="21">
        <f t="shared" si="54"/>
        <v>0</v>
      </c>
      <c r="AV200" s="21">
        <f t="shared" si="55"/>
        <v>0</v>
      </c>
    </row>
    <row r="201" spans="1:48" ht="15.6" x14ac:dyDescent="0.3">
      <c r="A201" s="51"/>
      <c r="B201" s="50"/>
      <c r="C201" s="96"/>
      <c r="D201" s="96"/>
      <c r="E201" s="49"/>
      <c r="F201" s="52">
        <f t="shared" si="42"/>
        <v>0</v>
      </c>
      <c r="G201" s="48"/>
      <c r="H201" s="38"/>
      <c r="I201" s="54">
        <f>IF(H201=0,0,TRUNC((50/(H201+0.24)- IF($G201="w",Parameter!$B$3,Parameter!$D$3))/IF($G201="w",Parameter!$C$3,Parameter!$E$3)))</f>
        <v>0</v>
      </c>
      <c r="J201" s="105"/>
      <c r="K201" s="54">
        <f>IF(J201=0,0,TRUNC((75/(J201+0.24)- IF($G201="w",Parameter!$B$3,Parameter!$D$3))/IF($G201="w",Parameter!$C$3,Parameter!$E$3)))</f>
        <v>0</v>
      </c>
      <c r="L201" s="105"/>
      <c r="M201" s="54">
        <f>IF(L201=0,0,TRUNC((100/(L201+0.24)- IF($G201="w",Parameter!$B$3,Parameter!$D$3))/IF($G201="w",Parameter!$C$3,Parameter!$E$3)))</f>
        <v>0</v>
      </c>
      <c r="N201" s="80"/>
      <c r="O201" s="79" t="s">
        <v>44</v>
      </c>
      <c r="P201" s="81"/>
      <c r="Q201" s="54">
        <f>IF($G201="m",0,IF(AND($P201=0,$N201=0),0,TRUNC((800/($N201*60+$P201)-IF($G201="w",Parameter!$B$6,Parameter!$D$6))/IF($G201="w",Parameter!$C$6,Parameter!$E$6))))</f>
        <v>0</v>
      </c>
      <c r="R201" s="106"/>
      <c r="S201" s="73">
        <f>IF(R201=0,0,TRUNC((2000/(R201)- IF(Q201="w",Parameter!$B$6,Parameter!$D$6))/IF(Q201="w",Parameter!$C$6,Parameter!$E$6)))</f>
        <v>0</v>
      </c>
      <c r="T201" s="106"/>
      <c r="U201" s="73">
        <f>IF(T201=0,0,TRUNC((2000/(T201)- IF(Q201="w",Parameter!$B$3,Parameter!$D$3))/IF(Q201="w",Parameter!$C$3,Parameter!$E$3)))</f>
        <v>0</v>
      </c>
      <c r="V201" s="80"/>
      <c r="W201" s="79" t="s">
        <v>44</v>
      </c>
      <c r="X201" s="81"/>
      <c r="Y201" s="54">
        <f>IF($G201="w",0,IF(AND($V201=0,$X201=0),0,TRUNC((1000/($V201*60+$X201)-IF($G201="w",Parameter!$B$6,Parameter!$D$6))/IF($G201="w",Parameter!$C$6,Parameter!$E$6))))</f>
        <v>0</v>
      </c>
      <c r="Z201" s="37"/>
      <c r="AA201" s="104">
        <f>IF(Z201=0,0,TRUNC((SQRT(Z201)- IF($G201="w",Parameter!$B$11,Parameter!$D$11))/IF($G201="w",Parameter!$C$11,Parameter!$E$11)))</f>
        <v>0</v>
      </c>
      <c r="AB201" s="105"/>
      <c r="AC201" s="104">
        <f>IF(AB201=0,0,TRUNC((SQRT(AB201)- IF($G201="w",Parameter!$B$10,Parameter!$D$10))/IF($G201="w",Parameter!$C$10,Parameter!$E$10)))</f>
        <v>0</v>
      </c>
      <c r="AD201" s="38"/>
      <c r="AE201" s="55">
        <f>IF(AD201=0,0,TRUNC((SQRT(AD201)- IF($G201="w",Parameter!$B$15,Parameter!$D$15))/IF($G201="w",Parameter!$C$15,Parameter!$E$15)))</f>
        <v>0</v>
      </c>
      <c r="AF201" s="32"/>
      <c r="AG201" s="55">
        <f>IF(AF201=0,0,TRUNC((SQRT(AF201)- IF($G201="w",Parameter!$B$12,Parameter!$D$12))/IF($G201="w",Parameter!$C$12,Parameter!$E$12)))</f>
        <v>0</v>
      </c>
      <c r="AH201" s="60">
        <f t="shared" si="43"/>
        <v>0</v>
      </c>
      <c r="AI201" s="61">
        <f>LOOKUP($F201,Urkunde!$A$2:$A$16,IF($G201="w",Urkunde!$B$2:$B$16,Urkunde!$D$2:$D$16))</f>
        <v>0</v>
      </c>
      <c r="AJ201" s="61">
        <f>LOOKUP($F201,Urkunde!$A$2:$A$16,IF($G201="w",Urkunde!$C$2:$C$16,Urkunde!$E$2:$E$16))</f>
        <v>0</v>
      </c>
      <c r="AK201" s="61" t="str">
        <f t="shared" si="44"/>
        <v>-</v>
      </c>
      <c r="AL201" s="29">
        <f t="shared" si="45"/>
        <v>0</v>
      </c>
      <c r="AM201" s="21">
        <f t="shared" si="46"/>
        <v>0</v>
      </c>
      <c r="AN201" s="21">
        <f t="shared" si="47"/>
        <v>0</v>
      </c>
      <c r="AO201" s="21">
        <f t="shared" si="48"/>
        <v>0</v>
      </c>
      <c r="AP201" s="21">
        <f t="shared" si="49"/>
        <v>0</v>
      </c>
      <c r="AQ201" s="21">
        <f t="shared" si="50"/>
        <v>0</v>
      </c>
      <c r="AR201" s="21">
        <f t="shared" si="51"/>
        <v>0</v>
      </c>
      <c r="AS201" s="21">
        <f t="shared" si="52"/>
        <v>0</v>
      </c>
      <c r="AT201" s="21">
        <f t="shared" si="53"/>
        <v>0</v>
      </c>
      <c r="AU201" s="21">
        <f t="shared" si="54"/>
        <v>0</v>
      </c>
      <c r="AV201" s="21">
        <f t="shared" si="55"/>
        <v>0</v>
      </c>
    </row>
    <row r="202" spans="1:48" ht="15.6" x14ac:dyDescent="0.3">
      <c r="A202" s="51"/>
      <c r="B202" s="50"/>
      <c r="C202" s="96"/>
      <c r="D202" s="96"/>
      <c r="E202" s="49"/>
      <c r="F202" s="52">
        <f t="shared" si="42"/>
        <v>0</v>
      </c>
      <c r="G202" s="48"/>
      <c r="H202" s="38"/>
      <c r="I202" s="54">
        <f>IF(H202=0,0,TRUNC((50/(H202+0.24)- IF($G202="w",Parameter!$B$3,Parameter!$D$3))/IF($G202="w",Parameter!$C$3,Parameter!$E$3)))</f>
        <v>0</v>
      </c>
      <c r="J202" s="105"/>
      <c r="K202" s="54">
        <f>IF(J202=0,0,TRUNC((75/(J202+0.24)- IF($G202="w",Parameter!$B$3,Parameter!$D$3))/IF($G202="w",Parameter!$C$3,Parameter!$E$3)))</f>
        <v>0</v>
      </c>
      <c r="L202" s="105"/>
      <c r="M202" s="54">
        <f>IF(L202=0,0,TRUNC((100/(L202+0.24)- IF($G202="w",Parameter!$B$3,Parameter!$D$3))/IF($G202="w",Parameter!$C$3,Parameter!$E$3)))</f>
        <v>0</v>
      </c>
      <c r="N202" s="80"/>
      <c r="O202" s="79" t="s">
        <v>44</v>
      </c>
      <c r="P202" s="81"/>
      <c r="Q202" s="54">
        <f>IF($G202="m",0,IF(AND($P202=0,$N202=0),0,TRUNC((800/($N202*60+$P202)-IF($G202="w",Parameter!$B$6,Parameter!$D$6))/IF($G202="w",Parameter!$C$6,Parameter!$E$6))))</f>
        <v>0</v>
      </c>
      <c r="R202" s="106"/>
      <c r="S202" s="73">
        <f>IF(R202=0,0,TRUNC((2000/(R202)- IF(Q202="w",Parameter!$B$6,Parameter!$D$6))/IF(Q202="w",Parameter!$C$6,Parameter!$E$6)))</f>
        <v>0</v>
      </c>
      <c r="T202" s="106"/>
      <c r="U202" s="73">
        <f>IF(T202=0,0,TRUNC((2000/(T202)- IF(Q202="w",Parameter!$B$3,Parameter!$D$3))/IF(Q202="w",Parameter!$C$3,Parameter!$E$3)))</f>
        <v>0</v>
      </c>
      <c r="V202" s="80"/>
      <c r="W202" s="79" t="s">
        <v>44</v>
      </c>
      <c r="X202" s="81"/>
      <c r="Y202" s="54">
        <f>IF($G202="w",0,IF(AND($V202=0,$X202=0),0,TRUNC((1000/($V202*60+$X202)-IF($G202="w",Parameter!$B$6,Parameter!$D$6))/IF($G202="w",Parameter!$C$6,Parameter!$E$6))))</f>
        <v>0</v>
      </c>
      <c r="Z202" s="37"/>
      <c r="AA202" s="104">
        <f>IF(Z202=0,0,TRUNC((SQRT(Z202)- IF($G202="w",Parameter!$B$11,Parameter!$D$11))/IF($G202="w",Parameter!$C$11,Parameter!$E$11)))</f>
        <v>0</v>
      </c>
      <c r="AB202" s="105"/>
      <c r="AC202" s="104">
        <f>IF(AB202=0,0,TRUNC((SQRT(AB202)- IF($G202="w",Parameter!$B$10,Parameter!$D$10))/IF($G202="w",Parameter!$C$10,Parameter!$E$10)))</f>
        <v>0</v>
      </c>
      <c r="AD202" s="38"/>
      <c r="AE202" s="55">
        <f>IF(AD202=0,0,TRUNC((SQRT(AD202)- IF($G202="w",Parameter!$B$15,Parameter!$D$15))/IF($G202="w",Parameter!$C$15,Parameter!$E$15)))</f>
        <v>0</v>
      </c>
      <c r="AF202" s="32"/>
      <c r="AG202" s="55">
        <f>IF(AF202=0,0,TRUNC((SQRT(AF202)- IF($G202="w",Parameter!$B$12,Parameter!$D$12))/IF($G202="w",Parameter!$C$12,Parameter!$E$12)))</f>
        <v>0</v>
      </c>
      <c r="AH202" s="60">
        <f t="shared" si="43"/>
        <v>0</v>
      </c>
      <c r="AI202" s="61">
        <f>LOOKUP($F202,Urkunde!$A$2:$A$16,IF($G202="w",Urkunde!$B$2:$B$16,Urkunde!$D$2:$D$16))</f>
        <v>0</v>
      </c>
      <c r="AJ202" s="61">
        <f>LOOKUP($F202,Urkunde!$A$2:$A$16,IF($G202="w",Urkunde!$C$2:$C$16,Urkunde!$E$2:$E$16))</f>
        <v>0</v>
      </c>
      <c r="AK202" s="61" t="str">
        <f t="shared" si="44"/>
        <v>-</v>
      </c>
      <c r="AL202" s="29">
        <f t="shared" si="45"/>
        <v>0</v>
      </c>
      <c r="AM202" s="21">
        <f t="shared" si="46"/>
        <v>0</v>
      </c>
      <c r="AN202" s="21">
        <f t="shared" si="47"/>
        <v>0</v>
      </c>
      <c r="AO202" s="21">
        <f t="shared" si="48"/>
        <v>0</v>
      </c>
      <c r="AP202" s="21">
        <f t="shared" si="49"/>
        <v>0</v>
      </c>
      <c r="AQ202" s="21">
        <f t="shared" si="50"/>
        <v>0</v>
      </c>
      <c r="AR202" s="21">
        <f t="shared" si="51"/>
        <v>0</v>
      </c>
      <c r="AS202" s="21">
        <f t="shared" si="52"/>
        <v>0</v>
      </c>
      <c r="AT202" s="21">
        <f t="shared" si="53"/>
        <v>0</v>
      </c>
      <c r="AU202" s="21">
        <f t="shared" si="54"/>
        <v>0</v>
      </c>
      <c r="AV202" s="21">
        <f t="shared" si="55"/>
        <v>0</v>
      </c>
    </row>
    <row r="203" spans="1:48" ht="15.6" x14ac:dyDescent="0.3">
      <c r="A203" s="51"/>
      <c r="B203" s="50"/>
      <c r="C203" s="96"/>
      <c r="D203" s="96"/>
      <c r="E203" s="49"/>
      <c r="F203" s="52">
        <f t="shared" si="42"/>
        <v>0</v>
      </c>
      <c r="G203" s="48"/>
      <c r="H203" s="38"/>
      <c r="I203" s="54">
        <f>IF(H203=0,0,TRUNC((50/(H203+0.24)- IF($G203="w",Parameter!$B$3,Parameter!$D$3))/IF($G203="w",Parameter!$C$3,Parameter!$E$3)))</f>
        <v>0</v>
      </c>
      <c r="J203" s="105"/>
      <c r="K203" s="54">
        <f>IF(J203=0,0,TRUNC((75/(J203+0.24)- IF($G203="w",Parameter!$B$3,Parameter!$D$3))/IF($G203="w",Parameter!$C$3,Parameter!$E$3)))</f>
        <v>0</v>
      </c>
      <c r="L203" s="105"/>
      <c r="M203" s="54">
        <f>IF(L203=0,0,TRUNC((100/(L203+0.24)- IF($G203="w",Parameter!$B$3,Parameter!$D$3))/IF($G203="w",Parameter!$C$3,Parameter!$E$3)))</f>
        <v>0</v>
      </c>
      <c r="N203" s="80"/>
      <c r="O203" s="79" t="s">
        <v>44</v>
      </c>
      <c r="P203" s="81"/>
      <c r="Q203" s="54">
        <f>IF($G203="m",0,IF(AND($P203=0,$N203=0),0,TRUNC((800/($N203*60+$P203)-IF($G203="w",Parameter!$B$6,Parameter!$D$6))/IF($G203="w",Parameter!$C$6,Parameter!$E$6))))</f>
        <v>0</v>
      </c>
      <c r="R203" s="106"/>
      <c r="S203" s="73">
        <f>IF(R203=0,0,TRUNC((2000/(R203)- IF(Q203="w",Parameter!$B$6,Parameter!$D$6))/IF(Q203="w",Parameter!$C$6,Parameter!$E$6)))</f>
        <v>0</v>
      </c>
      <c r="T203" s="106"/>
      <c r="U203" s="73">
        <f>IF(T203=0,0,TRUNC((2000/(T203)- IF(Q203="w",Parameter!$B$3,Parameter!$D$3))/IF(Q203="w",Parameter!$C$3,Parameter!$E$3)))</f>
        <v>0</v>
      </c>
      <c r="V203" s="80"/>
      <c r="W203" s="79" t="s">
        <v>44</v>
      </c>
      <c r="X203" s="81"/>
      <c r="Y203" s="54">
        <f>IF($G203="w",0,IF(AND($V203=0,$X203=0),0,TRUNC((1000/($V203*60+$X203)-IF($G203="w",Parameter!$B$6,Parameter!$D$6))/IF($G203="w",Parameter!$C$6,Parameter!$E$6))))</f>
        <v>0</v>
      </c>
      <c r="Z203" s="37"/>
      <c r="AA203" s="104">
        <f>IF(Z203=0,0,TRUNC((SQRT(Z203)- IF($G203="w",Parameter!$B$11,Parameter!$D$11))/IF($G203="w",Parameter!$C$11,Parameter!$E$11)))</f>
        <v>0</v>
      </c>
      <c r="AB203" s="105"/>
      <c r="AC203" s="104">
        <f>IF(AB203=0,0,TRUNC((SQRT(AB203)- IF($G203="w",Parameter!$B$10,Parameter!$D$10))/IF($G203="w",Parameter!$C$10,Parameter!$E$10)))</f>
        <v>0</v>
      </c>
      <c r="AD203" s="38"/>
      <c r="AE203" s="55">
        <f>IF(AD203=0,0,TRUNC((SQRT(AD203)- IF($G203="w",Parameter!$B$15,Parameter!$D$15))/IF($G203="w",Parameter!$C$15,Parameter!$E$15)))</f>
        <v>0</v>
      </c>
      <c r="AF203" s="32"/>
      <c r="AG203" s="55">
        <f>IF(AF203=0,0,TRUNC((SQRT(AF203)- IF($G203="w",Parameter!$B$12,Parameter!$D$12))/IF($G203="w",Parameter!$C$12,Parameter!$E$12)))</f>
        <v>0</v>
      </c>
      <c r="AH203" s="60">
        <f t="shared" si="43"/>
        <v>0</v>
      </c>
      <c r="AI203" s="61">
        <f>LOOKUP($F203,Urkunde!$A$2:$A$16,IF($G203="w",Urkunde!$B$2:$B$16,Urkunde!$D$2:$D$16))</f>
        <v>0</v>
      </c>
      <c r="AJ203" s="61">
        <f>LOOKUP($F203,Urkunde!$A$2:$A$16,IF($G203="w",Urkunde!$C$2:$C$16,Urkunde!$E$2:$E$16))</f>
        <v>0</v>
      </c>
      <c r="AK203" s="61" t="str">
        <f t="shared" si="44"/>
        <v>-</v>
      </c>
      <c r="AL203" s="29">
        <f t="shared" si="45"/>
        <v>0</v>
      </c>
      <c r="AM203" s="21">
        <f t="shared" si="46"/>
        <v>0</v>
      </c>
      <c r="AN203" s="21">
        <f t="shared" si="47"/>
        <v>0</v>
      </c>
      <c r="AO203" s="21">
        <f t="shared" si="48"/>
        <v>0</v>
      </c>
      <c r="AP203" s="21">
        <f t="shared" si="49"/>
        <v>0</v>
      </c>
      <c r="AQ203" s="21">
        <f t="shared" si="50"/>
        <v>0</v>
      </c>
      <c r="AR203" s="21">
        <f t="shared" si="51"/>
        <v>0</v>
      </c>
      <c r="AS203" s="21">
        <f t="shared" si="52"/>
        <v>0</v>
      </c>
      <c r="AT203" s="21">
        <f t="shared" si="53"/>
        <v>0</v>
      </c>
      <c r="AU203" s="21">
        <f t="shared" si="54"/>
        <v>0</v>
      </c>
      <c r="AV203" s="21">
        <f t="shared" si="55"/>
        <v>0</v>
      </c>
    </row>
    <row r="204" spans="1:48" ht="15.6" x14ac:dyDescent="0.3">
      <c r="A204" s="51"/>
      <c r="B204" s="50"/>
      <c r="C204" s="96"/>
      <c r="D204" s="96"/>
      <c r="E204" s="49"/>
      <c r="F204" s="52">
        <f t="shared" si="42"/>
        <v>0</v>
      </c>
      <c r="G204" s="48"/>
      <c r="H204" s="38"/>
      <c r="I204" s="54">
        <f>IF(H204=0,0,TRUNC((50/(H204+0.24)- IF($G204="w",Parameter!$B$3,Parameter!$D$3))/IF($G204="w",Parameter!$C$3,Parameter!$E$3)))</f>
        <v>0</v>
      </c>
      <c r="J204" s="105"/>
      <c r="K204" s="54">
        <f>IF(J204=0,0,TRUNC((75/(J204+0.24)- IF($G204="w",Parameter!$B$3,Parameter!$D$3))/IF($G204="w",Parameter!$C$3,Parameter!$E$3)))</f>
        <v>0</v>
      </c>
      <c r="L204" s="105"/>
      <c r="M204" s="54">
        <f>IF(L204=0,0,TRUNC((100/(L204+0.24)- IF($G204="w",Parameter!$B$3,Parameter!$D$3))/IF($G204="w",Parameter!$C$3,Parameter!$E$3)))</f>
        <v>0</v>
      </c>
      <c r="N204" s="80"/>
      <c r="O204" s="79" t="s">
        <v>44</v>
      </c>
      <c r="P204" s="81"/>
      <c r="Q204" s="54">
        <f>IF($G204="m",0,IF(AND($P204=0,$N204=0),0,TRUNC((800/($N204*60+$P204)-IF($G204="w",Parameter!$B$6,Parameter!$D$6))/IF($G204="w",Parameter!$C$6,Parameter!$E$6))))</f>
        <v>0</v>
      </c>
      <c r="R204" s="106"/>
      <c r="S204" s="73">
        <f>IF(R204=0,0,TRUNC((2000/(R204)- IF(Q204="w",Parameter!$B$6,Parameter!$D$6))/IF(Q204="w",Parameter!$C$6,Parameter!$E$6)))</f>
        <v>0</v>
      </c>
      <c r="T204" s="106"/>
      <c r="U204" s="73">
        <f>IF(T204=0,0,TRUNC((2000/(T204)- IF(Q204="w",Parameter!$B$3,Parameter!$D$3))/IF(Q204="w",Parameter!$C$3,Parameter!$E$3)))</f>
        <v>0</v>
      </c>
      <c r="V204" s="80"/>
      <c r="W204" s="79" t="s">
        <v>44</v>
      </c>
      <c r="X204" s="81"/>
      <c r="Y204" s="54">
        <f>IF($G204="w",0,IF(AND($V204=0,$X204=0),0,TRUNC((1000/($V204*60+$X204)-IF($G204="w",Parameter!$B$6,Parameter!$D$6))/IF($G204="w",Parameter!$C$6,Parameter!$E$6))))</f>
        <v>0</v>
      </c>
      <c r="Z204" s="37"/>
      <c r="AA204" s="104">
        <f>IF(Z204=0,0,TRUNC((SQRT(Z204)- IF($G204="w",Parameter!$B$11,Parameter!$D$11))/IF($G204="w",Parameter!$C$11,Parameter!$E$11)))</f>
        <v>0</v>
      </c>
      <c r="AB204" s="105"/>
      <c r="AC204" s="104">
        <f>IF(AB204=0,0,TRUNC((SQRT(AB204)- IF($G204="w",Parameter!$B$10,Parameter!$D$10))/IF($G204="w",Parameter!$C$10,Parameter!$E$10)))</f>
        <v>0</v>
      </c>
      <c r="AD204" s="38"/>
      <c r="AE204" s="55">
        <f>IF(AD204=0,0,TRUNC((SQRT(AD204)- IF($G204="w",Parameter!$B$15,Parameter!$D$15))/IF($G204="w",Parameter!$C$15,Parameter!$E$15)))</f>
        <v>0</v>
      </c>
      <c r="AF204" s="32"/>
      <c r="AG204" s="55">
        <f>IF(AF204=0,0,TRUNC((SQRT(AF204)- IF($G204="w",Parameter!$B$12,Parameter!$D$12))/IF($G204="w",Parameter!$C$12,Parameter!$E$12)))</f>
        <v>0</v>
      </c>
      <c r="AH204" s="60">
        <f t="shared" si="43"/>
        <v>0</v>
      </c>
      <c r="AI204" s="61">
        <f>LOOKUP($F204,Urkunde!$A$2:$A$16,IF($G204="w",Urkunde!$B$2:$B$16,Urkunde!$D$2:$D$16))</f>
        <v>0</v>
      </c>
      <c r="AJ204" s="61">
        <f>LOOKUP($F204,Urkunde!$A$2:$A$16,IF($G204="w",Urkunde!$C$2:$C$16,Urkunde!$E$2:$E$16))</f>
        <v>0</v>
      </c>
      <c r="AK204" s="61" t="str">
        <f t="shared" si="44"/>
        <v>-</v>
      </c>
      <c r="AL204" s="29">
        <f t="shared" si="45"/>
        <v>0</v>
      </c>
      <c r="AM204" s="21">
        <f t="shared" si="46"/>
        <v>0</v>
      </c>
      <c r="AN204" s="21">
        <f t="shared" si="47"/>
        <v>0</v>
      </c>
      <c r="AO204" s="21">
        <f t="shared" si="48"/>
        <v>0</v>
      </c>
      <c r="AP204" s="21">
        <f t="shared" si="49"/>
        <v>0</v>
      </c>
      <c r="AQ204" s="21">
        <f t="shared" si="50"/>
        <v>0</v>
      </c>
      <c r="AR204" s="21">
        <f t="shared" si="51"/>
        <v>0</v>
      </c>
      <c r="AS204" s="21">
        <f t="shared" si="52"/>
        <v>0</v>
      </c>
      <c r="AT204" s="21">
        <f t="shared" si="53"/>
        <v>0</v>
      </c>
      <c r="AU204" s="21">
        <f t="shared" si="54"/>
        <v>0</v>
      </c>
      <c r="AV204" s="21">
        <f t="shared" si="55"/>
        <v>0</v>
      </c>
    </row>
    <row r="205" spans="1:48" ht="15.6" x14ac:dyDescent="0.3">
      <c r="A205" s="51"/>
      <c r="B205" s="50"/>
      <c r="C205" s="96"/>
      <c r="D205" s="96"/>
      <c r="E205" s="49"/>
      <c r="F205" s="52">
        <f t="shared" si="42"/>
        <v>0</v>
      </c>
      <c r="G205" s="48"/>
      <c r="H205" s="38"/>
      <c r="I205" s="54">
        <f>IF(H205=0,0,TRUNC((50/(H205+0.24)- IF($G205="w",Parameter!$B$3,Parameter!$D$3))/IF($G205="w",Parameter!$C$3,Parameter!$E$3)))</f>
        <v>0</v>
      </c>
      <c r="J205" s="105"/>
      <c r="K205" s="54">
        <f>IF(J205=0,0,TRUNC((75/(J205+0.24)- IF($G205="w",Parameter!$B$3,Parameter!$D$3))/IF($G205="w",Parameter!$C$3,Parameter!$E$3)))</f>
        <v>0</v>
      </c>
      <c r="L205" s="105"/>
      <c r="M205" s="54">
        <f>IF(L205=0,0,TRUNC((100/(L205+0.24)- IF($G205="w",Parameter!$B$3,Parameter!$D$3))/IF($G205="w",Parameter!$C$3,Parameter!$E$3)))</f>
        <v>0</v>
      </c>
      <c r="N205" s="80"/>
      <c r="O205" s="79" t="s">
        <v>44</v>
      </c>
      <c r="P205" s="81"/>
      <c r="Q205" s="54">
        <f>IF($G205="m",0,IF(AND($P205=0,$N205=0),0,TRUNC((800/($N205*60+$P205)-IF($G205="w",Parameter!$B$6,Parameter!$D$6))/IF($G205="w",Parameter!$C$6,Parameter!$E$6))))</f>
        <v>0</v>
      </c>
      <c r="R205" s="106"/>
      <c r="S205" s="73">
        <f>IF(R205=0,0,TRUNC((2000/(R205)- IF(Q205="w",Parameter!$B$6,Parameter!$D$6))/IF(Q205="w",Parameter!$C$6,Parameter!$E$6)))</f>
        <v>0</v>
      </c>
      <c r="T205" s="106"/>
      <c r="U205" s="73">
        <f>IF(T205=0,0,TRUNC((2000/(T205)- IF(Q205="w",Parameter!$B$3,Parameter!$D$3))/IF(Q205="w",Parameter!$C$3,Parameter!$E$3)))</f>
        <v>0</v>
      </c>
      <c r="V205" s="80"/>
      <c r="W205" s="79" t="s">
        <v>44</v>
      </c>
      <c r="X205" s="81"/>
      <c r="Y205" s="54">
        <f>IF($G205="w",0,IF(AND($V205=0,$X205=0),0,TRUNC((1000/($V205*60+$X205)-IF($G205="w",Parameter!$B$6,Parameter!$D$6))/IF($G205="w",Parameter!$C$6,Parameter!$E$6))))</f>
        <v>0</v>
      </c>
      <c r="Z205" s="37"/>
      <c r="AA205" s="104">
        <f>IF(Z205=0,0,TRUNC((SQRT(Z205)- IF($G205="w",Parameter!$B$11,Parameter!$D$11))/IF($G205="w",Parameter!$C$11,Parameter!$E$11)))</f>
        <v>0</v>
      </c>
      <c r="AB205" s="105"/>
      <c r="AC205" s="104">
        <f>IF(AB205=0,0,TRUNC((SQRT(AB205)- IF($G205="w",Parameter!$B$10,Parameter!$D$10))/IF($G205="w",Parameter!$C$10,Parameter!$E$10)))</f>
        <v>0</v>
      </c>
      <c r="AD205" s="38"/>
      <c r="AE205" s="55">
        <f>IF(AD205=0,0,TRUNC((SQRT(AD205)- IF($G205="w",Parameter!$B$15,Parameter!$D$15))/IF($G205="w",Parameter!$C$15,Parameter!$E$15)))</f>
        <v>0</v>
      </c>
      <c r="AF205" s="32"/>
      <c r="AG205" s="55">
        <f>IF(AF205=0,0,TRUNC((SQRT(AF205)- IF($G205="w",Parameter!$B$12,Parameter!$D$12))/IF($G205="w",Parameter!$C$12,Parameter!$E$12)))</f>
        <v>0</v>
      </c>
      <c r="AH205" s="60">
        <f t="shared" si="43"/>
        <v>0</v>
      </c>
      <c r="AI205" s="61">
        <f>LOOKUP($F205,Urkunde!$A$2:$A$16,IF($G205="w",Urkunde!$B$2:$B$16,Urkunde!$D$2:$D$16))</f>
        <v>0</v>
      </c>
      <c r="AJ205" s="61">
        <f>LOOKUP($F205,Urkunde!$A$2:$A$16,IF($G205="w",Urkunde!$C$2:$C$16,Urkunde!$E$2:$E$16))</f>
        <v>0</v>
      </c>
      <c r="AK205" s="61" t="str">
        <f t="shared" si="44"/>
        <v>-</v>
      </c>
      <c r="AL205" s="29">
        <f t="shared" si="45"/>
        <v>0</v>
      </c>
      <c r="AM205" s="21">
        <f t="shared" si="46"/>
        <v>0</v>
      </c>
      <c r="AN205" s="21">
        <f t="shared" si="47"/>
        <v>0</v>
      </c>
      <c r="AO205" s="21">
        <f t="shared" si="48"/>
        <v>0</v>
      </c>
      <c r="AP205" s="21">
        <f t="shared" si="49"/>
        <v>0</v>
      </c>
      <c r="AQ205" s="21">
        <f t="shared" si="50"/>
        <v>0</v>
      </c>
      <c r="AR205" s="21">
        <f t="shared" si="51"/>
        <v>0</v>
      </c>
      <c r="AS205" s="21">
        <f t="shared" si="52"/>
        <v>0</v>
      </c>
      <c r="AT205" s="21">
        <f t="shared" si="53"/>
        <v>0</v>
      </c>
      <c r="AU205" s="21">
        <f t="shared" si="54"/>
        <v>0</v>
      </c>
      <c r="AV205" s="21">
        <f t="shared" si="55"/>
        <v>0</v>
      </c>
    </row>
    <row r="206" spans="1:48" ht="15.6" x14ac:dyDescent="0.3">
      <c r="A206" s="51"/>
      <c r="B206" s="50"/>
      <c r="C206" s="96"/>
      <c r="D206" s="96"/>
      <c r="E206" s="49"/>
      <c r="F206" s="52">
        <f t="shared" si="42"/>
        <v>0</v>
      </c>
      <c r="G206" s="48"/>
      <c r="H206" s="38"/>
      <c r="I206" s="54">
        <f>IF(H206=0,0,TRUNC((50/(H206+0.24)- IF($G206="w",Parameter!$B$3,Parameter!$D$3))/IF($G206="w",Parameter!$C$3,Parameter!$E$3)))</f>
        <v>0</v>
      </c>
      <c r="J206" s="105"/>
      <c r="K206" s="54">
        <f>IF(J206=0,0,TRUNC((75/(J206+0.24)- IF($G206="w",Parameter!$B$3,Parameter!$D$3))/IF($G206="w",Parameter!$C$3,Parameter!$E$3)))</f>
        <v>0</v>
      </c>
      <c r="L206" s="105"/>
      <c r="M206" s="54">
        <f>IF(L206=0,0,TRUNC((100/(L206+0.24)- IF($G206="w",Parameter!$B$3,Parameter!$D$3))/IF($G206="w",Parameter!$C$3,Parameter!$E$3)))</f>
        <v>0</v>
      </c>
      <c r="N206" s="80"/>
      <c r="O206" s="79" t="s">
        <v>44</v>
      </c>
      <c r="P206" s="81"/>
      <c r="Q206" s="54">
        <f>IF($G206="m",0,IF(AND($P206=0,$N206=0),0,TRUNC((800/($N206*60+$P206)-IF($G206="w",Parameter!$B$6,Parameter!$D$6))/IF($G206="w",Parameter!$C$6,Parameter!$E$6))))</f>
        <v>0</v>
      </c>
      <c r="R206" s="106"/>
      <c r="S206" s="73">
        <f>IF(R206=0,0,TRUNC((2000/(R206)- IF(Q206="w",Parameter!$B$6,Parameter!$D$6))/IF(Q206="w",Parameter!$C$6,Parameter!$E$6)))</f>
        <v>0</v>
      </c>
      <c r="T206" s="106"/>
      <c r="U206" s="73">
        <f>IF(T206=0,0,TRUNC((2000/(T206)- IF(Q206="w",Parameter!$B$3,Parameter!$D$3))/IF(Q206="w",Parameter!$C$3,Parameter!$E$3)))</f>
        <v>0</v>
      </c>
      <c r="V206" s="80"/>
      <c r="W206" s="79" t="s">
        <v>44</v>
      </c>
      <c r="X206" s="81"/>
      <c r="Y206" s="54">
        <f>IF($G206="w",0,IF(AND($V206=0,$X206=0),0,TRUNC((1000/($V206*60+$X206)-IF($G206="w",Parameter!$B$6,Parameter!$D$6))/IF($G206="w",Parameter!$C$6,Parameter!$E$6))))</f>
        <v>0</v>
      </c>
      <c r="Z206" s="37"/>
      <c r="AA206" s="104">
        <f>IF(Z206=0,0,TRUNC((SQRT(Z206)- IF($G206="w",Parameter!$B$11,Parameter!$D$11))/IF($G206="w",Parameter!$C$11,Parameter!$E$11)))</f>
        <v>0</v>
      </c>
      <c r="AB206" s="105"/>
      <c r="AC206" s="104">
        <f>IF(AB206=0,0,TRUNC((SQRT(AB206)- IF($G206="w",Parameter!$B$10,Parameter!$D$10))/IF($G206="w",Parameter!$C$10,Parameter!$E$10)))</f>
        <v>0</v>
      </c>
      <c r="AD206" s="38"/>
      <c r="AE206" s="55">
        <f>IF(AD206=0,0,TRUNC((SQRT(AD206)- IF($G206="w",Parameter!$B$15,Parameter!$D$15))/IF($G206="w",Parameter!$C$15,Parameter!$E$15)))</f>
        <v>0</v>
      </c>
      <c r="AF206" s="32"/>
      <c r="AG206" s="55">
        <f>IF(AF206=0,0,TRUNC((SQRT(AF206)- IF($G206="w",Parameter!$B$12,Parameter!$D$12))/IF($G206="w",Parameter!$C$12,Parameter!$E$12)))</f>
        <v>0</v>
      </c>
      <c r="AH206" s="60">
        <f t="shared" si="43"/>
        <v>0</v>
      </c>
      <c r="AI206" s="61">
        <f>LOOKUP($F206,Urkunde!$A$2:$A$16,IF($G206="w",Urkunde!$B$2:$B$16,Urkunde!$D$2:$D$16))</f>
        <v>0</v>
      </c>
      <c r="AJ206" s="61">
        <f>LOOKUP($F206,Urkunde!$A$2:$A$16,IF($G206="w",Urkunde!$C$2:$C$16,Urkunde!$E$2:$E$16))</f>
        <v>0</v>
      </c>
      <c r="AK206" s="61" t="str">
        <f t="shared" si="44"/>
        <v>-</v>
      </c>
      <c r="AL206" s="29">
        <f t="shared" si="45"/>
        <v>0</v>
      </c>
      <c r="AM206" s="21">
        <f t="shared" si="46"/>
        <v>0</v>
      </c>
      <c r="AN206" s="21">
        <f t="shared" si="47"/>
        <v>0</v>
      </c>
      <c r="AO206" s="21">
        <f t="shared" si="48"/>
        <v>0</v>
      </c>
      <c r="AP206" s="21">
        <f t="shared" si="49"/>
        <v>0</v>
      </c>
      <c r="AQ206" s="21">
        <f t="shared" si="50"/>
        <v>0</v>
      </c>
      <c r="AR206" s="21">
        <f t="shared" si="51"/>
        <v>0</v>
      </c>
      <c r="AS206" s="21">
        <f t="shared" si="52"/>
        <v>0</v>
      </c>
      <c r="AT206" s="21">
        <f t="shared" si="53"/>
        <v>0</v>
      </c>
      <c r="AU206" s="21">
        <f t="shared" si="54"/>
        <v>0</v>
      </c>
      <c r="AV206" s="21">
        <f t="shared" si="55"/>
        <v>0</v>
      </c>
    </row>
    <row r="207" spans="1:48" ht="15.6" x14ac:dyDescent="0.3">
      <c r="A207" s="51"/>
      <c r="B207" s="50"/>
      <c r="C207" s="96"/>
      <c r="D207" s="96"/>
      <c r="E207" s="49"/>
      <c r="F207" s="52">
        <f t="shared" si="42"/>
        <v>0</v>
      </c>
      <c r="G207" s="48"/>
      <c r="H207" s="38"/>
      <c r="I207" s="54">
        <f>IF(H207=0,0,TRUNC((50/(H207+0.24)- IF($G207="w",Parameter!$B$3,Parameter!$D$3))/IF($G207="w",Parameter!$C$3,Parameter!$E$3)))</f>
        <v>0</v>
      </c>
      <c r="J207" s="105"/>
      <c r="K207" s="54">
        <f>IF(J207=0,0,TRUNC((75/(J207+0.24)- IF($G207="w",Parameter!$B$3,Parameter!$D$3))/IF($G207="w",Parameter!$C$3,Parameter!$E$3)))</f>
        <v>0</v>
      </c>
      <c r="L207" s="105"/>
      <c r="M207" s="54">
        <f>IF(L207=0,0,TRUNC((100/(L207+0.24)- IF($G207="w",Parameter!$B$3,Parameter!$D$3))/IF($G207="w",Parameter!$C$3,Parameter!$E$3)))</f>
        <v>0</v>
      </c>
      <c r="N207" s="80"/>
      <c r="O207" s="79" t="s">
        <v>44</v>
      </c>
      <c r="P207" s="81"/>
      <c r="Q207" s="54">
        <f>IF($G207="m",0,IF(AND($P207=0,$N207=0),0,TRUNC((800/($N207*60+$P207)-IF($G207="w",Parameter!$B$6,Parameter!$D$6))/IF($G207="w",Parameter!$C$6,Parameter!$E$6))))</f>
        <v>0</v>
      </c>
      <c r="R207" s="106"/>
      <c r="S207" s="73">
        <f>IF(R207=0,0,TRUNC((2000/(R207)- IF(Q207="w",Parameter!$B$6,Parameter!$D$6))/IF(Q207="w",Parameter!$C$6,Parameter!$E$6)))</f>
        <v>0</v>
      </c>
      <c r="T207" s="106"/>
      <c r="U207" s="73">
        <f>IF(T207=0,0,TRUNC((2000/(T207)- IF(Q207="w",Parameter!$B$3,Parameter!$D$3))/IF(Q207="w",Parameter!$C$3,Parameter!$E$3)))</f>
        <v>0</v>
      </c>
      <c r="V207" s="80"/>
      <c r="W207" s="79" t="s">
        <v>44</v>
      </c>
      <c r="X207" s="81"/>
      <c r="Y207" s="54">
        <f>IF($G207="w",0,IF(AND($V207=0,$X207=0),0,TRUNC((1000/($V207*60+$X207)-IF($G207="w",Parameter!$B$6,Parameter!$D$6))/IF($G207="w",Parameter!$C$6,Parameter!$E$6))))</f>
        <v>0</v>
      </c>
      <c r="Z207" s="37"/>
      <c r="AA207" s="104">
        <f>IF(Z207=0,0,TRUNC((SQRT(Z207)- IF($G207="w",Parameter!$B$11,Parameter!$D$11))/IF($G207="w",Parameter!$C$11,Parameter!$E$11)))</f>
        <v>0</v>
      </c>
      <c r="AB207" s="105"/>
      <c r="AC207" s="104">
        <f>IF(AB207=0,0,TRUNC((SQRT(AB207)- IF($G207="w",Parameter!$B$10,Parameter!$D$10))/IF($G207="w",Parameter!$C$10,Parameter!$E$10)))</f>
        <v>0</v>
      </c>
      <c r="AD207" s="38"/>
      <c r="AE207" s="55">
        <f>IF(AD207=0,0,TRUNC((SQRT(AD207)- IF($G207="w",Parameter!$B$15,Parameter!$D$15))/IF($G207="w",Parameter!$C$15,Parameter!$E$15)))</f>
        <v>0</v>
      </c>
      <c r="AF207" s="32"/>
      <c r="AG207" s="55">
        <f>IF(AF207=0,0,TRUNC((SQRT(AF207)- IF($G207="w",Parameter!$B$12,Parameter!$D$12))/IF($G207="w",Parameter!$C$12,Parameter!$E$12)))</f>
        <v>0</v>
      </c>
      <c r="AH207" s="60">
        <f t="shared" si="43"/>
        <v>0</v>
      </c>
      <c r="AI207" s="61">
        <f>LOOKUP($F207,Urkunde!$A$2:$A$16,IF($G207="w",Urkunde!$B$2:$B$16,Urkunde!$D$2:$D$16))</f>
        <v>0</v>
      </c>
      <c r="AJ207" s="61">
        <f>LOOKUP($F207,Urkunde!$A$2:$A$16,IF($G207="w",Urkunde!$C$2:$C$16,Urkunde!$E$2:$E$16))</f>
        <v>0</v>
      </c>
      <c r="AK207" s="61" t="str">
        <f t="shared" si="44"/>
        <v>-</v>
      </c>
      <c r="AL207" s="29">
        <f t="shared" si="45"/>
        <v>0</v>
      </c>
      <c r="AM207" s="21">
        <f t="shared" si="46"/>
        <v>0</v>
      </c>
      <c r="AN207" s="21">
        <f t="shared" si="47"/>
        <v>0</v>
      </c>
      <c r="AO207" s="21">
        <f t="shared" si="48"/>
        <v>0</v>
      </c>
      <c r="AP207" s="21">
        <f t="shared" si="49"/>
        <v>0</v>
      </c>
      <c r="AQ207" s="21">
        <f t="shared" si="50"/>
        <v>0</v>
      </c>
      <c r="AR207" s="21">
        <f t="shared" si="51"/>
        <v>0</v>
      </c>
      <c r="AS207" s="21">
        <f t="shared" si="52"/>
        <v>0</v>
      </c>
      <c r="AT207" s="21">
        <f t="shared" si="53"/>
        <v>0</v>
      </c>
      <c r="AU207" s="21">
        <f t="shared" si="54"/>
        <v>0</v>
      </c>
      <c r="AV207" s="21">
        <f t="shared" si="55"/>
        <v>0</v>
      </c>
    </row>
    <row r="208" spans="1:48" ht="15.6" x14ac:dyDescent="0.3">
      <c r="A208" s="51"/>
      <c r="B208" s="50"/>
      <c r="C208" s="96"/>
      <c r="D208" s="96"/>
      <c r="E208" s="49"/>
      <c r="F208" s="52">
        <f t="shared" si="42"/>
        <v>0</v>
      </c>
      <c r="G208" s="48"/>
      <c r="H208" s="38"/>
      <c r="I208" s="54">
        <f>IF(H208=0,0,TRUNC((50/(H208+0.24)- IF($G208="w",Parameter!$B$3,Parameter!$D$3))/IF($G208="w",Parameter!$C$3,Parameter!$E$3)))</f>
        <v>0</v>
      </c>
      <c r="J208" s="105"/>
      <c r="K208" s="54">
        <f>IF(J208=0,0,TRUNC((75/(J208+0.24)- IF($G208="w",Parameter!$B$3,Parameter!$D$3))/IF($G208="w",Parameter!$C$3,Parameter!$E$3)))</f>
        <v>0</v>
      </c>
      <c r="L208" s="105"/>
      <c r="M208" s="54">
        <f>IF(L208=0,0,TRUNC((100/(L208+0.24)- IF($G208="w",Parameter!$B$3,Parameter!$D$3))/IF($G208="w",Parameter!$C$3,Parameter!$E$3)))</f>
        <v>0</v>
      </c>
      <c r="N208" s="80"/>
      <c r="O208" s="79" t="s">
        <v>44</v>
      </c>
      <c r="P208" s="81"/>
      <c r="Q208" s="54">
        <f>IF($G208="m",0,IF(AND($P208=0,$N208=0),0,TRUNC((800/($N208*60+$P208)-IF($G208="w",Parameter!$B$6,Parameter!$D$6))/IF($G208="w",Parameter!$C$6,Parameter!$E$6))))</f>
        <v>0</v>
      </c>
      <c r="R208" s="106"/>
      <c r="S208" s="73">
        <f>IF(R208=0,0,TRUNC((2000/(R208)- IF(Q208="w",Parameter!$B$6,Parameter!$D$6))/IF(Q208="w",Parameter!$C$6,Parameter!$E$6)))</f>
        <v>0</v>
      </c>
      <c r="T208" s="106"/>
      <c r="U208" s="73">
        <f>IF(T208=0,0,TRUNC((2000/(T208)- IF(Q208="w",Parameter!$B$3,Parameter!$D$3))/IF(Q208="w",Parameter!$C$3,Parameter!$E$3)))</f>
        <v>0</v>
      </c>
      <c r="V208" s="80"/>
      <c r="W208" s="79" t="s">
        <v>44</v>
      </c>
      <c r="X208" s="81"/>
      <c r="Y208" s="54">
        <f>IF($G208="w",0,IF(AND($V208=0,$X208=0),0,TRUNC((1000/($V208*60+$X208)-IF($G208="w",Parameter!$B$6,Parameter!$D$6))/IF($G208="w",Parameter!$C$6,Parameter!$E$6))))</f>
        <v>0</v>
      </c>
      <c r="Z208" s="37"/>
      <c r="AA208" s="104">
        <f>IF(Z208=0,0,TRUNC((SQRT(Z208)- IF($G208="w",Parameter!$B$11,Parameter!$D$11))/IF($G208="w",Parameter!$C$11,Parameter!$E$11)))</f>
        <v>0</v>
      </c>
      <c r="AB208" s="105"/>
      <c r="AC208" s="104">
        <f>IF(AB208=0,0,TRUNC((SQRT(AB208)- IF($G208="w",Parameter!$B$10,Parameter!$D$10))/IF($G208="w",Parameter!$C$10,Parameter!$E$10)))</f>
        <v>0</v>
      </c>
      <c r="AD208" s="38"/>
      <c r="AE208" s="55">
        <f>IF(AD208=0,0,TRUNC((SQRT(AD208)- IF($G208="w",Parameter!$B$15,Parameter!$D$15))/IF($G208="w",Parameter!$C$15,Parameter!$E$15)))</f>
        <v>0</v>
      </c>
      <c r="AF208" s="32"/>
      <c r="AG208" s="55">
        <f>IF(AF208=0,0,TRUNC((SQRT(AF208)- IF($G208="w",Parameter!$B$12,Parameter!$D$12))/IF($G208="w",Parameter!$C$12,Parameter!$E$12)))</f>
        <v>0</v>
      </c>
      <c r="AH208" s="60">
        <f t="shared" si="43"/>
        <v>0</v>
      </c>
      <c r="AI208" s="61">
        <f>LOOKUP($F208,Urkunde!$A$2:$A$16,IF($G208="w",Urkunde!$B$2:$B$16,Urkunde!$D$2:$D$16))</f>
        <v>0</v>
      </c>
      <c r="AJ208" s="61">
        <f>LOOKUP($F208,Urkunde!$A$2:$A$16,IF($G208="w",Urkunde!$C$2:$C$16,Urkunde!$E$2:$E$16))</f>
        <v>0</v>
      </c>
      <c r="AK208" s="61" t="str">
        <f t="shared" si="44"/>
        <v>-</v>
      </c>
      <c r="AL208" s="29">
        <f t="shared" si="45"/>
        <v>0</v>
      </c>
      <c r="AM208" s="21">
        <f t="shared" si="46"/>
        <v>0</v>
      </c>
      <c r="AN208" s="21">
        <f t="shared" si="47"/>
        <v>0</v>
      </c>
      <c r="AO208" s="21">
        <f t="shared" si="48"/>
        <v>0</v>
      </c>
      <c r="AP208" s="21">
        <f t="shared" si="49"/>
        <v>0</v>
      </c>
      <c r="AQ208" s="21">
        <f t="shared" si="50"/>
        <v>0</v>
      </c>
      <c r="AR208" s="21">
        <f t="shared" si="51"/>
        <v>0</v>
      </c>
      <c r="AS208" s="21">
        <f t="shared" si="52"/>
        <v>0</v>
      </c>
      <c r="AT208" s="21">
        <f t="shared" si="53"/>
        <v>0</v>
      </c>
      <c r="AU208" s="21">
        <f t="shared" si="54"/>
        <v>0</v>
      </c>
      <c r="AV208" s="21">
        <f t="shared" si="55"/>
        <v>0</v>
      </c>
    </row>
    <row r="209" spans="1:48" ht="15.6" x14ac:dyDescent="0.3">
      <c r="A209" s="51"/>
      <c r="B209" s="50"/>
      <c r="C209" s="96"/>
      <c r="D209" s="96"/>
      <c r="E209" s="49"/>
      <c r="F209" s="52">
        <f t="shared" si="42"/>
        <v>0</v>
      </c>
      <c r="G209" s="48"/>
      <c r="H209" s="38"/>
      <c r="I209" s="54">
        <f>IF(H209=0,0,TRUNC((50/(H209+0.24)- IF($G209="w",Parameter!$B$3,Parameter!$D$3))/IF($G209="w",Parameter!$C$3,Parameter!$E$3)))</f>
        <v>0</v>
      </c>
      <c r="J209" s="105"/>
      <c r="K209" s="54">
        <f>IF(J209=0,0,TRUNC((75/(J209+0.24)- IF($G209="w",Parameter!$B$3,Parameter!$D$3))/IF($G209="w",Parameter!$C$3,Parameter!$E$3)))</f>
        <v>0</v>
      </c>
      <c r="L209" s="105"/>
      <c r="M209" s="54">
        <f>IF(L209=0,0,TRUNC((100/(L209+0.24)- IF($G209="w",Parameter!$B$3,Parameter!$D$3))/IF($G209="w",Parameter!$C$3,Parameter!$E$3)))</f>
        <v>0</v>
      </c>
      <c r="N209" s="80"/>
      <c r="O209" s="79" t="s">
        <v>44</v>
      </c>
      <c r="P209" s="81"/>
      <c r="Q209" s="54">
        <f>IF($G209="m",0,IF(AND($P209=0,$N209=0),0,TRUNC((800/($N209*60+$P209)-IF($G209="w",Parameter!$B$6,Parameter!$D$6))/IF($G209="w",Parameter!$C$6,Parameter!$E$6))))</f>
        <v>0</v>
      </c>
      <c r="R209" s="106"/>
      <c r="S209" s="73">
        <f>IF(R209=0,0,TRUNC((2000/(R209)- IF(Q209="w",Parameter!$B$6,Parameter!$D$6))/IF(Q209="w",Parameter!$C$6,Parameter!$E$6)))</f>
        <v>0</v>
      </c>
      <c r="T209" s="106"/>
      <c r="U209" s="73">
        <f>IF(T209=0,0,TRUNC((2000/(T209)- IF(Q209="w",Parameter!$B$3,Parameter!$D$3))/IF(Q209="w",Parameter!$C$3,Parameter!$E$3)))</f>
        <v>0</v>
      </c>
      <c r="V209" s="80"/>
      <c r="W209" s="79" t="s">
        <v>44</v>
      </c>
      <c r="X209" s="81"/>
      <c r="Y209" s="54">
        <f>IF($G209="w",0,IF(AND($V209=0,$X209=0),0,TRUNC((1000/($V209*60+$X209)-IF($G209="w",Parameter!$B$6,Parameter!$D$6))/IF($G209="w",Parameter!$C$6,Parameter!$E$6))))</f>
        <v>0</v>
      </c>
      <c r="Z209" s="37"/>
      <c r="AA209" s="104">
        <f>IF(Z209=0,0,TRUNC((SQRT(Z209)- IF($G209="w",Parameter!$B$11,Parameter!$D$11))/IF($G209="w",Parameter!$C$11,Parameter!$E$11)))</f>
        <v>0</v>
      </c>
      <c r="AB209" s="105"/>
      <c r="AC209" s="104">
        <f>IF(AB209=0,0,TRUNC((SQRT(AB209)- IF($G209="w",Parameter!$B$10,Parameter!$D$10))/IF($G209="w",Parameter!$C$10,Parameter!$E$10)))</f>
        <v>0</v>
      </c>
      <c r="AD209" s="38"/>
      <c r="AE209" s="55">
        <f>IF(AD209=0,0,TRUNC((SQRT(AD209)- IF($G209="w",Parameter!$B$15,Parameter!$D$15))/IF($G209="w",Parameter!$C$15,Parameter!$E$15)))</f>
        <v>0</v>
      </c>
      <c r="AF209" s="32"/>
      <c r="AG209" s="55">
        <f>IF(AF209=0,0,TRUNC((SQRT(AF209)- IF($G209="w",Parameter!$B$12,Parameter!$D$12))/IF($G209="w",Parameter!$C$12,Parameter!$E$12)))</f>
        <v>0</v>
      </c>
      <c r="AH209" s="60">
        <f t="shared" si="43"/>
        <v>0</v>
      </c>
      <c r="AI209" s="61">
        <f>LOOKUP($F209,Urkunde!$A$2:$A$16,IF($G209="w",Urkunde!$B$2:$B$16,Urkunde!$D$2:$D$16))</f>
        <v>0</v>
      </c>
      <c r="AJ209" s="61">
        <f>LOOKUP($F209,Urkunde!$A$2:$A$16,IF($G209="w",Urkunde!$C$2:$C$16,Urkunde!$E$2:$E$16))</f>
        <v>0</v>
      </c>
      <c r="AK209" s="61" t="str">
        <f t="shared" si="44"/>
        <v>-</v>
      </c>
      <c r="AL209" s="29">
        <f t="shared" si="45"/>
        <v>0</v>
      </c>
      <c r="AM209" s="21">
        <f t="shared" si="46"/>
        <v>0</v>
      </c>
      <c r="AN209" s="21">
        <f t="shared" si="47"/>
        <v>0</v>
      </c>
      <c r="AO209" s="21">
        <f t="shared" si="48"/>
        <v>0</v>
      </c>
      <c r="AP209" s="21">
        <f t="shared" si="49"/>
        <v>0</v>
      </c>
      <c r="AQ209" s="21">
        <f t="shared" si="50"/>
        <v>0</v>
      </c>
      <c r="AR209" s="21">
        <f t="shared" si="51"/>
        <v>0</v>
      </c>
      <c r="AS209" s="21">
        <f t="shared" si="52"/>
        <v>0</v>
      </c>
      <c r="AT209" s="21">
        <f t="shared" si="53"/>
        <v>0</v>
      </c>
      <c r="AU209" s="21">
        <f t="shared" si="54"/>
        <v>0</v>
      </c>
      <c r="AV209" s="21">
        <f t="shared" si="55"/>
        <v>0</v>
      </c>
    </row>
    <row r="210" spans="1:48" ht="15.6" x14ac:dyDescent="0.3">
      <c r="A210" s="51"/>
      <c r="B210" s="50"/>
      <c r="C210" s="96"/>
      <c r="D210" s="96"/>
      <c r="E210" s="49"/>
      <c r="F210" s="52">
        <f t="shared" si="42"/>
        <v>0</v>
      </c>
      <c r="G210" s="48"/>
      <c r="H210" s="38"/>
      <c r="I210" s="54">
        <f>IF(H210=0,0,TRUNC((50/(H210+0.24)- IF($G210="w",Parameter!$B$3,Parameter!$D$3))/IF($G210="w",Parameter!$C$3,Parameter!$E$3)))</f>
        <v>0</v>
      </c>
      <c r="J210" s="105"/>
      <c r="K210" s="54">
        <f>IF(J210=0,0,TRUNC((75/(J210+0.24)- IF($G210="w",Parameter!$B$3,Parameter!$D$3))/IF($G210="w",Parameter!$C$3,Parameter!$E$3)))</f>
        <v>0</v>
      </c>
      <c r="L210" s="105"/>
      <c r="M210" s="54">
        <f>IF(L210=0,0,TRUNC((100/(L210+0.24)- IF($G210="w",Parameter!$B$3,Parameter!$D$3))/IF($G210="w",Parameter!$C$3,Parameter!$E$3)))</f>
        <v>0</v>
      </c>
      <c r="N210" s="80"/>
      <c r="O210" s="79" t="s">
        <v>44</v>
      </c>
      <c r="P210" s="81"/>
      <c r="Q210" s="54">
        <f>IF($G210="m",0,IF(AND($P210=0,$N210=0),0,TRUNC((800/($N210*60+$P210)-IF($G210="w",Parameter!$B$6,Parameter!$D$6))/IF($G210="w",Parameter!$C$6,Parameter!$E$6))))</f>
        <v>0</v>
      </c>
      <c r="R210" s="106"/>
      <c r="S210" s="73">
        <f>IF(R210=0,0,TRUNC((2000/(R210)- IF(Q210="w",Parameter!$B$6,Parameter!$D$6))/IF(Q210="w",Parameter!$C$6,Parameter!$E$6)))</f>
        <v>0</v>
      </c>
      <c r="T210" s="106"/>
      <c r="U210" s="73">
        <f>IF(T210=0,0,TRUNC((2000/(T210)- IF(Q210="w",Parameter!$B$3,Parameter!$D$3))/IF(Q210="w",Parameter!$C$3,Parameter!$E$3)))</f>
        <v>0</v>
      </c>
      <c r="V210" s="80"/>
      <c r="W210" s="79" t="s">
        <v>44</v>
      </c>
      <c r="X210" s="81"/>
      <c r="Y210" s="54">
        <f>IF($G210="w",0,IF(AND($V210=0,$X210=0),0,TRUNC((1000/($V210*60+$X210)-IF($G210="w",Parameter!$B$6,Parameter!$D$6))/IF($G210="w",Parameter!$C$6,Parameter!$E$6))))</f>
        <v>0</v>
      </c>
      <c r="Z210" s="37"/>
      <c r="AA210" s="104">
        <f>IF(Z210=0,0,TRUNC((SQRT(Z210)- IF($G210="w",Parameter!$B$11,Parameter!$D$11))/IF($G210="w",Parameter!$C$11,Parameter!$E$11)))</f>
        <v>0</v>
      </c>
      <c r="AB210" s="105"/>
      <c r="AC210" s="104">
        <f>IF(AB210=0,0,TRUNC((SQRT(AB210)- IF($G210="w",Parameter!$B$10,Parameter!$D$10))/IF($G210="w",Parameter!$C$10,Parameter!$E$10)))</f>
        <v>0</v>
      </c>
      <c r="AD210" s="38"/>
      <c r="AE210" s="55">
        <f>IF(AD210=0,0,TRUNC((SQRT(AD210)- IF($G210="w",Parameter!$B$15,Parameter!$D$15))/IF($G210="w",Parameter!$C$15,Parameter!$E$15)))</f>
        <v>0</v>
      </c>
      <c r="AF210" s="32"/>
      <c r="AG210" s="55">
        <f>IF(AF210=0,0,TRUNC((SQRT(AF210)- IF($G210="w",Parameter!$B$12,Parameter!$D$12))/IF($G210="w",Parameter!$C$12,Parameter!$E$12)))</f>
        <v>0</v>
      </c>
      <c r="AH210" s="60">
        <f t="shared" si="43"/>
        <v>0</v>
      </c>
      <c r="AI210" s="61">
        <f>LOOKUP($F210,Urkunde!$A$2:$A$16,IF($G210="w",Urkunde!$B$2:$B$16,Urkunde!$D$2:$D$16))</f>
        <v>0</v>
      </c>
      <c r="AJ210" s="61">
        <f>LOOKUP($F210,Urkunde!$A$2:$A$16,IF($G210="w",Urkunde!$C$2:$C$16,Urkunde!$E$2:$E$16))</f>
        <v>0</v>
      </c>
      <c r="AK210" s="61" t="str">
        <f t="shared" si="44"/>
        <v>-</v>
      </c>
      <c r="AL210" s="29">
        <f t="shared" si="45"/>
        <v>0</v>
      </c>
      <c r="AM210" s="21">
        <f t="shared" si="46"/>
        <v>0</v>
      </c>
      <c r="AN210" s="21">
        <f t="shared" si="47"/>
        <v>0</v>
      </c>
      <c r="AO210" s="21">
        <f t="shared" si="48"/>
        <v>0</v>
      </c>
      <c r="AP210" s="21">
        <f t="shared" si="49"/>
        <v>0</v>
      </c>
      <c r="AQ210" s="21">
        <f t="shared" si="50"/>
        <v>0</v>
      </c>
      <c r="AR210" s="21">
        <f t="shared" si="51"/>
        <v>0</v>
      </c>
      <c r="AS210" s="21">
        <f t="shared" si="52"/>
        <v>0</v>
      </c>
      <c r="AT210" s="21">
        <f t="shared" si="53"/>
        <v>0</v>
      </c>
      <c r="AU210" s="21">
        <f t="shared" si="54"/>
        <v>0</v>
      </c>
      <c r="AV210" s="21">
        <f t="shared" si="55"/>
        <v>0</v>
      </c>
    </row>
    <row r="211" spans="1:48" ht="15.6" x14ac:dyDescent="0.3">
      <c r="A211" s="51"/>
      <c r="B211" s="50"/>
      <c r="C211" s="96"/>
      <c r="D211" s="96"/>
      <c r="E211" s="49"/>
      <c r="F211" s="52">
        <f t="shared" si="42"/>
        <v>0</v>
      </c>
      <c r="G211" s="48"/>
      <c r="H211" s="38"/>
      <c r="I211" s="54">
        <f>IF(H211=0,0,TRUNC((50/(H211+0.24)- IF($G211="w",Parameter!$B$3,Parameter!$D$3))/IF($G211="w",Parameter!$C$3,Parameter!$E$3)))</f>
        <v>0</v>
      </c>
      <c r="J211" s="105"/>
      <c r="K211" s="54">
        <f>IF(J211=0,0,TRUNC((75/(J211+0.24)- IF($G211="w",Parameter!$B$3,Parameter!$D$3))/IF($G211="w",Parameter!$C$3,Parameter!$E$3)))</f>
        <v>0</v>
      </c>
      <c r="L211" s="105"/>
      <c r="M211" s="54">
        <f>IF(L211=0,0,TRUNC((100/(L211+0.24)- IF($G211="w",Parameter!$B$3,Parameter!$D$3))/IF($G211="w",Parameter!$C$3,Parameter!$E$3)))</f>
        <v>0</v>
      </c>
      <c r="N211" s="80"/>
      <c r="O211" s="79" t="s">
        <v>44</v>
      </c>
      <c r="P211" s="81"/>
      <c r="Q211" s="54">
        <f>IF($G211="m",0,IF(AND($P211=0,$N211=0),0,TRUNC((800/($N211*60+$P211)-IF($G211="w",Parameter!$B$6,Parameter!$D$6))/IF($G211="w",Parameter!$C$6,Parameter!$E$6))))</f>
        <v>0</v>
      </c>
      <c r="R211" s="106"/>
      <c r="S211" s="73">
        <f>IF(R211=0,0,TRUNC((2000/(R211)- IF(Q211="w",Parameter!$B$6,Parameter!$D$6))/IF(Q211="w",Parameter!$C$6,Parameter!$E$6)))</f>
        <v>0</v>
      </c>
      <c r="T211" s="106"/>
      <c r="U211" s="73">
        <f>IF(T211=0,0,TRUNC((2000/(T211)- IF(Q211="w",Parameter!$B$3,Parameter!$D$3))/IF(Q211="w",Parameter!$C$3,Parameter!$E$3)))</f>
        <v>0</v>
      </c>
      <c r="V211" s="80"/>
      <c r="W211" s="79" t="s">
        <v>44</v>
      </c>
      <c r="X211" s="81"/>
      <c r="Y211" s="54">
        <f>IF($G211="w",0,IF(AND($V211=0,$X211=0),0,TRUNC((1000/($V211*60+$X211)-IF($G211="w",Parameter!$B$6,Parameter!$D$6))/IF($G211="w",Parameter!$C$6,Parameter!$E$6))))</f>
        <v>0</v>
      </c>
      <c r="Z211" s="37"/>
      <c r="AA211" s="104">
        <f>IF(Z211=0,0,TRUNC((SQRT(Z211)- IF($G211="w",Parameter!$B$11,Parameter!$D$11))/IF($G211="w",Parameter!$C$11,Parameter!$E$11)))</f>
        <v>0</v>
      </c>
      <c r="AB211" s="105"/>
      <c r="AC211" s="104">
        <f>IF(AB211=0,0,TRUNC((SQRT(AB211)- IF($G211="w",Parameter!$B$10,Parameter!$D$10))/IF($G211="w",Parameter!$C$10,Parameter!$E$10)))</f>
        <v>0</v>
      </c>
      <c r="AD211" s="38"/>
      <c r="AE211" s="55">
        <f>IF(AD211=0,0,TRUNC((SQRT(AD211)- IF($G211="w",Parameter!$B$15,Parameter!$D$15))/IF($G211="w",Parameter!$C$15,Parameter!$E$15)))</f>
        <v>0</v>
      </c>
      <c r="AF211" s="32"/>
      <c r="AG211" s="55">
        <f>IF(AF211=0,0,TRUNC((SQRT(AF211)- IF($G211="w",Parameter!$B$12,Parameter!$D$12))/IF($G211="w",Parameter!$C$12,Parameter!$E$12)))</f>
        <v>0</v>
      </c>
      <c r="AH211" s="60">
        <f t="shared" si="43"/>
        <v>0</v>
      </c>
      <c r="AI211" s="61">
        <f>LOOKUP($F211,Urkunde!$A$2:$A$16,IF($G211="w",Urkunde!$B$2:$B$16,Urkunde!$D$2:$D$16))</f>
        <v>0</v>
      </c>
      <c r="AJ211" s="61">
        <f>LOOKUP($F211,Urkunde!$A$2:$A$16,IF($G211="w",Urkunde!$C$2:$C$16,Urkunde!$E$2:$E$16))</f>
        <v>0</v>
      </c>
      <c r="AK211" s="61" t="str">
        <f t="shared" si="44"/>
        <v>-</v>
      </c>
      <c r="AL211" s="29">
        <f t="shared" si="45"/>
        <v>0</v>
      </c>
      <c r="AM211" s="21">
        <f t="shared" si="46"/>
        <v>0</v>
      </c>
      <c r="AN211" s="21">
        <f t="shared" si="47"/>
        <v>0</v>
      </c>
      <c r="AO211" s="21">
        <f t="shared" si="48"/>
        <v>0</v>
      </c>
      <c r="AP211" s="21">
        <f t="shared" si="49"/>
        <v>0</v>
      </c>
      <c r="AQ211" s="21">
        <f t="shared" si="50"/>
        <v>0</v>
      </c>
      <c r="AR211" s="21">
        <f t="shared" si="51"/>
        <v>0</v>
      </c>
      <c r="AS211" s="21">
        <f t="shared" si="52"/>
        <v>0</v>
      </c>
      <c r="AT211" s="21">
        <f t="shared" si="53"/>
        <v>0</v>
      </c>
      <c r="AU211" s="21">
        <f t="shared" si="54"/>
        <v>0</v>
      </c>
      <c r="AV211" s="21">
        <f t="shared" si="55"/>
        <v>0</v>
      </c>
    </row>
    <row r="212" spans="1:48" ht="15.6" x14ac:dyDescent="0.3">
      <c r="A212" s="51"/>
      <c r="B212" s="50"/>
      <c r="C212" s="96"/>
      <c r="D212" s="96"/>
      <c r="E212" s="49"/>
      <c r="F212" s="52">
        <f t="shared" si="42"/>
        <v>0</v>
      </c>
      <c r="G212" s="48"/>
      <c r="H212" s="38"/>
      <c r="I212" s="54">
        <f>IF(H212=0,0,TRUNC((50/(H212+0.24)- IF($G212="w",Parameter!$B$3,Parameter!$D$3))/IF($G212="w",Parameter!$C$3,Parameter!$E$3)))</f>
        <v>0</v>
      </c>
      <c r="J212" s="105"/>
      <c r="K212" s="54">
        <f>IF(J212=0,0,TRUNC((75/(J212+0.24)- IF($G212="w",Parameter!$B$3,Parameter!$D$3))/IF($G212="w",Parameter!$C$3,Parameter!$E$3)))</f>
        <v>0</v>
      </c>
      <c r="L212" s="105"/>
      <c r="M212" s="54">
        <f>IF(L212=0,0,TRUNC((100/(L212+0.24)- IF($G212="w",Parameter!$B$3,Parameter!$D$3))/IF($G212="w",Parameter!$C$3,Parameter!$E$3)))</f>
        <v>0</v>
      </c>
      <c r="N212" s="80"/>
      <c r="O212" s="79" t="s">
        <v>44</v>
      </c>
      <c r="P212" s="81"/>
      <c r="Q212" s="54">
        <f>IF($G212="m",0,IF(AND($P212=0,$N212=0),0,TRUNC((800/($N212*60+$P212)-IF($G212="w",Parameter!$B$6,Parameter!$D$6))/IF($G212="w",Parameter!$C$6,Parameter!$E$6))))</f>
        <v>0</v>
      </c>
      <c r="R212" s="106"/>
      <c r="S212" s="73">
        <f>IF(R212=0,0,TRUNC((2000/(R212)- IF(Q212="w",Parameter!$B$6,Parameter!$D$6))/IF(Q212="w",Parameter!$C$6,Parameter!$E$6)))</f>
        <v>0</v>
      </c>
      <c r="T212" s="106"/>
      <c r="U212" s="73">
        <f>IF(T212=0,0,TRUNC((2000/(T212)- IF(Q212="w",Parameter!$B$3,Parameter!$D$3))/IF(Q212="w",Parameter!$C$3,Parameter!$E$3)))</f>
        <v>0</v>
      </c>
      <c r="V212" s="80"/>
      <c r="W212" s="79" t="s">
        <v>44</v>
      </c>
      <c r="X212" s="81"/>
      <c r="Y212" s="54">
        <f>IF($G212="w",0,IF(AND($V212=0,$X212=0),0,TRUNC((1000/($V212*60+$X212)-IF($G212="w",Parameter!$B$6,Parameter!$D$6))/IF($G212="w",Parameter!$C$6,Parameter!$E$6))))</f>
        <v>0</v>
      </c>
      <c r="Z212" s="37"/>
      <c r="AA212" s="104">
        <f>IF(Z212=0,0,TRUNC((SQRT(Z212)- IF($G212="w",Parameter!$B$11,Parameter!$D$11))/IF($G212="w",Parameter!$C$11,Parameter!$E$11)))</f>
        <v>0</v>
      </c>
      <c r="AB212" s="105"/>
      <c r="AC212" s="104">
        <f>IF(AB212=0,0,TRUNC((SQRT(AB212)- IF($G212="w",Parameter!$B$10,Parameter!$D$10))/IF($G212="w",Parameter!$C$10,Parameter!$E$10)))</f>
        <v>0</v>
      </c>
      <c r="AD212" s="38"/>
      <c r="AE212" s="55">
        <f>IF(AD212=0,0,TRUNC((SQRT(AD212)- IF($G212="w",Parameter!$B$15,Parameter!$D$15))/IF($G212="w",Parameter!$C$15,Parameter!$E$15)))</f>
        <v>0</v>
      </c>
      <c r="AF212" s="32"/>
      <c r="AG212" s="55">
        <f>IF(AF212=0,0,TRUNC((SQRT(AF212)- IF($G212="w",Parameter!$B$12,Parameter!$D$12))/IF($G212="w",Parameter!$C$12,Parameter!$E$12)))</f>
        <v>0</v>
      </c>
      <c r="AH212" s="60">
        <f t="shared" si="43"/>
        <v>0</v>
      </c>
      <c r="AI212" s="61">
        <f>LOOKUP($F212,Urkunde!$A$2:$A$16,IF($G212="w",Urkunde!$B$2:$B$16,Urkunde!$D$2:$D$16))</f>
        <v>0</v>
      </c>
      <c r="AJ212" s="61">
        <f>LOOKUP($F212,Urkunde!$A$2:$A$16,IF($G212="w",Urkunde!$C$2:$C$16,Urkunde!$E$2:$E$16))</f>
        <v>0</v>
      </c>
      <c r="AK212" s="61" t="str">
        <f t="shared" si="44"/>
        <v>-</v>
      </c>
      <c r="AL212" s="29">
        <f t="shared" si="45"/>
        <v>0</v>
      </c>
      <c r="AM212" s="21">
        <f t="shared" si="46"/>
        <v>0</v>
      </c>
      <c r="AN212" s="21">
        <f t="shared" si="47"/>
        <v>0</v>
      </c>
      <c r="AO212" s="21">
        <f t="shared" si="48"/>
        <v>0</v>
      </c>
      <c r="AP212" s="21">
        <f t="shared" si="49"/>
        <v>0</v>
      </c>
      <c r="AQ212" s="21">
        <f t="shared" si="50"/>
        <v>0</v>
      </c>
      <c r="AR212" s="21">
        <f t="shared" si="51"/>
        <v>0</v>
      </c>
      <c r="AS212" s="21">
        <f t="shared" si="52"/>
        <v>0</v>
      </c>
      <c r="AT212" s="21">
        <f t="shared" si="53"/>
        <v>0</v>
      </c>
      <c r="AU212" s="21">
        <f t="shared" si="54"/>
        <v>0</v>
      </c>
      <c r="AV212" s="21">
        <f t="shared" si="55"/>
        <v>0</v>
      </c>
    </row>
    <row r="213" spans="1:48" ht="15.6" x14ac:dyDescent="0.3">
      <c r="A213" s="51"/>
      <c r="B213" s="50"/>
      <c r="C213" s="96"/>
      <c r="D213" s="96"/>
      <c r="E213" s="49"/>
      <c r="F213" s="52">
        <f t="shared" si="42"/>
        <v>0</v>
      </c>
      <c r="G213" s="48"/>
      <c r="H213" s="38"/>
      <c r="I213" s="54">
        <f>IF(H213=0,0,TRUNC((50/(H213+0.24)- IF($G213="w",Parameter!$B$3,Parameter!$D$3))/IF($G213="w",Parameter!$C$3,Parameter!$E$3)))</f>
        <v>0</v>
      </c>
      <c r="J213" s="105"/>
      <c r="K213" s="54">
        <f>IF(J213=0,0,TRUNC((75/(J213+0.24)- IF($G213="w",Parameter!$B$3,Parameter!$D$3))/IF($G213="w",Parameter!$C$3,Parameter!$E$3)))</f>
        <v>0</v>
      </c>
      <c r="L213" s="105"/>
      <c r="M213" s="54">
        <f>IF(L213=0,0,TRUNC((100/(L213+0.24)- IF($G213="w",Parameter!$B$3,Parameter!$D$3))/IF($G213="w",Parameter!$C$3,Parameter!$E$3)))</f>
        <v>0</v>
      </c>
      <c r="N213" s="80"/>
      <c r="O213" s="79" t="s">
        <v>44</v>
      </c>
      <c r="P213" s="81"/>
      <c r="Q213" s="54">
        <f>IF($G213="m",0,IF(AND($P213=0,$N213=0),0,TRUNC((800/($N213*60+$P213)-IF($G213="w",Parameter!$B$6,Parameter!$D$6))/IF($G213="w",Parameter!$C$6,Parameter!$E$6))))</f>
        <v>0</v>
      </c>
      <c r="R213" s="106"/>
      <c r="S213" s="73">
        <f>IF(R213=0,0,TRUNC((2000/(R213)- IF(Q213="w",Parameter!$B$6,Parameter!$D$6))/IF(Q213="w",Parameter!$C$6,Parameter!$E$6)))</f>
        <v>0</v>
      </c>
      <c r="T213" s="106"/>
      <c r="U213" s="73">
        <f>IF(T213=0,0,TRUNC((2000/(T213)- IF(Q213="w",Parameter!$B$3,Parameter!$D$3))/IF(Q213="w",Parameter!$C$3,Parameter!$E$3)))</f>
        <v>0</v>
      </c>
      <c r="V213" s="80"/>
      <c r="W213" s="79" t="s">
        <v>44</v>
      </c>
      <c r="X213" s="81"/>
      <c r="Y213" s="54">
        <f>IF($G213="w",0,IF(AND($V213=0,$X213=0),0,TRUNC((1000/($V213*60+$X213)-IF($G213="w",Parameter!$B$6,Parameter!$D$6))/IF($G213="w",Parameter!$C$6,Parameter!$E$6))))</f>
        <v>0</v>
      </c>
      <c r="Z213" s="37"/>
      <c r="AA213" s="104">
        <f>IF(Z213=0,0,TRUNC((SQRT(Z213)- IF($G213="w",Parameter!$B$11,Parameter!$D$11))/IF($G213="w",Parameter!$C$11,Parameter!$E$11)))</f>
        <v>0</v>
      </c>
      <c r="AB213" s="105"/>
      <c r="AC213" s="104">
        <f>IF(AB213=0,0,TRUNC((SQRT(AB213)- IF($G213="w",Parameter!$B$10,Parameter!$D$10))/IF($G213="w",Parameter!$C$10,Parameter!$E$10)))</f>
        <v>0</v>
      </c>
      <c r="AD213" s="38"/>
      <c r="AE213" s="55">
        <f>IF(AD213=0,0,TRUNC((SQRT(AD213)- IF($G213="w",Parameter!$B$15,Parameter!$D$15))/IF($G213="w",Parameter!$C$15,Parameter!$E$15)))</f>
        <v>0</v>
      </c>
      <c r="AF213" s="32"/>
      <c r="AG213" s="55">
        <f>IF(AF213=0,0,TRUNC((SQRT(AF213)- IF($G213="w",Parameter!$B$12,Parameter!$D$12))/IF($G213="w",Parameter!$C$12,Parameter!$E$12)))</f>
        <v>0</v>
      </c>
      <c r="AH213" s="60">
        <f t="shared" si="43"/>
        <v>0</v>
      </c>
      <c r="AI213" s="61">
        <f>LOOKUP($F213,Urkunde!$A$2:$A$16,IF($G213="w",Urkunde!$B$2:$B$16,Urkunde!$D$2:$D$16))</f>
        <v>0</v>
      </c>
      <c r="AJ213" s="61">
        <f>LOOKUP($F213,Urkunde!$A$2:$A$16,IF($G213="w",Urkunde!$C$2:$C$16,Urkunde!$E$2:$E$16))</f>
        <v>0</v>
      </c>
      <c r="AK213" s="61" t="str">
        <f t="shared" si="44"/>
        <v>-</v>
      </c>
      <c r="AL213" s="29">
        <f t="shared" si="45"/>
        <v>0</v>
      </c>
      <c r="AM213" s="21">
        <f t="shared" si="46"/>
        <v>0</v>
      </c>
      <c r="AN213" s="21">
        <f t="shared" si="47"/>
        <v>0</v>
      </c>
      <c r="AO213" s="21">
        <f t="shared" si="48"/>
        <v>0</v>
      </c>
      <c r="AP213" s="21">
        <f t="shared" si="49"/>
        <v>0</v>
      </c>
      <c r="AQ213" s="21">
        <f t="shared" si="50"/>
        <v>0</v>
      </c>
      <c r="AR213" s="21">
        <f t="shared" si="51"/>
        <v>0</v>
      </c>
      <c r="AS213" s="21">
        <f t="shared" si="52"/>
        <v>0</v>
      </c>
      <c r="AT213" s="21">
        <f t="shared" si="53"/>
        <v>0</v>
      </c>
      <c r="AU213" s="21">
        <f t="shared" si="54"/>
        <v>0</v>
      </c>
      <c r="AV213" s="21">
        <f t="shared" si="55"/>
        <v>0</v>
      </c>
    </row>
    <row r="214" spans="1:48" ht="15.6" x14ac:dyDescent="0.3">
      <c r="A214" s="51"/>
      <c r="B214" s="50"/>
      <c r="C214" s="96"/>
      <c r="D214" s="96"/>
      <c r="E214" s="49"/>
      <c r="F214" s="52">
        <f t="shared" si="42"/>
        <v>0</v>
      </c>
      <c r="G214" s="48"/>
      <c r="H214" s="38"/>
      <c r="I214" s="54">
        <f>IF(H214=0,0,TRUNC((50/(H214+0.24)- IF($G214="w",Parameter!$B$3,Parameter!$D$3))/IF($G214="w",Parameter!$C$3,Parameter!$E$3)))</f>
        <v>0</v>
      </c>
      <c r="J214" s="105"/>
      <c r="K214" s="54">
        <f>IF(J214=0,0,TRUNC((75/(J214+0.24)- IF($G214="w",Parameter!$B$3,Parameter!$D$3))/IF($G214="w",Parameter!$C$3,Parameter!$E$3)))</f>
        <v>0</v>
      </c>
      <c r="L214" s="105"/>
      <c r="M214" s="54">
        <f>IF(L214=0,0,TRUNC((100/(L214+0.24)- IF($G214="w",Parameter!$B$3,Parameter!$D$3))/IF($G214="w",Parameter!$C$3,Parameter!$E$3)))</f>
        <v>0</v>
      </c>
      <c r="N214" s="80"/>
      <c r="O214" s="79" t="s">
        <v>44</v>
      </c>
      <c r="P214" s="81"/>
      <c r="Q214" s="54">
        <f>IF($G214="m",0,IF(AND($P214=0,$N214=0),0,TRUNC((800/($N214*60+$P214)-IF($G214="w",Parameter!$B$6,Parameter!$D$6))/IF($G214="w",Parameter!$C$6,Parameter!$E$6))))</f>
        <v>0</v>
      </c>
      <c r="R214" s="106"/>
      <c r="S214" s="73">
        <f>IF(R214=0,0,TRUNC((2000/(R214)- IF(Q214="w",Parameter!$B$6,Parameter!$D$6))/IF(Q214="w",Parameter!$C$6,Parameter!$E$6)))</f>
        <v>0</v>
      </c>
      <c r="T214" s="106"/>
      <c r="U214" s="73">
        <f>IF(T214=0,0,TRUNC((2000/(T214)- IF(Q214="w",Parameter!$B$3,Parameter!$D$3))/IF(Q214="w",Parameter!$C$3,Parameter!$E$3)))</f>
        <v>0</v>
      </c>
      <c r="V214" s="80"/>
      <c r="W214" s="79" t="s">
        <v>44</v>
      </c>
      <c r="X214" s="81"/>
      <c r="Y214" s="54">
        <f>IF($G214="w",0,IF(AND($V214=0,$X214=0),0,TRUNC((1000/($V214*60+$X214)-IF($G214="w",Parameter!$B$6,Parameter!$D$6))/IF($G214="w",Parameter!$C$6,Parameter!$E$6))))</f>
        <v>0</v>
      </c>
      <c r="Z214" s="37"/>
      <c r="AA214" s="104">
        <f>IF(Z214=0,0,TRUNC((SQRT(Z214)- IF($G214="w",Parameter!$B$11,Parameter!$D$11))/IF($G214="w",Parameter!$C$11,Parameter!$E$11)))</f>
        <v>0</v>
      </c>
      <c r="AB214" s="105"/>
      <c r="AC214" s="104">
        <f>IF(AB214=0,0,TRUNC((SQRT(AB214)- IF($G214="w",Parameter!$B$10,Parameter!$D$10))/IF($G214="w",Parameter!$C$10,Parameter!$E$10)))</f>
        <v>0</v>
      </c>
      <c r="AD214" s="38"/>
      <c r="AE214" s="55">
        <f>IF(AD214=0,0,TRUNC((SQRT(AD214)- IF($G214="w",Parameter!$B$15,Parameter!$D$15))/IF($G214="w",Parameter!$C$15,Parameter!$E$15)))</f>
        <v>0</v>
      </c>
      <c r="AF214" s="32"/>
      <c r="AG214" s="55">
        <f>IF(AF214=0,0,TRUNC((SQRT(AF214)- IF($G214="w",Parameter!$B$12,Parameter!$D$12))/IF($G214="w",Parameter!$C$12,Parameter!$E$12)))</f>
        <v>0</v>
      </c>
      <c r="AH214" s="60">
        <f t="shared" si="43"/>
        <v>0</v>
      </c>
      <c r="AI214" s="61">
        <f>LOOKUP($F214,Urkunde!$A$2:$A$16,IF($G214="w",Urkunde!$B$2:$B$16,Urkunde!$D$2:$D$16))</f>
        <v>0</v>
      </c>
      <c r="AJ214" s="61">
        <f>LOOKUP($F214,Urkunde!$A$2:$A$16,IF($G214="w",Urkunde!$C$2:$C$16,Urkunde!$E$2:$E$16))</f>
        <v>0</v>
      </c>
      <c r="AK214" s="61" t="str">
        <f t="shared" si="44"/>
        <v>-</v>
      </c>
      <c r="AL214" s="29">
        <f t="shared" si="45"/>
        <v>0</v>
      </c>
      <c r="AM214" s="21">
        <f t="shared" si="46"/>
        <v>0</v>
      </c>
      <c r="AN214" s="21">
        <f t="shared" si="47"/>
        <v>0</v>
      </c>
      <c r="AO214" s="21">
        <f t="shared" si="48"/>
        <v>0</v>
      </c>
      <c r="AP214" s="21">
        <f t="shared" si="49"/>
        <v>0</v>
      </c>
      <c r="AQ214" s="21">
        <f t="shared" si="50"/>
        <v>0</v>
      </c>
      <c r="AR214" s="21">
        <f t="shared" si="51"/>
        <v>0</v>
      </c>
      <c r="AS214" s="21">
        <f t="shared" si="52"/>
        <v>0</v>
      </c>
      <c r="AT214" s="21">
        <f t="shared" si="53"/>
        <v>0</v>
      </c>
      <c r="AU214" s="21">
        <f t="shared" si="54"/>
        <v>0</v>
      </c>
      <c r="AV214" s="21">
        <f t="shared" si="55"/>
        <v>0</v>
      </c>
    </row>
    <row r="215" spans="1:48" ht="15.6" x14ac:dyDescent="0.3">
      <c r="A215" s="51"/>
      <c r="B215" s="50"/>
      <c r="C215" s="96"/>
      <c r="D215" s="96"/>
      <c r="E215" s="49"/>
      <c r="F215" s="52">
        <f t="shared" si="42"/>
        <v>0</v>
      </c>
      <c r="G215" s="48"/>
      <c r="H215" s="38"/>
      <c r="I215" s="54">
        <f>IF(H215=0,0,TRUNC((50/(H215+0.24)- IF($G215="w",Parameter!$B$3,Parameter!$D$3))/IF($G215="w",Parameter!$C$3,Parameter!$E$3)))</f>
        <v>0</v>
      </c>
      <c r="J215" s="105"/>
      <c r="K215" s="54">
        <f>IF(J215=0,0,TRUNC((75/(J215+0.24)- IF($G215="w",Parameter!$B$3,Parameter!$D$3))/IF($G215="w",Parameter!$C$3,Parameter!$E$3)))</f>
        <v>0</v>
      </c>
      <c r="L215" s="105"/>
      <c r="M215" s="54">
        <f>IF(L215=0,0,TRUNC((100/(L215+0.24)- IF($G215="w",Parameter!$B$3,Parameter!$D$3))/IF($G215="w",Parameter!$C$3,Parameter!$E$3)))</f>
        <v>0</v>
      </c>
      <c r="N215" s="80"/>
      <c r="O215" s="79" t="s">
        <v>44</v>
      </c>
      <c r="P215" s="81"/>
      <c r="Q215" s="54">
        <f>IF($G215="m",0,IF(AND($P215=0,$N215=0),0,TRUNC((800/($N215*60+$P215)-IF($G215="w",Parameter!$B$6,Parameter!$D$6))/IF($G215="w",Parameter!$C$6,Parameter!$E$6))))</f>
        <v>0</v>
      </c>
      <c r="R215" s="106"/>
      <c r="S215" s="73">
        <f>IF(R215=0,0,TRUNC((2000/(R215)- IF(Q215="w",Parameter!$B$6,Parameter!$D$6))/IF(Q215="w",Parameter!$C$6,Parameter!$E$6)))</f>
        <v>0</v>
      </c>
      <c r="T215" s="106"/>
      <c r="U215" s="73">
        <f>IF(T215=0,0,TRUNC((2000/(T215)- IF(Q215="w",Parameter!$B$3,Parameter!$D$3))/IF(Q215="w",Parameter!$C$3,Parameter!$E$3)))</f>
        <v>0</v>
      </c>
      <c r="V215" s="80"/>
      <c r="W215" s="79" t="s">
        <v>44</v>
      </c>
      <c r="X215" s="81"/>
      <c r="Y215" s="54">
        <f>IF($G215="w",0,IF(AND($V215=0,$X215=0),0,TRUNC((1000/($V215*60+$X215)-IF($G215="w",Parameter!$B$6,Parameter!$D$6))/IF($G215="w",Parameter!$C$6,Parameter!$E$6))))</f>
        <v>0</v>
      </c>
      <c r="Z215" s="37"/>
      <c r="AA215" s="104">
        <f>IF(Z215=0,0,TRUNC((SQRT(Z215)- IF($G215="w",Parameter!$B$11,Parameter!$D$11))/IF($G215="w",Parameter!$C$11,Parameter!$E$11)))</f>
        <v>0</v>
      </c>
      <c r="AB215" s="105"/>
      <c r="AC215" s="104">
        <f>IF(AB215=0,0,TRUNC((SQRT(AB215)- IF($G215="w",Parameter!$B$10,Parameter!$D$10))/IF($G215="w",Parameter!$C$10,Parameter!$E$10)))</f>
        <v>0</v>
      </c>
      <c r="AD215" s="38"/>
      <c r="AE215" s="55">
        <f>IF(AD215=0,0,TRUNC((SQRT(AD215)- IF($G215="w",Parameter!$B$15,Parameter!$D$15))/IF($G215="w",Parameter!$C$15,Parameter!$E$15)))</f>
        <v>0</v>
      </c>
      <c r="AF215" s="32"/>
      <c r="AG215" s="55">
        <f>IF(AF215=0,0,TRUNC((SQRT(AF215)- IF($G215="w",Parameter!$B$12,Parameter!$D$12))/IF($G215="w",Parameter!$C$12,Parameter!$E$12)))</f>
        <v>0</v>
      </c>
      <c r="AH215" s="60">
        <f t="shared" si="43"/>
        <v>0</v>
      </c>
      <c r="AI215" s="61">
        <f>LOOKUP($F215,Urkunde!$A$2:$A$16,IF($G215="w",Urkunde!$B$2:$B$16,Urkunde!$D$2:$D$16))</f>
        <v>0</v>
      </c>
      <c r="AJ215" s="61">
        <f>LOOKUP($F215,Urkunde!$A$2:$A$16,IF($G215="w",Urkunde!$C$2:$C$16,Urkunde!$E$2:$E$16))</f>
        <v>0</v>
      </c>
      <c r="AK215" s="61" t="str">
        <f t="shared" si="44"/>
        <v>-</v>
      </c>
      <c r="AL215" s="29">
        <f t="shared" si="45"/>
        <v>0</v>
      </c>
      <c r="AM215" s="21">
        <f t="shared" si="46"/>
        <v>0</v>
      </c>
      <c r="AN215" s="21">
        <f t="shared" si="47"/>
        <v>0</v>
      </c>
      <c r="AO215" s="21">
        <f t="shared" si="48"/>
        <v>0</v>
      </c>
      <c r="AP215" s="21">
        <f t="shared" si="49"/>
        <v>0</v>
      </c>
      <c r="AQ215" s="21">
        <f t="shared" si="50"/>
        <v>0</v>
      </c>
      <c r="AR215" s="21">
        <f t="shared" si="51"/>
        <v>0</v>
      </c>
      <c r="AS215" s="21">
        <f t="shared" si="52"/>
        <v>0</v>
      </c>
      <c r="AT215" s="21">
        <f t="shared" si="53"/>
        <v>0</v>
      </c>
      <c r="AU215" s="21">
        <f t="shared" si="54"/>
        <v>0</v>
      </c>
      <c r="AV215" s="21">
        <f t="shared" si="55"/>
        <v>0</v>
      </c>
    </row>
    <row r="216" spans="1:48" ht="15.6" x14ac:dyDescent="0.3">
      <c r="A216" s="51"/>
      <c r="B216" s="50"/>
      <c r="C216" s="96"/>
      <c r="D216" s="96"/>
      <c r="E216" s="49"/>
      <c r="F216" s="52">
        <f t="shared" si="42"/>
        <v>0</v>
      </c>
      <c r="G216" s="48"/>
      <c r="H216" s="38"/>
      <c r="I216" s="54">
        <f>IF(H216=0,0,TRUNC((50/(H216+0.24)- IF($G216="w",Parameter!$B$3,Parameter!$D$3))/IF($G216="w",Parameter!$C$3,Parameter!$E$3)))</f>
        <v>0</v>
      </c>
      <c r="J216" s="105"/>
      <c r="K216" s="54">
        <f>IF(J216=0,0,TRUNC((75/(J216+0.24)- IF($G216="w",Parameter!$B$3,Parameter!$D$3))/IF($G216="w",Parameter!$C$3,Parameter!$E$3)))</f>
        <v>0</v>
      </c>
      <c r="L216" s="105"/>
      <c r="M216" s="54">
        <f>IF(L216=0,0,TRUNC((100/(L216+0.24)- IF($G216="w",Parameter!$B$3,Parameter!$D$3))/IF($G216="w",Parameter!$C$3,Parameter!$E$3)))</f>
        <v>0</v>
      </c>
      <c r="N216" s="80"/>
      <c r="O216" s="79" t="s">
        <v>44</v>
      </c>
      <c r="P216" s="81"/>
      <c r="Q216" s="54">
        <f>IF($G216="m",0,IF(AND($P216=0,$N216=0),0,TRUNC((800/($N216*60+$P216)-IF($G216="w",Parameter!$B$6,Parameter!$D$6))/IF($G216="w",Parameter!$C$6,Parameter!$E$6))))</f>
        <v>0</v>
      </c>
      <c r="R216" s="106"/>
      <c r="S216" s="73">
        <f>IF(R216=0,0,TRUNC((2000/(R216)- IF(Q216="w",Parameter!$B$6,Parameter!$D$6))/IF(Q216="w",Parameter!$C$6,Parameter!$E$6)))</f>
        <v>0</v>
      </c>
      <c r="T216" s="106"/>
      <c r="U216" s="73">
        <f>IF(T216=0,0,TRUNC((2000/(T216)- IF(Q216="w",Parameter!$B$3,Parameter!$D$3))/IF(Q216="w",Parameter!$C$3,Parameter!$E$3)))</f>
        <v>0</v>
      </c>
      <c r="V216" s="80"/>
      <c r="W216" s="79" t="s">
        <v>44</v>
      </c>
      <c r="X216" s="81"/>
      <c r="Y216" s="54">
        <f>IF($G216="w",0,IF(AND($V216=0,$X216=0),0,TRUNC((1000/($V216*60+$X216)-IF($G216="w",Parameter!$B$6,Parameter!$D$6))/IF($G216="w",Parameter!$C$6,Parameter!$E$6))))</f>
        <v>0</v>
      </c>
      <c r="Z216" s="37"/>
      <c r="AA216" s="104">
        <f>IF(Z216=0,0,TRUNC((SQRT(Z216)- IF($G216="w",Parameter!$B$11,Parameter!$D$11))/IF($G216="w",Parameter!$C$11,Parameter!$E$11)))</f>
        <v>0</v>
      </c>
      <c r="AB216" s="105"/>
      <c r="AC216" s="104">
        <f>IF(AB216=0,0,TRUNC((SQRT(AB216)- IF($G216="w",Parameter!$B$10,Parameter!$D$10))/IF($G216="w",Parameter!$C$10,Parameter!$E$10)))</f>
        <v>0</v>
      </c>
      <c r="AD216" s="38"/>
      <c r="AE216" s="55">
        <f>IF(AD216=0,0,TRUNC((SQRT(AD216)- IF($G216="w",Parameter!$B$15,Parameter!$D$15))/IF($G216="w",Parameter!$C$15,Parameter!$E$15)))</f>
        <v>0</v>
      </c>
      <c r="AF216" s="32"/>
      <c r="AG216" s="55">
        <f>IF(AF216=0,0,TRUNC((SQRT(AF216)- IF($G216="w",Parameter!$B$12,Parameter!$D$12))/IF($G216="w",Parameter!$C$12,Parameter!$E$12)))</f>
        <v>0</v>
      </c>
      <c r="AH216" s="60">
        <f t="shared" si="43"/>
        <v>0</v>
      </c>
      <c r="AI216" s="61">
        <f>LOOKUP($F216,Urkunde!$A$2:$A$16,IF($G216="w",Urkunde!$B$2:$B$16,Urkunde!$D$2:$D$16))</f>
        <v>0</v>
      </c>
      <c r="AJ216" s="61">
        <f>LOOKUP($F216,Urkunde!$A$2:$A$16,IF($G216="w",Urkunde!$C$2:$C$16,Urkunde!$E$2:$E$16))</f>
        <v>0</v>
      </c>
      <c r="AK216" s="61" t="str">
        <f t="shared" si="44"/>
        <v>-</v>
      </c>
      <c r="AL216" s="29">
        <f t="shared" si="45"/>
        <v>0</v>
      </c>
      <c r="AM216" s="21">
        <f t="shared" si="46"/>
        <v>0</v>
      </c>
      <c r="AN216" s="21">
        <f t="shared" si="47"/>
        <v>0</v>
      </c>
      <c r="AO216" s="21">
        <f t="shared" si="48"/>
        <v>0</v>
      </c>
      <c r="AP216" s="21">
        <f t="shared" si="49"/>
        <v>0</v>
      </c>
      <c r="AQ216" s="21">
        <f t="shared" si="50"/>
        <v>0</v>
      </c>
      <c r="AR216" s="21">
        <f t="shared" si="51"/>
        <v>0</v>
      </c>
      <c r="AS216" s="21">
        <f t="shared" si="52"/>
        <v>0</v>
      </c>
      <c r="AT216" s="21">
        <f t="shared" si="53"/>
        <v>0</v>
      </c>
      <c r="AU216" s="21">
        <f t="shared" si="54"/>
        <v>0</v>
      </c>
      <c r="AV216" s="21">
        <f t="shared" si="55"/>
        <v>0</v>
      </c>
    </row>
    <row r="217" spans="1:48" ht="15.6" x14ac:dyDescent="0.3">
      <c r="A217" s="51"/>
      <c r="B217" s="50"/>
      <c r="C217" s="96"/>
      <c r="D217" s="96"/>
      <c r="E217" s="49"/>
      <c r="F217" s="52">
        <f t="shared" si="42"/>
        <v>0</v>
      </c>
      <c r="G217" s="48"/>
      <c r="H217" s="38"/>
      <c r="I217" s="54">
        <f>IF(H217=0,0,TRUNC((50/(H217+0.24)- IF($G217="w",Parameter!$B$3,Parameter!$D$3))/IF($G217="w",Parameter!$C$3,Parameter!$E$3)))</f>
        <v>0</v>
      </c>
      <c r="J217" s="105"/>
      <c r="K217" s="54">
        <f>IF(J217=0,0,TRUNC((75/(J217+0.24)- IF($G217="w",Parameter!$B$3,Parameter!$D$3))/IF($G217="w",Parameter!$C$3,Parameter!$E$3)))</f>
        <v>0</v>
      </c>
      <c r="L217" s="105"/>
      <c r="M217" s="54">
        <f>IF(L217=0,0,TRUNC((100/(L217+0.24)- IF($G217="w",Parameter!$B$3,Parameter!$D$3))/IF($G217="w",Parameter!$C$3,Parameter!$E$3)))</f>
        <v>0</v>
      </c>
      <c r="N217" s="80"/>
      <c r="O217" s="79" t="s">
        <v>44</v>
      </c>
      <c r="P217" s="81"/>
      <c r="Q217" s="54">
        <f>IF($G217="m",0,IF(AND($P217=0,$N217=0),0,TRUNC((800/($N217*60+$P217)-IF($G217="w",Parameter!$B$6,Parameter!$D$6))/IF($G217="w",Parameter!$C$6,Parameter!$E$6))))</f>
        <v>0</v>
      </c>
      <c r="R217" s="106"/>
      <c r="S217" s="73">
        <f>IF(R217=0,0,TRUNC((2000/(R217)- IF(Q217="w",Parameter!$B$6,Parameter!$D$6))/IF(Q217="w",Parameter!$C$6,Parameter!$E$6)))</f>
        <v>0</v>
      </c>
      <c r="T217" s="106"/>
      <c r="U217" s="73">
        <f>IF(T217=0,0,TRUNC((2000/(T217)- IF(Q217="w",Parameter!$B$3,Parameter!$D$3))/IF(Q217="w",Parameter!$C$3,Parameter!$E$3)))</f>
        <v>0</v>
      </c>
      <c r="V217" s="80"/>
      <c r="W217" s="79" t="s">
        <v>44</v>
      </c>
      <c r="X217" s="81"/>
      <c r="Y217" s="54">
        <f>IF($G217="w",0,IF(AND($V217=0,$X217=0),0,TRUNC((1000/($V217*60+$X217)-IF($G217="w",Parameter!$B$6,Parameter!$D$6))/IF($G217="w",Parameter!$C$6,Parameter!$E$6))))</f>
        <v>0</v>
      </c>
      <c r="Z217" s="37"/>
      <c r="AA217" s="104">
        <f>IF(Z217=0,0,TRUNC((SQRT(Z217)- IF($G217="w",Parameter!$B$11,Parameter!$D$11))/IF($G217="w",Parameter!$C$11,Parameter!$E$11)))</f>
        <v>0</v>
      </c>
      <c r="AB217" s="105"/>
      <c r="AC217" s="104">
        <f>IF(AB217=0,0,TRUNC((SQRT(AB217)- IF($G217="w",Parameter!$B$10,Parameter!$D$10))/IF($G217="w",Parameter!$C$10,Parameter!$E$10)))</f>
        <v>0</v>
      </c>
      <c r="AD217" s="38"/>
      <c r="AE217" s="55">
        <f>IF(AD217=0,0,TRUNC((SQRT(AD217)- IF($G217="w",Parameter!$B$15,Parameter!$D$15))/IF($G217="w",Parameter!$C$15,Parameter!$E$15)))</f>
        <v>0</v>
      </c>
      <c r="AF217" s="32"/>
      <c r="AG217" s="55">
        <f>IF(AF217=0,0,TRUNC((SQRT(AF217)- IF($G217="w",Parameter!$B$12,Parameter!$D$12))/IF($G217="w",Parameter!$C$12,Parameter!$E$12)))</f>
        <v>0</v>
      </c>
      <c r="AH217" s="60">
        <f t="shared" si="43"/>
        <v>0</v>
      </c>
      <c r="AI217" s="61">
        <f>LOOKUP($F217,Urkunde!$A$2:$A$16,IF($G217="w",Urkunde!$B$2:$B$16,Urkunde!$D$2:$D$16))</f>
        <v>0</v>
      </c>
      <c r="AJ217" s="61">
        <f>LOOKUP($F217,Urkunde!$A$2:$A$16,IF($G217="w",Urkunde!$C$2:$C$16,Urkunde!$E$2:$E$16))</f>
        <v>0</v>
      </c>
      <c r="AK217" s="61" t="str">
        <f t="shared" si="44"/>
        <v>-</v>
      </c>
      <c r="AL217" s="29">
        <f t="shared" si="45"/>
        <v>0</v>
      </c>
      <c r="AM217" s="21">
        <f t="shared" si="46"/>
        <v>0</v>
      </c>
      <c r="AN217" s="21">
        <f t="shared" si="47"/>
        <v>0</v>
      </c>
      <c r="AO217" s="21">
        <f t="shared" si="48"/>
        <v>0</v>
      </c>
      <c r="AP217" s="21">
        <f t="shared" si="49"/>
        <v>0</v>
      </c>
      <c r="AQ217" s="21">
        <f t="shared" si="50"/>
        <v>0</v>
      </c>
      <c r="AR217" s="21">
        <f t="shared" si="51"/>
        <v>0</v>
      </c>
      <c r="AS217" s="21">
        <f t="shared" si="52"/>
        <v>0</v>
      </c>
      <c r="AT217" s="21">
        <f t="shared" si="53"/>
        <v>0</v>
      </c>
      <c r="AU217" s="21">
        <f t="shared" si="54"/>
        <v>0</v>
      </c>
      <c r="AV217" s="21">
        <f t="shared" si="55"/>
        <v>0</v>
      </c>
    </row>
    <row r="218" spans="1:48" ht="15.6" x14ac:dyDescent="0.3">
      <c r="A218" s="51"/>
      <c r="B218" s="50"/>
      <c r="C218" s="96"/>
      <c r="D218" s="96"/>
      <c r="E218" s="49"/>
      <c r="F218" s="52">
        <f t="shared" si="42"/>
        <v>0</v>
      </c>
      <c r="G218" s="48"/>
      <c r="H218" s="38"/>
      <c r="I218" s="54">
        <f>IF(H218=0,0,TRUNC((50/(H218+0.24)- IF($G218="w",Parameter!$B$3,Parameter!$D$3))/IF($G218="w",Parameter!$C$3,Parameter!$E$3)))</f>
        <v>0</v>
      </c>
      <c r="J218" s="105"/>
      <c r="K218" s="54">
        <f>IF(J218=0,0,TRUNC((75/(J218+0.24)- IF($G218="w",Parameter!$B$3,Parameter!$D$3))/IF($G218="w",Parameter!$C$3,Parameter!$E$3)))</f>
        <v>0</v>
      </c>
      <c r="L218" s="105"/>
      <c r="M218" s="54">
        <f>IF(L218=0,0,TRUNC((100/(L218+0.24)- IF($G218="w",Parameter!$B$3,Parameter!$D$3))/IF($G218="w",Parameter!$C$3,Parameter!$E$3)))</f>
        <v>0</v>
      </c>
      <c r="N218" s="80"/>
      <c r="O218" s="79" t="s">
        <v>44</v>
      </c>
      <c r="P218" s="81"/>
      <c r="Q218" s="54">
        <f>IF($G218="m",0,IF(AND($P218=0,$N218=0),0,TRUNC((800/($N218*60+$P218)-IF($G218="w",Parameter!$B$6,Parameter!$D$6))/IF($G218="w",Parameter!$C$6,Parameter!$E$6))))</f>
        <v>0</v>
      </c>
      <c r="R218" s="106"/>
      <c r="S218" s="73">
        <f>IF(R218=0,0,TRUNC((2000/(R218)- IF(Q218="w",Parameter!$B$6,Parameter!$D$6))/IF(Q218="w",Parameter!$C$6,Parameter!$E$6)))</f>
        <v>0</v>
      </c>
      <c r="T218" s="106"/>
      <c r="U218" s="73">
        <f>IF(T218=0,0,TRUNC((2000/(T218)- IF(Q218="w",Parameter!$B$3,Parameter!$D$3))/IF(Q218="w",Parameter!$C$3,Parameter!$E$3)))</f>
        <v>0</v>
      </c>
      <c r="V218" s="80"/>
      <c r="W218" s="79" t="s">
        <v>44</v>
      </c>
      <c r="X218" s="81"/>
      <c r="Y218" s="54">
        <f>IF($G218="w",0,IF(AND($V218=0,$X218=0),0,TRUNC((1000/($V218*60+$X218)-IF($G218="w",Parameter!$B$6,Parameter!$D$6))/IF($G218="w",Parameter!$C$6,Parameter!$E$6))))</f>
        <v>0</v>
      </c>
      <c r="Z218" s="37"/>
      <c r="AA218" s="104">
        <f>IF(Z218=0,0,TRUNC((SQRT(Z218)- IF($G218="w",Parameter!$B$11,Parameter!$D$11))/IF($G218="w",Parameter!$C$11,Parameter!$E$11)))</f>
        <v>0</v>
      </c>
      <c r="AB218" s="105"/>
      <c r="AC218" s="104">
        <f>IF(AB218=0,0,TRUNC((SQRT(AB218)- IF($G218="w",Parameter!$B$10,Parameter!$D$10))/IF($G218="w",Parameter!$C$10,Parameter!$E$10)))</f>
        <v>0</v>
      </c>
      <c r="AD218" s="38"/>
      <c r="AE218" s="55">
        <f>IF(AD218=0,0,TRUNC((SQRT(AD218)- IF($G218="w",Parameter!$B$15,Parameter!$D$15))/IF($G218="w",Parameter!$C$15,Parameter!$E$15)))</f>
        <v>0</v>
      </c>
      <c r="AF218" s="32"/>
      <c r="AG218" s="55">
        <f>IF(AF218=0,0,TRUNC((SQRT(AF218)- IF($G218="w",Parameter!$B$12,Parameter!$D$12))/IF($G218="w",Parameter!$C$12,Parameter!$E$12)))</f>
        <v>0</v>
      </c>
      <c r="AH218" s="60">
        <f t="shared" si="43"/>
        <v>0</v>
      </c>
      <c r="AI218" s="61">
        <f>LOOKUP($F218,Urkunde!$A$2:$A$16,IF($G218="w",Urkunde!$B$2:$B$16,Urkunde!$D$2:$D$16))</f>
        <v>0</v>
      </c>
      <c r="AJ218" s="61">
        <f>LOOKUP($F218,Urkunde!$A$2:$A$16,IF($G218="w",Urkunde!$C$2:$C$16,Urkunde!$E$2:$E$16))</f>
        <v>0</v>
      </c>
      <c r="AK218" s="61" t="str">
        <f t="shared" si="44"/>
        <v>-</v>
      </c>
      <c r="AL218" s="29">
        <f t="shared" si="45"/>
        <v>0</v>
      </c>
      <c r="AM218" s="21">
        <f t="shared" si="46"/>
        <v>0</v>
      </c>
      <c r="AN218" s="21">
        <f t="shared" si="47"/>
        <v>0</v>
      </c>
      <c r="AO218" s="21">
        <f t="shared" si="48"/>
        <v>0</v>
      </c>
      <c r="AP218" s="21">
        <f t="shared" si="49"/>
        <v>0</v>
      </c>
      <c r="AQ218" s="21">
        <f t="shared" si="50"/>
        <v>0</v>
      </c>
      <c r="AR218" s="21">
        <f t="shared" si="51"/>
        <v>0</v>
      </c>
      <c r="AS218" s="21">
        <f t="shared" si="52"/>
        <v>0</v>
      </c>
      <c r="AT218" s="21">
        <f t="shared" si="53"/>
        <v>0</v>
      </c>
      <c r="AU218" s="21">
        <f t="shared" si="54"/>
        <v>0</v>
      </c>
      <c r="AV218" s="21">
        <f t="shared" si="55"/>
        <v>0</v>
      </c>
    </row>
    <row r="219" spans="1:48" ht="15.6" x14ac:dyDescent="0.3">
      <c r="A219" s="51"/>
      <c r="B219" s="50"/>
      <c r="C219" s="96"/>
      <c r="D219" s="96"/>
      <c r="E219" s="49"/>
      <c r="F219" s="52">
        <f t="shared" si="42"/>
        <v>0</v>
      </c>
      <c r="G219" s="48"/>
      <c r="H219" s="38"/>
      <c r="I219" s="54">
        <f>IF(H219=0,0,TRUNC((50/(H219+0.24)- IF($G219="w",Parameter!$B$3,Parameter!$D$3))/IF($G219="w",Parameter!$C$3,Parameter!$E$3)))</f>
        <v>0</v>
      </c>
      <c r="J219" s="105"/>
      <c r="K219" s="54">
        <f>IF(J219=0,0,TRUNC((75/(J219+0.24)- IF($G219="w",Parameter!$B$3,Parameter!$D$3))/IF($G219="w",Parameter!$C$3,Parameter!$E$3)))</f>
        <v>0</v>
      </c>
      <c r="L219" s="105"/>
      <c r="M219" s="54">
        <f>IF(L219=0,0,TRUNC((100/(L219+0.24)- IF($G219="w",Parameter!$B$3,Parameter!$D$3))/IF($G219="w",Parameter!$C$3,Parameter!$E$3)))</f>
        <v>0</v>
      </c>
      <c r="N219" s="80"/>
      <c r="O219" s="79" t="s">
        <v>44</v>
      </c>
      <c r="P219" s="81"/>
      <c r="Q219" s="54">
        <f>IF($G219="m",0,IF(AND($P219=0,$N219=0),0,TRUNC((800/($N219*60+$P219)-IF($G219="w",Parameter!$B$6,Parameter!$D$6))/IF($G219="w",Parameter!$C$6,Parameter!$E$6))))</f>
        <v>0</v>
      </c>
      <c r="R219" s="106"/>
      <c r="S219" s="73">
        <f>IF(R219=0,0,TRUNC((2000/(R219)- IF(Q219="w",Parameter!$B$6,Parameter!$D$6))/IF(Q219="w",Parameter!$C$6,Parameter!$E$6)))</f>
        <v>0</v>
      </c>
      <c r="T219" s="106"/>
      <c r="U219" s="73">
        <f>IF(T219=0,0,TRUNC((2000/(T219)- IF(Q219="w",Parameter!$B$3,Parameter!$D$3))/IF(Q219="w",Parameter!$C$3,Parameter!$E$3)))</f>
        <v>0</v>
      </c>
      <c r="V219" s="80"/>
      <c r="W219" s="79" t="s">
        <v>44</v>
      </c>
      <c r="X219" s="81"/>
      <c r="Y219" s="54">
        <f>IF($G219="w",0,IF(AND($V219=0,$X219=0),0,TRUNC((1000/($V219*60+$X219)-IF($G219="w",Parameter!$B$6,Parameter!$D$6))/IF($G219="w",Parameter!$C$6,Parameter!$E$6))))</f>
        <v>0</v>
      </c>
      <c r="Z219" s="37"/>
      <c r="AA219" s="104">
        <f>IF(Z219=0,0,TRUNC((SQRT(Z219)- IF($G219="w",Parameter!$B$11,Parameter!$D$11))/IF($G219="w",Parameter!$C$11,Parameter!$E$11)))</f>
        <v>0</v>
      </c>
      <c r="AB219" s="105"/>
      <c r="AC219" s="104">
        <f>IF(AB219=0,0,TRUNC((SQRT(AB219)- IF($G219="w",Parameter!$B$10,Parameter!$D$10))/IF($G219="w",Parameter!$C$10,Parameter!$E$10)))</f>
        <v>0</v>
      </c>
      <c r="AD219" s="38"/>
      <c r="AE219" s="55">
        <f>IF(AD219=0,0,TRUNC((SQRT(AD219)- IF($G219="w",Parameter!$B$15,Parameter!$D$15))/IF($G219="w",Parameter!$C$15,Parameter!$E$15)))</f>
        <v>0</v>
      </c>
      <c r="AF219" s="32"/>
      <c r="AG219" s="55">
        <f>IF(AF219=0,0,TRUNC((SQRT(AF219)- IF($G219="w",Parameter!$B$12,Parameter!$D$12))/IF($G219="w",Parameter!$C$12,Parameter!$E$12)))</f>
        <v>0</v>
      </c>
      <c r="AH219" s="60">
        <f t="shared" si="43"/>
        <v>0</v>
      </c>
      <c r="AI219" s="61">
        <f>LOOKUP($F219,Urkunde!$A$2:$A$16,IF($G219="w",Urkunde!$B$2:$B$16,Urkunde!$D$2:$D$16))</f>
        <v>0</v>
      </c>
      <c r="AJ219" s="61">
        <f>LOOKUP($F219,Urkunde!$A$2:$A$16,IF($G219="w",Urkunde!$C$2:$C$16,Urkunde!$E$2:$E$16))</f>
        <v>0</v>
      </c>
      <c r="AK219" s="61" t="str">
        <f t="shared" si="44"/>
        <v>-</v>
      </c>
      <c r="AL219" s="29">
        <f t="shared" si="45"/>
        <v>0</v>
      </c>
      <c r="AM219" s="21">
        <f t="shared" si="46"/>
        <v>0</v>
      </c>
      <c r="AN219" s="21">
        <f t="shared" si="47"/>
        <v>0</v>
      </c>
      <c r="AO219" s="21">
        <f t="shared" si="48"/>
        <v>0</v>
      </c>
      <c r="AP219" s="21">
        <f t="shared" si="49"/>
        <v>0</v>
      </c>
      <c r="AQ219" s="21">
        <f t="shared" si="50"/>
        <v>0</v>
      </c>
      <c r="AR219" s="21">
        <f t="shared" si="51"/>
        <v>0</v>
      </c>
      <c r="AS219" s="21">
        <f t="shared" si="52"/>
        <v>0</v>
      </c>
      <c r="AT219" s="21">
        <f t="shared" si="53"/>
        <v>0</v>
      </c>
      <c r="AU219" s="21">
        <f t="shared" si="54"/>
        <v>0</v>
      </c>
      <c r="AV219" s="21">
        <f t="shared" si="55"/>
        <v>0</v>
      </c>
    </row>
    <row r="220" spans="1:48" ht="15.6" x14ac:dyDescent="0.3">
      <c r="A220" s="51"/>
      <c r="B220" s="50"/>
      <c r="C220" s="96"/>
      <c r="D220" s="96"/>
      <c r="E220" s="49"/>
      <c r="F220" s="52">
        <f t="shared" si="42"/>
        <v>0</v>
      </c>
      <c r="G220" s="48"/>
      <c r="H220" s="38"/>
      <c r="I220" s="54">
        <f>IF(H220=0,0,TRUNC((50/(H220+0.24)- IF($G220="w",Parameter!$B$3,Parameter!$D$3))/IF($G220="w",Parameter!$C$3,Parameter!$E$3)))</f>
        <v>0</v>
      </c>
      <c r="J220" s="105"/>
      <c r="K220" s="54">
        <f>IF(J220=0,0,TRUNC((75/(J220+0.24)- IF($G220="w",Parameter!$B$3,Parameter!$D$3))/IF($G220="w",Parameter!$C$3,Parameter!$E$3)))</f>
        <v>0</v>
      </c>
      <c r="L220" s="105"/>
      <c r="M220" s="54">
        <f>IF(L220=0,0,TRUNC((100/(L220+0.24)- IF($G220="w",Parameter!$B$3,Parameter!$D$3))/IF($G220="w",Parameter!$C$3,Parameter!$E$3)))</f>
        <v>0</v>
      </c>
      <c r="N220" s="80"/>
      <c r="O220" s="79" t="s">
        <v>44</v>
      </c>
      <c r="P220" s="81"/>
      <c r="Q220" s="54">
        <f>IF($G220="m",0,IF(AND($P220=0,$N220=0),0,TRUNC((800/($N220*60+$P220)-IF($G220="w",Parameter!$B$6,Parameter!$D$6))/IF($G220="w",Parameter!$C$6,Parameter!$E$6))))</f>
        <v>0</v>
      </c>
      <c r="R220" s="106"/>
      <c r="S220" s="73">
        <f>IF(R220=0,0,TRUNC((2000/(R220)- IF(Q220="w",Parameter!$B$6,Parameter!$D$6))/IF(Q220="w",Parameter!$C$6,Parameter!$E$6)))</f>
        <v>0</v>
      </c>
      <c r="T220" s="106"/>
      <c r="U220" s="73">
        <f>IF(T220=0,0,TRUNC((2000/(T220)- IF(Q220="w",Parameter!$B$3,Parameter!$D$3))/IF(Q220="w",Parameter!$C$3,Parameter!$E$3)))</f>
        <v>0</v>
      </c>
      <c r="V220" s="80"/>
      <c r="W220" s="79" t="s">
        <v>44</v>
      </c>
      <c r="X220" s="81"/>
      <c r="Y220" s="54">
        <f>IF($G220="w",0,IF(AND($V220=0,$X220=0),0,TRUNC((1000/($V220*60+$X220)-IF($G220="w",Parameter!$B$6,Parameter!$D$6))/IF($G220="w",Parameter!$C$6,Parameter!$E$6))))</f>
        <v>0</v>
      </c>
      <c r="Z220" s="37"/>
      <c r="AA220" s="104">
        <f>IF(Z220=0,0,TRUNC((SQRT(Z220)- IF($G220="w",Parameter!$B$11,Parameter!$D$11))/IF($G220="w",Parameter!$C$11,Parameter!$E$11)))</f>
        <v>0</v>
      </c>
      <c r="AB220" s="105"/>
      <c r="AC220" s="104">
        <f>IF(AB220=0,0,TRUNC((SQRT(AB220)- IF($G220="w",Parameter!$B$10,Parameter!$D$10))/IF($G220="w",Parameter!$C$10,Parameter!$E$10)))</f>
        <v>0</v>
      </c>
      <c r="AD220" s="38"/>
      <c r="AE220" s="55">
        <f>IF(AD220=0,0,TRUNC((SQRT(AD220)- IF($G220="w",Parameter!$B$15,Parameter!$D$15))/IF($G220="w",Parameter!$C$15,Parameter!$E$15)))</f>
        <v>0</v>
      </c>
      <c r="AF220" s="32"/>
      <c r="AG220" s="55">
        <f>IF(AF220=0,0,TRUNC((SQRT(AF220)- IF($G220="w",Parameter!$B$12,Parameter!$D$12))/IF($G220="w",Parameter!$C$12,Parameter!$E$12)))</f>
        <v>0</v>
      </c>
      <c r="AH220" s="60">
        <f t="shared" si="43"/>
        <v>0</v>
      </c>
      <c r="AI220" s="61">
        <f>LOOKUP($F220,Urkunde!$A$2:$A$16,IF($G220="w",Urkunde!$B$2:$B$16,Urkunde!$D$2:$D$16))</f>
        <v>0</v>
      </c>
      <c r="AJ220" s="61">
        <f>LOOKUP($F220,Urkunde!$A$2:$A$16,IF($G220="w",Urkunde!$C$2:$C$16,Urkunde!$E$2:$E$16))</f>
        <v>0</v>
      </c>
      <c r="AK220" s="61" t="str">
        <f t="shared" si="44"/>
        <v>-</v>
      </c>
      <c r="AL220" s="29">
        <f t="shared" si="45"/>
        <v>0</v>
      </c>
      <c r="AM220" s="21">
        <f t="shared" si="46"/>
        <v>0</v>
      </c>
      <c r="AN220" s="21">
        <f t="shared" si="47"/>
        <v>0</v>
      </c>
      <c r="AO220" s="21">
        <f t="shared" si="48"/>
        <v>0</v>
      </c>
      <c r="AP220" s="21">
        <f t="shared" si="49"/>
        <v>0</v>
      </c>
      <c r="AQ220" s="21">
        <f t="shared" si="50"/>
        <v>0</v>
      </c>
      <c r="AR220" s="21">
        <f t="shared" si="51"/>
        <v>0</v>
      </c>
      <c r="AS220" s="21">
        <f t="shared" si="52"/>
        <v>0</v>
      </c>
      <c r="AT220" s="21">
        <f t="shared" si="53"/>
        <v>0</v>
      </c>
      <c r="AU220" s="21">
        <f t="shared" si="54"/>
        <v>0</v>
      </c>
      <c r="AV220" s="21">
        <f t="shared" si="55"/>
        <v>0</v>
      </c>
    </row>
    <row r="221" spans="1:48" ht="15.6" x14ac:dyDescent="0.3">
      <c r="A221" s="51"/>
      <c r="B221" s="50"/>
      <c r="C221" s="96"/>
      <c r="D221" s="96"/>
      <c r="E221" s="49"/>
      <c r="F221" s="52">
        <f t="shared" si="42"/>
        <v>0</v>
      </c>
      <c r="G221" s="48"/>
      <c r="H221" s="38"/>
      <c r="I221" s="54">
        <f>IF(H221=0,0,TRUNC((50/(H221+0.24)- IF($G221="w",Parameter!$B$3,Parameter!$D$3))/IF($G221="w",Parameter!$C$3,Parameter!$E$3)))</f>
        <v>0</v>
      </c>
      <c r="J221" s="105"/>
      <c r="K221" s="54">
        <f>IF(J221=0,0,TRUNC((75/(J221+0.24)- IF($G221="w",Parameter!$B$3,Parameter!$D$3))/IF($G221="w",Parameter!$C$3,Parameter!$E$3)))</f>
        <v>0</v>
      </c>
      <c r="L221" s="105"/>
      <c r="M221" s="54">
        <f>IF(L221=0,0,TRUNC((100/(L221+0.24)- IF($G221="w",Parameter!$B$3,Parameter!$D$3))/IF($G221="w",Parameter!$C$3,Parameter!$E$3)))</f>
        <v>0</v>
      </c>
      <c r="N221" s="80"/>
      <c r="O221" s="79" t="s">
        <v>44</v>
      </c>
      <c r="P221" s="81"/>
      <c r="Q221" s="54">
        <f>IF($G221="m",0,IF(AND($P221=0,$N221=0),0,TRUNC((800/($N221*60+$P221)-IF($G221="w",Parameter!$B$6,Parameter!$D$6))/IF($G221="w",Parameter!$C$6,Parameter!$E$6))))</f>
        <v>0</v>
      </c>
      <c r="R221" s="106"/>
      <c r="S221" s="73">
        <f>IF(R221=0,0,TRUNC((2000/(R221)- IF(Q221="w",Parameter!$B$6,Parameter!$D$6))/IF(Q221="w",Parameter!$C$6,Parameter!$E$6)))</f>
        <v>0</v>
      </c>
      <c r="T221" s="106"/>
      <c r="U221" s="73">
        <f>IF(T221=0,0,TRUNC((2000/(T221)- IF(Q221="w",Parameter!$B$3,Parameter!$D$3))/IF(Q221="w",Parameter!$C$3,Parameter!$E$3)))</f>
        <v>0</v>
      </c>
      <c r="V221" s="80"/>
      <c r="W221" s="79" t="s">
        <v>44</v>
      </c>
      <c r="X221" s="81"/>
      <c r="Y221" s="54">
        <f>IF($G221="w",0,IF(AND($V221=0,$X221=0),0,TRUNC((1000/($V221*60+$X221)-IF($G221="w",Parameter!$B$6,Parameter!$D$6))/IF($G221="w",Parameter!$C$6,Parameter!$E$6))))</f>
        <v>0</v>
      </c>
      <c r="Z221" s="37"/>
      <c r="AA221" s="104">
        <f>IF(Z221=0,0,TRUNC((SQRT(Z221)- IF($G221="w",Parameter!$B$11,Parameter!$D$11))/IF($G221="w",Parameter!$C$11,Parameter!$E$11)))</f>
        <v>0</v>
      </c>
      <c r="AB221" s="105"/>
      <c r="AC221" s="104">
        <f>IF(AB221=0,0,TRUNC((SQRT(AB221)- IF($G221="w",Parameter!$B$10,Parameter!$D$10))/IF($G221="w",Parameter!$C$10,Parameter!$E$10)))</f>
        <v>0</v>
      </c>
      <c r="AD221" s="38"/>
      <c r="AE221" s="55">
        <f>IF(AD221=0,0,TRUNC((SQRT(AD221)- IF($G221="w",Parameter!$B$15,Parameter!$D$15))/IF($G221="w",Parameter!$C$15,Parameter!$E$15)))</f>
        <v>0</v>
      </c>
      <c r="AF221" s="32"/>
      <c r="AG221" s="55">
        <f>IF(AF221=0,0,TRUNC((SQRT(AF221)- IF($G221="w",Parameter!$B$12,Parameter!$D$12))/IF($G221="w",Parameter!$C$12,Parameter!$E$12)))</f>
        <v>0</v>
      </c>
      <c r="AH221" s="60">
        <f t="shared" si="43"/>
        <v>0</v>
      </c>
      <c r="AI221" s="61">
        <f>LOOKUP($F221,Urkunde!$A$2:$A$16,IF($G221="w",Urkunde!$B$2:$B$16,Urkunde!$D$2:$D$16))</f>
        <v>0</v>
      </c>
      <c r="AJ221" s="61">
        <f>LOOKUP($F221,Urkunde!$A$2:$A$16,IF($G221="w",Urkunde!$C$2:$C$16,Urkunde!$E$2:$E$16))</f>
        <v>0</v>
      </c>
      <c r="AK221" s="61" t="str">
        <f t="shared" si="44"/>
        <v>-</v>
      </c>
      <c r="AL221" s="29">
        <f t="shared" si="45"/>
        <v>0</v>
      </c>
      <c r="AM221" s="21">
        <f t="shared" si="46"/>
        <v>0</v>
      </c>
      <c r="AN221" s="21">
        <f t="shared" si="47"/>
        <v>0</v>
      </c>
      <c r="AO221" s="21">
        <f t="shared" si="48"/>
        <v>0</v>
      </c>
      <c r="AP221" s="21">
        <f t="shared" si="49"/>
        <v>0</v>
      </c>
      <c r="AQ221" s="21">
        <f t="shared" si="50"/>
        <v>0</v>
      </c>
      <c r="AR221" s="21">
        <f t="shared" si="51"/>
        <v>0</v>
      </c>
      <c r="AS221" s="21">
        <f t="shared" si="52"/>
        <v>0</v>
      </c>
      <c r="AT221" s="21">
        <f t="shared" si="53"/>
        <v>0</v>
      </c>
      <c r="AU221" s="21">
        <f t="shared" si="54"/>
        <v>0</v>
      </c>
      <c r="AV221" s="21">
        <f t="shared" si="55"/>
        <v>0</v>
      </c>
    </row>
    <row r="222" spans="1:48" ht="15.6" x14ac:dyDescent="0.3">
      <c r="A222" s="51"/>
      <c r="B222" s="50"/>
      <c r="C222" s="96"/>
      <c r="D222" s="96"/>
      <c r="E222" s="49"/>
      <c r="F222" s="52">
        <f t="shared" si="42"/>
        <v>0</v>
      </c>
      <c r="G222" s="48"/>
      <c r="H222" s="38"/>
      <c r="I222" s="54">
        <f>IF(H222=0,0,TRUNC((50/(H222+0.24)- IF($G222="w",Parameter!$B$3,Parameter!$D$3))/IF($G222="w",Parameter!$C$3,Parameter!$E$3)))</f>
        <v>0</v>
      </c>
      <c r="J222" s="105"/>
      <c r="K222" s="54">
        <f>IF(J222=0,0,TRUNC((75/(J222+0.24)- IF($G222="w",Parameter!$B$3,Parameter!$D$3))/IF($G222="w",Parameter!$C$3,Parameter!$E$3)))</f>
        <v>0</v>
      </c>
      <c r="L222" s="105"/>
      <c r="M222" s="54">
        <f>IF(L222=0,0,TRUNC((100/(L222+0.24)- IF($G222="w",Parameter!$B$3,Parameter!$D$3))/IF($G222="w",Parameter!$C$3,Parameter!$E$3)))</f>
        <v>0</v>
      </c>
      <c r="N222" s="80"/>
      <c r="O222" s="79" t="s">
        <v>44</v>
      </c>
      <c r="P222" s="81"/>
      <c r="Q222" s="54">
        <f>IF($G222="m",0,IF(AND($P222=0,$N222=0),0,TRUNC((800/($N222*60+$P222)-IF($G222="w",Parameter!$B$6,Parameter!$D$6))/IF($G222="w",Parameter!$C$6,Parameter!$E$6))))</f>
        <v>0</v>
      </c>
      <c r="R222" s="106"/>
      <c r="S222" s="73">
        <f>IF(R222=0,0,TRUNC((2000/(R222)- IF(Q222="w",Parameter!$B$6,Parameter!$D$6))/IF(Q222="w",Parameter!$C$6,Parameter!$E$6)))</f>
        <v>0</v>
      </c>
      <c r="T222" s="106"/>
      <c r="U222" s="73">
        <f>IF(T222=0,0,TRUNC((2000/(T222)- IF(Q222="w",Parameter!$B$3,Parameter!$D$3))/IF(Q222="w",Parameter!$C$3,Parameter!$E$3)))</f>
        <v>0</v>
      </c>
      <c r="V222" s="80"/>
      <c r="W222" s="79" t="s">
        <v>44</v>
      </c>
      <c r="X222" s="81"/>
      <c r="Y222" s="54">
        <f>IF($G222="w",0,IF(AND($V222=0,$X222=0),0,TRUNC((1000/($V222*60+$X222)-IF($G222="w",Parameter!$B$6,Parameter!$D$6))/IF($G222="w",Parameter!$C$6,Parameter!$E$6))))</f>
        <v>0</v>
      </c>
      <c r="Z222" s="37"/>
      <c r="AA222" s="104">
        <f>IF(Z222=0,0,TRUNC((SQRT(Z222)- IF($G222="w",Parameter!$B$11,Parameter!$D$11))/IF($G222="w",Parameter!$C$11,Parameter!$E$11)))</f>
        <v>0</v>
      </c>
      <c r="AB222" s="105"/>
      <c r="AC222" s="104">
        <f>IF(AB222=0,0,TRUNC((SQRT(AB222)- IF($G222="w",Parameter!$B$10,Parameter!$D$10))/IF($G222="w",Parameter!$C$10,Parameter!$E$10)))</f>
        <v>0</v>
      </c>
      <c r="AD222" s="38"/>
      <c r="AE222" s="55">
        <f>IF(AD222=0,0,TRUNC((SQRT(AD222)- IF($G222="w",Parameter!$B$15,Parameter!$D$15))/IF($G222="w",Parameter!$C$15,Parameter!$E$15)))</f>
        <v>0</v>
      </c>
      <c r="AF222" s="32"/>
      <c r="AG222" s="55">
        <f>IF(AF222=0,0,TRUNC((SQRT(AF222)- IF($G222="w",Parameter!$B$12,Parameter!$D$12))/IF($G222="w",Parameter!$C$12,Parameter!$E$12)))</f>
        <v>0</v>
      </c>
      <c r="AH222" s="60">
        <f t="shared" si="43"/>
        <v>0</v>
      </c>
      <c r="AI222" s="61">
        <f>LOOKUP($F222,Urkunde!$A$2:$A$16,IF($G222="w",Urkunde!$B$2:$B$16,Urkunde!$D$2:$D$16))</f>
        <v>0</v>
      </c>
      <c r="AJ222" s="61">
        <f>LOOKUP($F222,Urkunde!$A$2:$A$16,IF($G222="w",Urkunde!$C$2:$C$16,Urkunde!$E$2:$E$16))</f>
        <v>0</v>
      </c>
      <c r="AK222" s="61" t="str">
        <f t="shared" si="44"/>
        <v>-</v>
      </c>
      <c r="AL222" s="29">
        <f t="shared" si="45"/>
        <v>0</v>
      </c>
      <c r="AM222" s="21">
        <f t="shared" si="46"/>
        <v>0</v>
      </c>
      <c r="AN222" s="21">
        <f t="shared" si="47"/>
        <v>0</v>
      </c>
      <c r="AO222" s="21">
        <f t="shared" si="48"/>
        <v>0</v>
      </c>
      <c r="AP222" s="21">
        <f t="shared" si="49"/>
        <v>0</v>
      </c>
      <c r="AQ222" s="21">
        <f t="shared" si="50"/>
        <v>0</v>
      </c>
      <c r="AR222" s="21">
        <f t="shared" si="51"/>
        <v>0</v>
      </c>
      <c r="AS222" s="21">
        <f t="shared" si="52"/>
        <v>0</v>
      </c>
      <c r="AT222" s="21">
        <f t="shared" si="53"/>
        <v>0</v>
      </c>
      <c r="AU222" s="21">
        <f t="shared" si="54"/>
        <v>0</v>
      </c>
      <c r="AV222" s="21">
        <f t="shared" si="55"/>
        <v>0</v>
      </c>
    </row>
    <row r="223" spans="1:48" ht="15.6" x14ac:dyDescent="0.3">
      <c r="A223" s="51"/>
      <c r="B223" s="50"/>
      <c r="C223" s="96"/>
      <c r="D223" s="96"/>
      <c r="E223" s="49"/>
      <c r="F223" s="52">
        <f t="shared" si="42"/>
        <v>0</v>
      </c>
      <c r="G223" s="48"/>
      <c r="H223" s="38"/>
      <c r="I223" s="54">
        <f>IF(H223=0,0,TRUNC((50/(H223+0.24)- IF($G223="w",Parameter!$B$3,Parameter!$D$3))/IF($G223="w",Parameter!$C$3,Parameter!$E$3)))</f>
        <v>0</v>
      </c>
      <c r="J223" s="105"/>
      <c r="K223" s="54">
        <f>IF(J223=0,0,TRUNC((75/(J223+0.24)- IF($G223="w",Parameter!$B$3,Parameter!$D$3))/IF($G223="w",Parameter!$C$3,Parameter!$E$3)))</f>
        <v>0</v>
      </c>
      <c r="L223" s="105"/>
      <c r="M223" s="54">
        <f>IF(L223=0,0,TRUNC((100/(L223+0.24)- IF($G223="w",Parameter!$B$3,Parameter!$D$3))/IF($G223="w",Parameter!$C$3,Parameter!$E$3)))</f>
        <v>0</v>
      </c>
      <c r="N223" s="80"/>
      <c r="O223" s="79" t="s">
        <v>44</v>
      </c>
      <c r="P223" s="81"/>
      <c r="Q223" s="54">
        <f>IF($G223="m",0,IF(AND($P223=0,$N223=0),0,TRUNC((800/($N223*60+$P223)-IF($G223="w",Parameter!$B$6,Parameter!$D$6))/IF($G223="w",Parameter!$C$6,Parameter!$E$6))))</f>
        <v>0</v>
      </c>
      <c r="R223" s="106"/>
      <c r="S223" s="73">
        <f>IF(R223=0,0,TRUNC((2000/(R223)- IF(Q223="w",Parameter!$B$6,Parameter!$D$6))/IF(Q223="w",Parameter!$C$6,Parameter!$E$6)))</f>
        <v>0</v>
      </c>
      <c r="T223" s="106"/>
      <c r="U223" s="73">
        <f>IF(T223=0,0,TRUNC((2000/(T223)- IF(Q223="w",Parameter!$B$3,Parameter!$D$3))/IF(Q223="w",Parameter!$C$3,Parameter!$E$3)))</f>
        <v>0</v>
      </c>
      <c r="V223" s="80"/>
      <c r="W223" s="79" t="s">
        <v>44</v>
      </c>
      <c r="X223" s="81"/>
      <c r="Y223" s="54">
        <f>IF($G223="w",0,IF(AND($V223=0,$X223=0),0,TRUNC((1000/($V223*60+$X223)-IF($G223="w",Parameter!$B$6,Parameter!$D$6))/IF($G223="w",Parameter!$C$6,Parameter!$E$6))))</f>
        <v>0</v>
      </c>
      <c r="Z223" s="37"/>
      <c r="AA223" s="104">
        <f>IF(Z223=0,0,TRUNC((SQRT(Z223)- IF($G223="w",Parameter!$B$11,Parameter!$D$11))/IF($G223="w",Parameter!$C$11,Parameter!$E$11)))</f>
        <v>0</v>
      </c>
      <c r="AB223" s="105"/>
      <c r="AC223" s="104">
        <f>IF(AB223=0,0,TRUNC((SQRT(AB223)- IF($G223="w",Parameter!$B$10,Parameter!$D$10))/IF($G223="w",Parameter!$C$10,Parameter!$E$10)))</f>
        <v>0</v>
      </c>
      <c r="AD223" s="38"/>
      <c r="AE223" s="55">
        <f>IF(AD223=0,0,TRUNC((SQRT(AD223)- IF($G223="w",Parameter!$B$15,Parameter!$D$15))/IF($G223="w",Parameter!$C$15,Parameter!$E$15)))</f>
        <v>0</v>
      </c>
      <c r="AF223" s="32"/>
      <c r="AG223" s="55">
        <f>IF(AF223=0,0,TRUNC((SQRT(AF223)- IF($G223="w",Parameter!$B$12,Parameter!$D$12))/IF($G223="w",Parameter!$C$12,Parameter!$E$12)))</f>
        <v>0</v>
      </c>
      <c r="AH223" s="60">
        <f t="shared" si="43"/>
        <v>0</v>
      </c>
      <c r="AI223" s="61">
        <f>LOOKUP($F223,Urkunde!$A$2:$A$16,IF($G223="w",Urkunde!$B$2:$B$16,Urkunde!$D$2:$D$16))</f>
        <v>0</v>
      </c>
      <c r="AJ223" s="61">
        <f>LOOKUP($F223,Urkunde!$A$2:$A$16,IF($G223="w",Urkunde!$C$2:$C$16,Urkunde!$E$2:$E$16))</f>
        <v>0</v>
      </c>
      <c r="AK223" s="61" t="str">
        <f t="shared" si="44"/>
        <v>-</v>
      </c>
      <c r="AL223" s="29">
        <f t="shared" si="45"/>
        <v>0</v>
      </c>
      <c r="AM223" s="21">
        <f t="shared" si="46"/>
        <v>0</v>
      </c>
      <c r="AN223" s="21">
        <f t="shared" si="47"/>
        <v>0</v>
      </c>
      <c r="AO223" s="21">
        <f t="shared" si="48"/>
        <v>0</v>
      </c>
      <c r="AP223" s="21">
        <f t="shared" si="49"/>
        <v>0</v>
      </c>
      <c r="AQ223" s="21">
        <f t="shared" si="50"/>
        <v>0</v>
      </c>
      <c r="AR223" s="21">
        <f t="shared" si="51"/>
        <v>0</v>
      </c>
      <c r="AS223" s="21">
        <f t="shared" si="52"/>
        <v>0</v>
      </c>
      <c r="AT223" s="21">
        <f t="shared" si="53"/>
        <v>0</v>
      </c>
      <c r="AU223" s="21">
        <f t="shared" si="54"/>
        <v>0</v>
      </c>
      <c r="AV223" s="21">
        <f t="shared" si="55"/>
        <v>0</v>
      </c>
    </row>
    <row r="224" spans="1:48" ht="15.6" x14ac:dyDescent="0.3">
      <c r="A224" s="51"/>
      <c r="B224" s="50"/>
      <c r="C224" s="96"/>
      <c r="D224" s="96"/>
      <c r="E224" s="49"/>
      <c r="F224" s="52">
        <f t="shared" si="42"/>
        <v>0</v>
      </c>
      <c r="G224" s="48"/>
      <c r="H224" s="38"/>
      <c r="I224" s="54">
        <f>IF(H224=0,0,TRUNC((50/(H224+0.24)- IF($G224="w",Parameter!$B$3,Parameter!$D$3))/IF($G224="w",Parameter!$C$3,Parameter!$E$3)))</f>
        <v>0</v>
      </c>
      <c r="J224" s="105"/>
      <c r="K224" s="54">
        <f>IF(J224=0,0,TRUNC((75/(J224+0.24)- IF($G224="w",Parameter!$B$3,Parameter!$D$3))/IF($G224="w",Parameter!$C$3,Parameter!$E$3)))</f>
        <v>0</v>
      </c>
      <c r="L224" s="105"/>
      <c r="M224" s="54">
        <f>IF(L224=0,0,TRUNC((100/(L224+0.24)- IF($G224="w",Parameter!$B$3,Parameter!$D$3))/IF($G224="w",Parameter!$C$3,Parameter!$E$3)))</f>
        <v>0</v>
      </c>
      <c r="N224" s="80"/>
      <c r="O224" s="79" t="s">
        <v>44</v>
      </c>
      <c r="P224" s="81"/>
      <c r="Q224" s="54">
        <f>IF($G224="m",0,IF(AND($P224=0,$N224=0),0,TRUNC((800/($N224*60+$P224)-IF($G224="w",Parameter!$B$6,Parameter!$D$6))/IF($G224="w",Parameter!$C$6,Parameter!$E$6))))</f>
        <v>0</v>
      </c>
      <c r="R224" s="106"/>
      <c r="S224" s="73">
        <f>IF(R224=0,0,TRUNC((2000/(R224)- IF(Q224="w",Parameter!$B$6,Parameter!$D$6))/IF(Q224="w",Parameter!$C$6,Parameter!$E$6)))</f>
        <v>0</v>
      </c>
      <c r="T224" s="106"/>
      <c r="U224" s="73">
        <f>IF(T224=0,0,TRUNC((2000/(T224)- IF(Q224="w",Parameter!$B$3,Parameter!$D$3))/IF(Q224="w",Parameter!$C$3,Parameter!$E$3)))</f>
        <v>0</v>
      </c>
      <c r="V224" s="80"/>
      <c r="W224" s="79" t="s">
        <v>44</v>
      </c>
      <c r="X224" s="81"/>
      <c r="Y224" s="54">
        <f>IF($G224="w",0,IF(AND($V224=0,$X224=0),0,TRUNC((1000/($V224*60+$X224)-IF($G224="w",Parameter!$B$6,Parameter!$D$6))/IF($G224="w",Parameter!$C$6,Parameter!$E$6))))</f>
        <v>0</v>
      </c>
      <c r="Z224" s="37"/>
      <c r="AA224" s="104">
        <f>IF(Z224=0,0,TRUNC((SQRT(Z224)- IF($G224="w",Parameter!$B$11,Parameter!$D$11))/IF($G224="w",Parameter!$C$11,Parameter!$E$11)))</f>
        <v>0</v>
      </c>
      <c r="AB224" s="105"/>
      <c r="AC224" s="104">
        <f>IF(AB224=0,0,TRUNC((SQRT(AB224)- IF($G224="w",Parameter!$B$10,Parameter!$D$10))/IF($G224="w",Parameter!$C$10,Parameter!$E$10)))</f>
        <v>0</v>
      </c>
      <c r="AD224" s="38"/>
      <c r="AE224" s="55">
        <f>IF(AD224=0,0,TRUNC((SQRT(AD224)- IF($G224="w",Parameter!$B$15,Parameter!$D$15))/IF($G224="w",Parameter!$C$15,Parameter!$E$15)))</f>
        <v>0</v>
      </c>
      <c r="AF224" s="32"/>
      <c r="AG224" s="55">
        <f>IF(AF224=0,0,TRUNC((SQRT(AF224)- IF($G224="w",Parameter!$B$12,Parameter!$D$12))/IF($G224="w",Parameter!$C$12,Parameter!$E$12)))</f>
        <v>0</v>
      </c>
      <c r="AH224" s="60">
        <f t="shared" si="43"/>
        <v>0</v>
      </c>
      <c r="AI224" s="61">
        <f>LOOKUP($F224,Urkunde!$A$2:$A$16,IF($G224="w",Urkunde!$B$2:$B$16,Urkunde!$D$2:$D$16))</f>
        <v>0</v>
      </c>
      <c r="AJ224" s="61">
        <f>LOOKUP($F224,Urkunde!$A$2:$A$16,IF($G224="w",Urkunde!$C$2:$C$16,Urkunde!$E$2:$E$16))</f>
        <v>0</v>
      </c>
      <c r="AK224" s="61" t="str">
        <f t="shared" si="44"/>
        <v>-</v>
      </c>
      <c r="AL224" s="29">
        <f t="shared" si="45"/>
        <v>0</v>
      </c>
      <c r="AM224" s="21">
        <f t="shared" si="46"/>
        <v>0</v>
      </c>
      <c r="AN224" s="21">
        <f t="shared" si="47"/>
        <v>0</v>
      </c>
      <c r="AO224" s="21">
        <f t="shared" si="48"/>
        <v>0</v>
      </c>
      <c r="AP224" s="21">
        <f t="shared" si="49"/>
        <v>0</v>
      </c>
      <c r="AQ224" s="21">
        <f t="shared" si="50"/>
        <v>0</v>
      </c>
      <c r="AR224" s="21">
        <f t="shared" si="51"/>
        <v>0</v>
      </c>
      <c r="AS224" s="21">
        <f t="shared" si="52"/>
        <v>0</v>
      </c>
      <c r="AT224" s="21">
        <f t="shared" si="53"/>
        <v>0</v>
      </c>
      <c r="AU224" s="21">
        <f t="shared" si="54"/>
        <v>0</v>
      </c>
      <c r="AV224" s="21">
        <f t="shared" si="55"/>
        <v>0</v>
      </c>
    </row>
    <row r="225" spans="1:48" ht="15.6" x14ac:dyDescent="0.3">
      <c r="A225" s="51"/>
      <c r="B225" s="50"/>
      <c r="C225" s="96"/>
      <c r="D225" s="96"/>
      <c r="E225" s="49"/>
      <c r="F225" s="52">
        <f t="shared" si="42"/>
        <v>0</v>
      </c>
      <c r="G225" s="48"/>
      <c r="H225" s="38"/>
      <c r="I225" s="54">
        <f>IF(H225=0,0,TRUNC((50/(H225+0.24)- IF($G225="w",Parameter!$B$3,Parameter!$D$3))/IF($G225="w",Parameter!$C$3,Parameter!$E$3)))</f>
        <v>0</v>
      </c>
      <c r="J225" s="105"/>
      <c r="K225" s="54">
        <f>IF(J225=0,0,TRUNC((75/(J225+0.24)- IF($G225="w",Parameter!$B$3,Parameter!$D$3))/IF($G225="w",Parameter!$C$3,Parameter!$E$3)))</f>
        <v>0</v>
      </c>
      <c r="L225" s="105"/>
      <c r="M225" s="54">
        <f>IF(L225=0,0,TRUNC((100/(L225+0.24)- IF($G225="w",Parameter!$B$3,Parameter!$D$3))/IF($G225="w",Parameter!$C$3,Parameter!$E$3)))</f>
        <v>0</v>
      </c>
      <c r="N225" s="80"/>
      <c r="O225" s="79" t="s">
        <v>44</v>
      </c>
      <c r="P225" s="81"/>
      <c r="Q225" s="54">
        <f>IF($G225="m",0,IF(AND($P225=0,$N225=0),0,TRUNC((800/($N225*60+$P225)-IF($G225="w",Parameter!$B$6,Parameter!$D$6))/IF($G225="w",Parameter!$C$6,Parameter!$E$6))))</f>
        <v>0</v>
      </c>
      <c r="R225" s="106"/>
      <c r="S225" s="73">
        <f>IF(R225=0,0,TRUNC((2000/(R225)- IF(Q225="w",Parameter!$B$6,Parameter!$D$6))/IF(Q225="w",Parameter!$C$6,Parameter!$E$6)))</f>
        <v>0</v>
      </c>
      <c r="T225" s="106"/>
      <c r="U225" s="73">
        <f>IF(T225=0,0,TRUNC((2000/(T225)- IF(Q225="w",Parameter!$B$3,Parameter!$D$3))/IF(Q225="w",Parameter!$C$3,Parameter!$E$3)))</f>
        <v>0</v>
      </c>
      <c r="V225" s="80"/>
      <c r="W225" s="79" t="s">
        <v>44</v>
      </c>
      <c r="X225" s="81"/>
      <c r="Y225" s="54">
        <f>IF($G225="w",0,IF(AND($V225=0,$X225=0),0,TRUNC((1000/($V225*60+$X225)-IF($G225="w",Parameter!$B$6,Parameter!$D$6))/IF($G225="w",Parameter!$C$6,Parameter!$E$6))))</f>
        <v>0</v>
      </c>
      <c r="Z225" s="37"/>
      <c r="AA225" s="104">
        <f>IF(Z225=0,0,TRUNC((SQRT(Z225)- IF($G225="w",Parameter!$B$11,Parameter!$D$11))/IF($G225="w",Parameter!$C$11,Parameter!$E$11)))</f>
        <v>0</v>
      </c>
      <c r="AB225" s="105"/>
      <c r="AC225" s="104">
        <f>IF(AB225=0,0,TRUNC((SQRT(AB225)- IF($G225="w",Parameter!$B$10,Parameter!$D$10))/IF($G225="w",Parameter!$C$10,Parameter!$E$10)))</f>
        <v>0</v>
      </c>
      <c r="AD225" s="38"/>
      <c r="AE225" s="55">
        <f>IF(AD225=0,0,TRUNC((SQRT(AD225)- IF($G225="w",Parameter!$B$15,Parameter!$D$15))/IF($G225="w",Parameter!$C$15,Parameter!$E$15)))</f>
        <v>0</v>
      </c>
      <c r="AF225" s="32"/>
      <c r="AG225" s="55">
        <f>IF(AF225=0,0,TRUNC((SQRT(AF225)- IF($G225="w",Parameter!$B$12,Parameter!$D$12))/IF($G225="w",Parameter!$C$12,Parameter!$E$12)))</f>
        <v>0</v>
      </c>
      <c r="AH225" s="60">
        <f t="shared" si="43"/>
        <v>0</v>
      </c>
      <c r="AI225" s="61">
        <f>LOOKUP($F225,Urkunde!$A$2:$A$16,IF($G225="w",Urkunde!$B$2:$B$16,Urkunde!$D$2:$D$16))</f>
        <v>0</v>
      </c>
      <c r="AJ225" s="61">
        <f>LOOKUP($F225,Urkunde!$A$2:$A$16,IF($G225="w",Urkunde!$C$2:$C$16,Urkunde!$E$2:$E$16))</f>
        <v>0</v>
      </c>
      <c r="AK225" s="61" t="str">
        <f t="shared" si="44"/>
        <v>-</v>
      </c>
      <c r="AL225" s="29">
        <f t="shared" si="45"/>
        <v>0</v>
      </c>
      <c r="AM225" s="21">
        <f t="shared" si="46"/>
        <v>0</v>
      </c>
      <c r="AN225" s="21">
        <f t="shared" si="47"/>
        <v>0</v>
      </c>
      <c r="AO225" s="21">
        <f t="shared" si="48"/>
        <v>0</v>
      </c>
      <c r="AP225" s="21">
        <f t="shared" si="49"/>
        <v>0</v>
      </c>
      <c r="AQ225" s="21">
        <f t="shared" si="50"/>
        <v>0</v>
      </c>
      <c r="AR225" s="21">
        <f t="shared" si="51"/>
        <v>0</v>
      </c>
      <c r="AS225" s="21">
        <f t="shared" si="52"/>
        <v>0</v>
      </c>
      <c r="AT225" s="21">
        <f t="shared" si="53"/>
        <v>0</v>
      </c>
      <c r="AU225" s="21">
        <f t="shared" si="54"/>
        <v>0</v>
      </c>
      <c r="AV225" s="21">
        <f t="shared" si="55"/>
        <v>0</v>
      </c>
    </row>
    <row r="226" spans="1:48" ht="15.6" x14ac:dyDescent="0.3">
      <c r="A226" s="51"/>
      <c r="B226" s="50"/>
      <c r="C226" s="96"/>
      <c r="D226" s="96"/>
      <c r="E226" s="49"/>
      <c r="F226" s="52">
        <f t="shared" si="42"/>
        <v>0</v>
      </c>
      <c r="G226" s="48"/>
      <c r="H226" s="38"/>
      <c r="I226" s="54">
        <f>IF(H226=0,0,TRUNC((50/(H226+0.24)- IF($G226="w",Parameter!$B$3,Parameter!$D$3))/IF($G226="w",Parameter!$C$3,Parameter!$E$3)))</f>
        <v>0</v>
      </c>
      <c r="J226" s="105"/>
      <c r="K226" s="54">
        <f>IF(J226=0,0,TRUNC((75/(J226+0.24)- IF($G226="w",Parameter!$B$3,Parameter!$D$3))/IF($G226="w",Parameter!$C$3,Parameter!$E$3)))</f>
        <v>0</v>
      </c>
      <c r="L226" s="105"/>
      <c r="M226" s="54">
        <f>IF(L226=0,0,TRUNC((100/(L226+0.24)- IF($G226="w",Parameter!$B$3,Parameter!$D$3))/IF($G226="w",Parameter!$C$3,Parameter!$E$3)))</f>
        <v>0</v>
      </c>
      <c r="N226" s="80"/>
      <c r="O226" s="79" t="s">
        <v>44</v>
      </c>
      <c r="P226" s="81"/>
      <c r="Q226" s="54">
        <f>IF($G226="m",0,IF(AND($P226=0,$N226=0),0,TRUNC((800/($N226*60+$P226)-IF($G226="w",Parameter!$B$6,Parameter!$D$6))/IF($G226="w",Parameter!$C$6,Parameter!$E$6))))</f>
        <v>0</v>
      </c>
      <c r="R226" s="106"/>
      <c r="S226" s="73">
        <f>IF(R226=0,0,TRUNC((2000/(R226)- IF(Q226="w",Parameter!$B$6,Parameter!$D$6))/IF(Q226="w",Parameter!$C$6,Parameter!$E$6)))</f>
        <v>0</v>
      </c>
      <c r="T226" s="106"/>
      <c r="U226" s="73">
        <f>IF(T226=0,0,TRUNC((2000/(T226)- IF(Q226="w",Parameter!$B$3,Parameter!$D$3))/IF(Q226="w",Parameter!$C$3,Parameter!$E$3)))</f>
        <v>0</v>
      </c>
      <c r="V226" s="80"/>
      <c r="W226" s="79" t="s">
        <v>44</v>
      </c>
      <c r="X226" s="81"/>
      <c r="Y226" s="54">
        <f>IF($G226="w",0,IF(AND($V226=0,$X226=0),0,TRUNC((1000/($V226*60+$X226)-IF($G226="w",Parameter!$B$6,Parameter!$D$6))/IF($G226="w",Parameter!$C$6,Parameter!$E$6))))</f>
        <v>0</v>
      </c>
      <c r="Z226" s="37"/>
      <c r="AA226" s="104">
        <f>IF(Z226=0,0,TRUNC((SQRT(Z226)- IF($G226="w",Parameter!$B$11,Parameter!$D$11))/IF($G226="w",Parameter!$C$11,Parameter!$E$11)))</f>
        <v>0</v>
      </c>
      <c r="AB226" s="105"/>
      <c r="AC226" s="104">
        <f>IF(AB226=0,0,TRUNC((SQRT(AB226)- IF($G226="w",Parameter!$B$10,Parameter!$D$10))/IF($G226="w",Parameter!$C$10,Parameter!$E$10)))</f>
        <v>0</v>
      </c>
      <c r="AD226" s="38"/>
      <c r="AE226" s="55">
        <f>IF(AD226=0,0,TRUNC((SQRT(AD226)- IF($G226="w",Parameter!$B$15,Parameter!$D$15))/IF($G226="w",Parameter!$C$15,Parameter!$E$15)))</f>
        <v>0</v>
      </c>
      <c r="AF226" s="32"/>
      <c r="AG226" s="55">
        <f>IF(AF226=0,0,TRUNC((SQRT(AF226)- IF($G226="w",Parameter!$B$12,Parameter!$D$12))/IF($G226="w",Parameter!$C$12,Parameter!$E$12)))</f>
        <v>0</v>
      </c>
      <c r="AH226" s="60">
        <f t="shared" si="43"/>
        <v>0</v>
      </c>
      <c r="AI226" s="61">
        <f>LOOKUP($F226,Urkunde!$A$2:$A$16,IF($G226="w",Urkunde!$B$2:$B$16,Urkunde!$D$2:$D$16))</f>
        <v>0</v>
      </c>
      <c r="AJ226" s="61">
        <f>LOOKUP($F226,Urkunde!$A$2:$A$16,IF($G226="w",Urkunde!$C$2:$C$16,Urkunde!$E$2:$E$16))</f>
        <v>0</v>
      </c>
      <c r="AK226" s="61" t="str">
        <f t="shared" si="44"/>
        <v>-</v>
      </c>
      <c r="AL226" s="29">
        <f t="shared" si="45"/>
        <v>0</v>
      </c>
      <c r="AM226" s="21">
        <f t="shared" si="46"/>
        <v>0</v>
      </c>
      <c r="AN226" s="21">
        <f t="shared" si="47"/>
        <v>0</v>
      </c>
      <c r="AO226" s="21">
        <f t="shared" si="48"/>
        <v>0</v>
      </c>
      <c r="AP226" s="21">
        <f t="shared" si="49"/>
        <v>0</v>
      </c>
      <c r="AQ226" s="21">
        <f t="shared" si="50"/>
        <v>0</v>
      </c>
      <c r="AR226" s="21">
        <f t="shared" si="51"/>
        <v>0</v>
      </c>
      <c r="AS226" s="21">
        <f t="shared" si="52"/>
        <v>0</v>
      </c>
      <c r="AT226" s="21">
        <f t="shared" si="53"/>
        <v>0</v>
      </c>
      <c r="AU226" s="21">
        <f t="shared" si="54"/>
        <v>0</v>
      </c>
      <c r="AV226" s="21">
        <f t="shared" si="55"/>
        <v>0</v>
      </c>
    </row>
    <row r="227" spans="1:48" ht="15.6" x14ac:dyDescent="0.3">
      <c r="A227" s="51"/>
      <c r="B227" s="50"/>
      <c r="C227" s="96"/>
      <c r="D227" s="96"/>
      <c r="E227" s="49"/>
      <c r="F227" s="52">
        <f t="shared" si="42"/>
        <v>0</v>
      </c>
      <c r="G227" s="48"/>
      <c r="H227" s="38"/>
      <c r="I227" s="54">
        <f>IF(H227=0,0,TRUNC((50/(H227+0.24)- IF($G227="w",Parameter!$B$3,Parameter!$D$3))/IF($G227="w",Parameter!$C$3,Parameter!$E$3)))</f>
        <v>0</v>
      </c>
      <c r="J227" s="105"/>
      <c r="K227" s="54">
        <f>IF(J227=0,0,TRUNC((75/(J227+0.24)- IF($G227="w",Parameter!$B$3,Parameter!$D$3))/IF($G227="w",Parameter!$C$3,Parameter!$E$3)))</f>
        <v>0</v>
      </c>
      <c r="L227" s="105"/>
      <c r="M227" s="54">
        <f>IF(L227=0,0,TRUNC((100/(L227+0.24)- IF($G227="w",Parameter!$B$3,Parameter!$D$3))/IF($G227="w",Parameter!$C$3,Parameter!$E$3)))</f>
        <v>0</v>
      </c>
      <c r="N227" s="80"/>
      <c r="O227" s="79" t="s">
        <v>44</v>
      </c>
      <c r="P227" s="81"/>
      <c r="Q227" s="54">
        <f>IF($G227="m",0,IF(AND($P227=0,$N227=0),0,TRUNC((800/($N227*60+$P227)-IF($G227="w",Parameter!$B$6,Parameter!$D$6))/IF($G227="w",Parameter!$C$6,Parameter!$E$6))))</f>
        <v>0</v>
      </c>
      <c r="R227" s="106"/>
      <c r="S227" s="73">
        <f>IF(R227=0,0,TRUNC((2000/(R227)- IF(Q227="w",Parameter!$B$6,Parameter!$D$6))/IF(Q227="w",Parameter!$C$6,Parameter!$E$6)))</f>
        <v>0</v>
      </c>
      <c r="T227" s="106"/>
      <c r="U227" s="73">
        <f>IF(T227=0,0,TRUNC((2000/(T227)- IF(Q227="w",Parameter!$B$3,Parameter!$D$3))/IF(Q227="w",Parameter!$C$3,Parameter!$E$3)))</f>
        <v>0</v>
      </c>
      <c r="V227" s="80"/>
      <c r="W227" s="79" t="s">
        <v>44</v>
      </c>
      <c r="X227" s="81"/>
      <c r="Y227" s="54">
        <f>IF($G227="w",0,IF(AND($V227=0,$X227=0),0,TRUNC((1000/($V227*60+$X227)-IF($G227="w",Parameter!$B$6,Parameter!$D$6))/IF($G227="w",Parameter!$C$6,Parameter!$E$6))))</f>
        <v>0</v>
      </c>
      <c r="Z227" s="37"/>
      <c r="AA227" s="104">
        <f>IF(Z227=0,0,TRUNC((SQRT(Z227)- IF($G227="w",Parameter!$B$11,Parameter!$D$11))/IF($G227="w",Parameter!$C$11,Parameter!$E$11)))</f>
        <v>0</v>
      </c>
      <c r="AB227" s="105"/>
      <c r="AC227" s="104">
        <f>IF(AB227=0,0,TRUNC((SQRT(AB227)- IF($G227="w",Parameter!$B$10,Parameter!$D$10))/IF($G227="w",Parameter!$C$10,Parameter!$E$10)))</f>
        <v>0</v>
      </c>
      <c r="AD227" s="38"/>
      <c r="AE227" s="55">
        <f>IF(AD227=0,0,TRUNC((SQRT(AD227)- IF($G227="w",Parameter!$B$15,Parameter!$D$15))/IF($G227="w",Parameter!$C$15,Parameter!$E$15)))</f>
        <v>0</v>
      </c>
      <c r="AF227" s="32"/>
      <c r="AG227" s="55">
        <f>IF(AF227=0,0,TRUNC((SQRT(AF227)- IF($G227="w",Parameter!$B$12,Parameter!$D$12))/IF($G227="w",Parameter!$C$12,Parameter!$E$12)))</f>
        <v>0</v>
      </c>
      <c r="AH227" s="60">
        <f t="shared" si="43"/>
        <v>0</v>
      </c>
      <c r="AI227" s="61">
        <f>LOOKUP($F227,Urkunde!$A$2:$A$16,IF($G227="w",Urkunde!$B$2:$B$16,Urkunde!$D$2:$D$16))</f>
        <v>0</v>
      </c>
      <c r="AJ227" s="61">
        <f>LOOKUP($F227,Urkunde!$A$2:$A$16,IF($G227="w",Urkunde!$C$2:$C$16,Urkunde!$E$2:$E$16))</f>
        <v>0</v>
      </c>
      <c r="AK227" s="61" t="str">
        <f t="shared" si="44"/>
        <v>-</v>
      </c>
      <c r="AL227" s="29">
        <f t="shared" si="45"/>
        <v>0</v>
      </c>
      <c r="AM227" s="21">
        <f t="shared" si="46"/>
        <v>0</v>
      </c>
      <c r="AN227" s="21">
        <f t="shared" si="47"/>
        <v>0</v>
      </c>
      <c r="AO227" s="21">
        <f t="shared" si="48"/>
        <v>0</v>
      </c>
      <c r="AP227" s="21">
        <f t="shared" si="49"/>
        <v>0</v>
      </c>
      <c r="AQ227" s="21">
        <f t="shared" si="50"/>
        <v>0</v>
      </c>
      <c r="AR227" s="21">
        <f t="shared" si="51"/>
        <v>0</v>
      </c>
      <c r="AS227" s="21">
        <f t="shared" si="52"/>
        <v>0</v>
      </c>
      <c r="AT227" s="21">
        <f t="shared" si="53"/>
        <v>0</v>
      </c>
      <c r="AU227" s="21">
        <f t="shared" si="54"/>
        <v>0</v>
      </c>
      <c r="AV227" s="21">
        <f t="shared" si="55"/>
        <v>0</v>
      </c>
    </row>
    <row r="228" spans="1:48" ht="15.6" x14ac:dyDescent="0.3">
      <c r="A228" s="51"/>
      <c r="B228" s="50"/>
      <c r="C228" s="96"/>
      <c r="D228" s="96"/>
      <c r="E228" s="49"/>
      <c r="F228" s="52">
        <f t="shared" si="42"/>
        <v>0</v>
      </c>
      <c r="G228" s="48"/>
      <c r="H228" s="38"/>
      <c r="I228" s="54">
        <f>IF(H228=0,0,TRUNC((50/(H228+0.24)- IF($G228="w",Parameter!$B$3,Parameter!$D$3))/IF($G228="w",Parameter!$C$3,Parameter!$E$3)))</f>
        <v>0</v>
      </c>
      <c r="J228" s="105"/>
      <c r="K228" s="54">
        <f>IF(J228=0,0,TRUNC((75/(J228+0.24)- IF($G228="w",Parameter!$B$3,Parameter!$D$3))/IF($G228="w",Parameter!$C$3,Parameter!$E$3)))</f>
        <v>0</v>
      </c>
      <c r="L228" s="105"/>
      <c r="M228" s="54">
        <f>IF(L228=0,0,TRUNC((100/(L228+0.24)- IF($G228="w",Parameter!$B$3,Parameter!$D$3))/IF($G228="w",Parameter!$C$3,Parameter!$E$3)))</f>
        <v>0</v>
      </c>
      <c r="N228" s="80"/>
      <c r="O228" s="79" t="s">
        <v>44</v>
      </c>
      <c r="P228" s="81"/>
      <c r="Q228" s="54">
        <f>IF($G228="m",0,IF(AND($P228=0,$N228=0),0,TRUNC((800/($N228*60+$P228)-IF($G228="w",Parameter!$B$6,Parameter!$D$6))/IF($G228="w",Parameter!$C$6,Parameter!$E$6))))</f>
        <v>0</v>
      </c>
      <c r="R228" s="106"/>
      <c r="S228" s="73">
        <f>IF(R228=0,0,TRUNC((2000/(R228)- IF(Q228="w",Parameter!$B$6,Parameter!$D$6))/IF(Q228="w",Parameter!$C$6,Parameter!$E$6)))</f>
        <v>0</v>
      </c>
      <c r="T228" s="106"/>
      <c r="U228" s="73">
        <f>IF(T228=0,0,TRUNC((2000/(T228)- IF(Q228="w",Parameter!$B$3,Parameter!$D$3))/IF(Q228="w",Parameter!$C$3,Parameter!$E$3)))</f>
        <v>0</v>
      </c>
      <c r="V228" s="80"/>
      <c r="W228" s="79" t="s">
        <v>44</v>
      </c>
      <c r="X228" s="81"/>
      <c r="Y228" s="54">
        <f>IF($G228="w",0,IF(AND($V228=0,$X228=0),0,TRUNC((1000/($V228*60+$X228)-IF($G228="w",Parameter!$B$6,Parameter!$D$6))/IF($G228="w",Parameter!$C$6,Parameter!$E$6))))</f>
        <v>0</v>
      </c>
      <c r="Z228" s="37"/>
      <c r="AA228" s="104">
        <f>IF(Z228=0,0,TRUNC((SQRT(Z228)- IF($G228="w",Parameter!$B$11,Parameter!$D$11))/IF($G228="w",Parameter!$C$11,Parameter!$E$11)))</f>
        <v>0</v>
      </c>
      <c r="AB228" s="105"/>
      <c r="AC228" s="104">
        <f>IF(AB228=0,0,TRUNC((SQRT(AB228)- IF($G228="w",Parameter!$B$10,Parameter!$D$10))/IF($G228="w",Parameter!$C$10,Parameter!$E$10)))</f>
        <v>0</v>
      </c>
      <c r="AD228" s="38"/>
      <c r="AE228" s="55">
        <f>IF(AD228=0,0,TRUNC((SQRT(AD228)- IF($G228="w",Parameter!$B$15,Parameter!$D$15))/IF($G228="w",Parameter!$C$15,Parameter!$E$15)))</f>
        <v>0</v>
      </c>
      <c r="AF228" s="32"/>
      <c r="AG228" s="55">
        <f>IF(AF228=0,0,TRUNC((SQRT(AF228)- IF($G228="w",Parameter!$B$12,Parameter!$D$12))/IF($G228="w",Parameter!$C$12,Parameter!$E$12)))</f>
        <v>0</v>
      </c>
      <c r="AH228" s="60">
        <f t="shared" si="43"/>
        <v>0</v>
      </c>
      <c r="AI228" s="61">
        <f>LOOKUP($F228,Urkunde!$A$2:$A$16,IF($G228="w",Urkunde!$B$2:$B$16,Urkunde!$D$2:$D$16))</f>
        <v>0</v>
      </c>
      <c r="AJ228" s="61">
        <f>LOOKUP($F228,Urkunde!$A$2:$A$16,IF($G228="w",Urkunde!$C$2:$C$16,Urkunde!$E$2:$E$16))</f>
        <v>0</v>
      </c>
      <c r="AK228" s="61" t="str">
        <f t="shared" si="44"/>
        <v>-</v>
      </c>
      <c r="AL228" s="29">
        <f t="shared" si="45"/>
        <v>0</v>
      </c>
      <c r="AM228" s="21">
        <f t="shared" si="46"/>
        <v>0</v>
      </c>
      <c r="AN228" s="21">
        <f t="shared" si="47"/>
        <v>0</v>
      </c>
      <c r="AO228" s="21">
        <f t="shared" si="48"/>
        <v>0</v>
      </c>
      <c r="AP228" s="21">
        <f t="shared" si="49"/>
        <v>0</v>
      </c>
      <c r="AQ228" s="21">
        <f t="shared" si="50"/>
        <v>0</v>
      </c>
      <c r="AR228" s="21">
        <f t="shared" si="51"/>
        <v>0</v>
      </c>
      <c r="AS228" s="21">
        <f t="shared" si="52"/>
        <v>0</v>
      </c>
      <c r="AT228" s="21">
        <f t="shared" si="53"/>
        <v>0</v>
      </c>
      <c r="AU228" s="21">
        <f t="shared" si="54"/>
        <v>0</v>
      </c>
      <c r="AV228" s="21">
        <f t="shared" si="55"/>
        <v>0</v>
      </c>
    </row>
    <row r="229" spans="1:48" ht="15.6" x14ac:dyDescent="0.3">
      <c r="A229" s="51"/>
      <c r="B229" s="50"/>
      <c r="C229" s="96"/>
      <c r="D229" s="96"/>
      <c r="E229" s="49"/>
      <c r="F229" s="52">
        <f t="shared" si="42"/>
        <v>0</v>
      </c>
      <c r="G229" s="48"/>
      <c r="H229" s="38"/>
      <c r="I229" s="54">
        <f>IF(H229=0,0,TRUNC((50/(H229+0.24)- IF($G229="w",Parameter!$B$3,Parameter!$D$3))/IF($G229="w",Parameter!$C$3,Parameter!$E$3)))</f>
        <v>0</v>
      </c>
      <c r="J229" s="105"/>
      <c r="K229" s="54">
        <f>IF(J229=0,0,TRUNC((75/(J229+0.24)- IF($G229="w",Parameter!$B$3,Parameter!$D$3))/IF($G229="w",Parameter!$C$3,Parameter!$E$3)))</f>
        <v>0</v>
      </c>
      <c r="L229" s="105"/>
      <c r="M229" s="54">
        <f>IF(L229=0,0,TRUNC((100/(L229+0.24)- IF($G229="w",Parameter!$B$3,Parameter!$D$3))/IF($G229="w",Parameter!$C$3,Parameter!$E$3)))</f>
        <v>0</v>
      </c>
      <c r="N229" s="80"/>
      <c r="O229" s="79" t="s">
        <v>44</v>
      </c>
      <c r="P229" s="81"/>
      <c r="Q229" s="54">
        <f>IF($G229="m",0,IF(AND($P229=0,$N229=0),0,TRUNC((800/($N229*60+$P229)-IF($G229="w",Parameter!$B$6,Parameter!$D$6))/IF($G229="w",Parameter!$C$6,Parameter!$E$6))))</f>
        <v>0</v>
      </c>
      <c r="R229" s="106"/>
      <c r="S229" s="73">
        <f>IF(R229=0,0,TRUNC((2000/(R229)- IF(Q229="w",Parameter!$B$6,Parameter!$D$6))/IF(Q229="w",Parameter!$C$6,Parameter!$E$6)))</f>
        <v>0</v>
      </c>
      <c r="T229" s="106"/>
      <c r="U229" s="73">
        <f>IF(T229=0,0,TRUNC((2000/(T229)- IF(Q229="w",Parameter!$B$3,Parameter!$D$3))/IF(Q229="w",Parameter!$C$3,Parameter!$E$3)))</f>
        <v>0</v>
      </c>
      <c r="V229" s="80"/>
      <c r="W229" s="79" t="s">
        <v>44</v>
      </c>
      <c r="X229" s="81"/>
      <c r="Y229" s="54">
        <f>IF($G229="w",0,IF(AND($V229=0,$X229=0),0,TRUNC((1000/($V229*60+$X229)-IF($G229="w",Parameter!$B$6,Parameter!$D$6))/IF($G229="w",Parameter!$C$6,Parameter!$E$6))))</f>
        <v>0</v>
      </c>
      <c r="Z229" s="37"/>
      <c r="AA229" s="104">
        <f>IF(Z229=0,0,TRUNC((SQRT(Z229)- IF($G229="w",Parameter!$B$11,Parameter!$D$11))/IF($G229="w",Parameter!$C$11,Parameter!$E$11)))</f>
        <v>0</v>
      </c>
      <c r="AB229" s="105"/>
      <c r="AC229" s="104">
        <f>IF(AB229=0,0,TRUNC((SQRT(AB229)- IF($G229="w",Parameter!$B$10,Parameter!$D$10))/IF($G229="w",Parameter!$C$10,Parameter!$E$10)))</f>
        <v>0</v>
      </c>
      <c r="AD229" s="38"/>
      <c r="AE229" s="55">
        <f>IF(AD229=0,0,TRUNC((SQRT(AD229)- IF($G229="w",Parameter!$B$15,Parameter!$D$15))/IF($G229="w",Parameter!$C$15,Parameter!$E$15)))</f>
        <v>0</v>
      </c>
      <c r="AF229" s="32"/>
      <c r="AG229" s="55">
        <f>IF(AF229=0,0,TRUNC((SQRT(AF229)- IF($G229="w",Parameter!$B$12,Parameter!$D$12))/IF($G229="w",Parameter!$C$12,Parameter!$E$12)))</f>
        <v>0</v>
      </c>
      <c r="AH229" s="60">
        <f t="shared" si="43"/>
        <v>0</v>
      </c>
      <c r="AI229" s="61">
        <f>LOOKUP($F229,Urkunde!$A$2:$A$16,IF($G229="w",Urkunde!$B$2:$B$16,Urkunde!$D$2:$D$16))</f>
        <v>0</v>
      </c>
      <c r="AJ229" s="61">
        <f>LOOKUP($F229,Urkunde!$A$2:$A$16,IF($G229="w",Urkunde!$C$2:$C$16,Urkunde!$E$2:$E$16))</f>
        <v>0</v>
      </c>
      <c r="AK229" s="61" t="str">
        <f t="shared" si="44"/>
        <v>-</v>
      </c>
      <c r="AL229" s="29">
        <f t="shared" si="45"/>
        <v>0</v>
      </c>
      <c r="AM229" s="21">
        <f t="shared" si="46"/>
        <v>0</v>
      </c>
      <c r="AN229" s="21">
        <f t="shared" si="47"/>
        <v>0</v>
      </c>
      <c r="AO229" s="21">
        <f t="shared" si="48"/>
        <v>0</v>
      </c>
      <c r="AP229" s="21">
        <f t="shared" si="49"/>
        <v>0</v>
      </c>
      <c r="AQ229" s="21">
        <f t="shared" si="50"/>
        <v>0</v>
      </c>
      <c r="AR229" s="21">
        <f t="shared" si="51"/>
        <v>0</v>
      </c>
      <c r="AS229" s="21">
        <f t="shared" si="52"/>
        <v>0</v>
      </c>
      <c r="AT229" s="21">
        <f t="shared" si="53"/>
        <v>0</v>
      </c>
      <c r="AU229" s="21">
        <f t="shared" si="54"/>
        <v>0</v>
      </c>
      <c r="AV229" s="21">
        <f t="shared" si="55"/>
        <v>0</v>
      </c>
    </row>
    <row r="230" spans="1:48" ht="15.6" x14ac:dyDescent="0.3">
      <c r="A230" s="51"/>
      <c r="B230" s="50"/>
      <c r="C230" s="96"/>
      <c r="D230" s="96"/>
      <c r="E230" s="49"/>
      <c r="F230" s="52">
        <f t="shared" si="42"/>
        <v>0</v>
      </c>
      <c r="G230" s="48"/>
      <c r="H230" s="38"/>
      <c r="I230" s="54">
        <f>IF(H230=0,0,TRUNC((50/(H230+0.24)- IF($G230="w",Parameter!$B$3,Parameter!$D$3))/IF($G230="w",Parameter!$C$3,Parameter!$E$3)))</f>
        <v>0</v>
      </c>
      <c r="J230" s="105"/>
      <c r="K230" s="54">
        <f>IF(J230=0,0,TRUNC((75/(J230+0.24)- IF($G230="w",Parameter!$B$3,Parameter!$D$3))/IF($G230="w",Parameter!$C$3,Parameter!$E$3)))</f>
        <v>0</v>
      </c>
      <c r="L230" s="105"/>
      <c r="M230" s="54">
        <f>IF(L230=0,0,TRUNC((100/(L230+0.24)- IF($G230="w",Parameter!$B$3,Parameter!$D$3))/IF($G230="w",Parameter!$C$3,Parameter!$E$3)))</f>
        <v>0</v>
      </c>
      <c r="N230" s="80"/>
      <c r="O230" s="79" t="s">
        <v>44</v>
      </c>
      <c r="P230" s="81"/>
      <c r="Q230" s="54">
        <f>IF($G230="m",0,IF(AND($P230=0,$N230=0),0,TRUNC((800/($N230*60+$P230)-IF($G230="w",Parameter!$B$6,Parameter!$D$6))/IF($G230="w",Parameter!$C$6,Parameter!$E$6))))</f>
        <v>0</v>
      </c>
      <c r="R230" s="106"/>
      <c r="S230" s="73">
        <f>IF(R230=0,0,TRUNC((2000/(R230)- IF(Q230="w",Parameter!$B$6,Parameter!$D$6))/IF(Q230="w",Parameter!$C$6,Parameter!$E$6)))</f>
        <v>0</v>
      </c>
      <c r="T230" s="106"/>
      <c r="U230" s="73">
        <f>IF(T230=0,0,TRUNC((2000/(T230)- IF(Q230="w",Parameter!$B$3,Parameter!$D$3))/IF(Q230="w",Parameter!$C$3,Parameter!$E$3)))</f>
        <v>0</v>
      </c>
      <c r="V230" s="80"/>
      <c r="W230" s="79" t="s">
        <v>44</v>
      </c>
      <c r="X230" s="81"/>
      <c r="Y230" s="54">
        <f>IF($G230="w",0,IF(AND($V230=0,$X230=0),0,TRUNC((1000/($V230*60+$X230)-IF($G230="w",Parameter!$B$6,Parameter!$D$6))/IF($G230="w",Parameter!$C$6,Parameter!$E$6))))</f>
        <v>0</v>
      </c>
      <c r="Z230" s="37"/>
      <c r="AA230" s="104">
        <f>IF(Z230=0,0,TRUNC((SQRT(Z230)- IF($G230="w",Parameter!$B$11,Parameter!$D$11))/IF($G230="w",Parameter!$C$11,Parameter!$E$11)))</f>
        <v>0</v>
      </c>
      <c r="AB230" s="105"/>
      <c r="AC230" s="104">
        <f>IF(AB230=0,0,TRUNC((SQRT(AB230)- IF($G230="w",Parameter!$B$10,Parameter!$D$10))/IF($G230="w",Parameter!$C$10,Parameter!$E$10)))</f>
        <v>0</v>
      </c>
      <c r="AD230" s="38"/>
      <c r="AE230" s="55">
        <f>IF(AD230=0,0,TRUNC((SQRT(AD230)- IF($G230="w",Parameter!$B$15,Parameter!$D$15))/IF($G230="w",Parameter!$C$15,Parameter!$E$15)))</f>
        <v>0</v>
      </c>
      <c r="AF230" s="32"/>
      <c r="AG230" s="55">
        <f>IF(AF230=0,0,TRUNC((SQRT(AF230)- IF($G230="w",Parameter!$B$12,Parameter!$D$12))/IF($G230="w",Parameter!$C$12,Parameter!$E$12)))</f>
        <v>0</v>
      </c>
      <c r="AH230" s="60">
        <f t="shared" si="43"/>
        <v>0</v>
      </c>
      <c r="AI230" s="61">
        <f>LOOKUP($F230,Urkunde!$A$2:$A$16,IF($G230="w",Urkunde!$B$2:$B$16,Urkunde!$D$2:$D$16))</f>
        <v>0</v>
      </c>
      <c r="AJ230" s="61">
        <f>LOOKUP($F230,Urkunde!$A$2:$A$16,IF($G230="w",Urkunde!$C$2:$C$16,Urkunde!$E$2:$E$16))</f>
        <v>0</v>
      </c>
      <c r="AK230" s="61" t="str">
        <f t="shared" si="44"/>
        <v>-</v>
      </c>
      <c r="AL230" s="29">
        <f t="shared" si="45"/>
        <v>0</v>
      </c>
      <c r="AM230" s="21">
        <f t="shared" si="46"/>
        <v>0</v>
      </c>
      <c r="AN230" s="21">
        <f t="shared" si="47"/>
        <v>0</v>
      </c>
      <c r="AO230" s="21">
        <f t="shared" si="48"/>
        <v>0</v>
      </c>
      <c r="AP230" s="21">
        <f t="shared" si="49"/>
        <v>0</v>
      </c>
      <c r="AQ230" s="21">
        <f t="shared" si="50"/>
        <v>0</v>
      </c>
      <c r="AR230" s="21">
        <f t="shared" si="51"/>
        <v>0</v>
      </c>
      <c r="AS230" s="21">
        <f t="shared" si="52"/>
        <v>0</v>
      </c>
      <c r="AT230" s="21">
        <f t="shared" si="53"/>
        <v>0</v>
      </c>
      <c r="AU230" s="21">
        <f t="shared" si="54"/>
        <v>0</v>
      </c>
      <c r="AV230" s="21">
        <f t="shared" si="55"/>
        <v>0</v>
      </c>
    </row>
    <row r="231" spans="1:48" ht="15.6" x14ac:dyDescent="0.3">
      <c r="A231" s="51"/>
      <c r="B231" s="50"/>
      <c r="C231" s="96"/>
      <c r="D231" s="96"/>
      <c r="E231" s="49"/>
      <c r="F231" s="52">
        <f t="shared" si="42"/>
        <v>0</v>
      </c>
      <c r="G231" s="48"/>
      <c r="H231" s="38"/>
      <c r="I231" s="54">
        <f>IF(H231=0,0,TRUNC((50/(H231+0.24)- IF($G231="w",Parameter!$B$3,Parameter!$D$3))/IF($G231="w",Parameter!$C$3,Parameter!$E$3)))</f>
        <v>0</v>
      </c>
      <c r="J231" s="105"/>
      <c r="K231" s="54">
        <f>IF(J231=0,0,TRUNC((75/(J231+0.24)- IF($G231="w",Parameter!$B$3,Parameter!$D$3))/IF($G231="w",Parameter!$C$3,Parameter!$E$3)))</f>
        <v>0</v>
      </c>
      <c r="L231" s="105"/>
      <c r="M231" s="54">
        <f>IF(L231=0,0,TRUNC((100/(L231+0.24)- IF($G231="w",Parameter!$B$3,Parameter!$D$3))/IF($G231="w",Parameter!$C$3,Parameter!$E$3)))</f>
        <v>0</v>
      </c>
      <c r="N231" s="80"/>
      <c r="O231" s="79" t="s">
        <v>44</v>
      </c>
      <c r="P231" s="81"/>
      <c r="Q231" s="54">
        <f>IF($G231="m",0,IF(AND($P231=0,$N231=0),0,TRUNC((800/($N231*60+$P231)-IF($G231="w",Parameter!$B$6,Parameter!$D$6))/IF($G231="w",Parameter!$C$6,Parameter!$E$6))))</f>
        <v>0</v>
      </c>
      <c r="R231" s="106"/>
      <c r="S231" s="73">
        <f>IF(R231=0,0,TRUNC((2000/(R231)- IF(Q231="w",Parameter!$B$6,Parameter!$D$6))/IF(Q231="w",Parameter!$C$6,Parameter!$E$6)))</f>
        <v>0</v>
      </c>
      <c r="T231" s="106"/>
      <c r="U231" s="73">
        <f>IF(T231=0,0,TRUNC((2000/(T231)- IF(Q231="w",Parameter!$B$3,Parameter!$D$3))/IF(Q231="w",Parameter!$C$3,Parameter!$E$3)))</f>
        <v>0</v>
      </c>
      <c r="V231" s="80"/>
      <c r="W231" s="79" t="s">
        <v>44</v>
      </c>
      <c r="X231" s="81"/>
      <c r="Y231" s="54">
        <f>IF($G231="w",0,IF(AND($V231=0,$X231=0),0,TRUNC((1000/($V231*60+$X231)-IF($G231="w",Parameter!$B$6,Parameter!$D$6))/IF($G231="w",Parameter!$C$6,Parameter!$E$6))))</f>
        <v>0</v>
      </c>
      <c r="Z231" s="37"/>
      <c r="AA231" s="104">
        <f>IF(Z231=0,0,TRUNC((SQRT(Z231)- IF($G231="w",Parameter!$B$11,Parameter!$D$11))/IF($G231="w",Parameter!$C$11,Parameter!$E$11)))</f>
        <v>0</v>
      </c>
      <c r="AB231" s="105"/>
      <c r="AC231" s="104">
        <f>IF(AB231=0,0,TRUNC((SQRT(AB231)- IF($G231="w",Parameter!$B$10,Parameter!$D$10))/IF($G231="w",Parameter!$C$10,Parameter!$E$10)))</f>
        <v>0</v>
      </c>
      <c r="AD231" s="38"/>
      <c r="AE231" s="55">
        <f>IF(AD231=0,0,TRUNC((SQRT(AD231)- IF($G231="w",Parameter!$B$15,Parameter!$D$15))/IF($G231="w",Parameter!$C$15,Parameter!$E$15)))</f>
        <v>0</v>
      </c>
      <c r="AF231" s="32"/>
      <c r="AG231" s="55">
        <f>IF(AF231=0,0,TRUNC((SQRT(AF231)- IF($G231="w",Parameter!$B$12,Parameter!$D$12))/IF($G231="w",Parameter!$C$12,Parameter!$E$12)))</f>
        <v>0</v>
      </c>
      <c r="AH231" s="60">
        <f t="shared" si="43"/>
        <v>0</v>
      </c>
      <c r="AI231" s="61">
        <f>LOOKUP($F231,Urkunde!$A$2:$A$16,IF($G231="w",Urkunde!$B$2:$B$16,Urkunde!$D$2:$D$16))</f>
        <v>0</v>
      </c>
      <c r="AJ231" s="61">
        <f>LOOKUP($F231,Urkunde!$A$2:$A$16,IF($G231="w",Urkunde!$C$2:$C$16,Urkunde!$E$2:$E$16))</f>
        <v>0</v>
      </c>
      <c r="AK231" s="61" t="str">
        <f t="shared" si="44"/>
        <v>-</v>
      </c>
      <c r="AL231" s="29">
        <f t="shared" si="45"/>
        <v>0</v>
      </c>
      <c r="AM231" s="21">
        <f t="shared" si="46"/>
        <v>0</v>
      </c>
      <c r="AN231" s="21">
        <f t="shared" si="47"/>
        <v>0</v>
      </c>
      <c r="AO231" s="21">
        <f t="shared" si="48"/>
        <v>0</v>
      </c>
      <c r="AP231" s="21">
        <f t="shared" si="49"/>
        <v>0</v>
      </c>
      <c r="AQ231" s="21">
        <f t="shared" si="50"/>
        <v>0</v>
      </c>
      <c r="AR231" s="21">
        <f t="shared" si="51"/>
        <v>0</v>
      </c>
      <c r="AS231" s="21">
        <f t="shared" si="52"/>
        <v>0</v>
      </c>
      <c r="AT231" s="21">
        <f t="shared" si="53"/>
        <v>0</v>
      </c>
      <c r="AU231" s="21">
        <f t="shared" si="54"/>
        <v>0</v>
      </c>
      <c r="AV231" s="21">
        <f t="shared" si="55"/>
        <v>0</v>
      </c>
    </row>
    <row r="232" spans="1:48" ht="15.6" x14ac:dyDescent="0.3">
      <c r="A232" s="51"/>
      <c r="B232" s="50"/>
      <c r="C232" s="96"/>
      <c r="D232" s="96"/>
      <c r="E232" s="49"/>
      <c r="F232" s="52">
        <f t="shared" si="42"/>
        <v>0</v>
      </c>
      <c r="G232" s="48"/>
      <c r="H232" s="38"/>
      <c r="I232" s="54">
        <f>IF(H232=0,0,TRUNC((50/(H232+0.24)- IF($G232="w",Parameter!$B$3,Parameter!$D$3))/IF($G232="w",Parameter!$C$3,Parameter!$E$3)))</f>
        <v>0</v>
      </c>
      <c r="J232" s="105"/>
      <c r="K232" s="54">
        <f>IF(J232=0,0,TRUNC((75/(J232+0.24)- IF($G232="w",Parameter!$B$3,Parameter!$D$3))/IF($G232="w",Parameter!$C$3,Parameter!$E$3)))</f>
        <v>0</v>
      </c>
      <c r="L232" s="105"/>
      <c r="M232" s="54">
        <f>IF(L232=0,0,TRUNC((100/(L232+0.24)- IF($G232="w",Parameter!$B$3,Parameter!$D$3))/IF($G232="w",Parameter!$C$3,Parameter!$E$3)))</f>
        <v>0</v>
      </c>
      <c r="N232" s="80"/>
      <c r="O232" s="79" t="s">
        <v>44</v>
      </c>
      <c r="P232" s="81"/>
      <c r="Q232" s="54">
        <f>IF($G232="m",0,IF(AND($P232=0,$N232=0),0,TRUNC((800/($N232*60+$P232)-IF($G232="w",Parameter!$B$6,Parameter!$D$6))/IF($G232="w",Parameter!$C$6,Parameter!$E$6))))</f>
        <v>0</v>
      </c>
      <c r="R232" s="106"/>
      <c r="S232" s="73">
        <f>IF(R232=0,0,TRUNC((2000/(R232)- IF(Q232="w",Parameter!$B$6,Parameter!$D$6))/IF(Q232="w",Parameter!$C$6,Parameter!$E$6)))</f>
        <v>0</v>
      </c>
      <c r="T232" s="106"/>
      <c r="U232" s="73">
        <f>IF(T232=0,0,TRUNC((2000/(T232)- IF(Q232="w",Parameter!$B$3,Parameter!$D$3))/IF(Q232="w",Parameter!$C$3,Parameter!$E$3)))</f>
        <v>0</v>
      </c>
      <c r="V232" s="80"/>
      <c r="W232" s="79" t="s">
        <v>44</v>
      </c>
      <c r="X232" s="81"/>
      <c r="Y232" s="54">
        <f>IF($G232="w",0,IF(AND($V232=0,$X232=0),0,TRUNC((1000/($V232*60+$X232)-IF($G232="w",Parameter!$B$6,Parameter!$D$6))/IF($G232="w",Parameter!$C$6,Parameter!$E$6))))</f>
        <v>0</v>
      </c>
      <c r="Z232" s="37"/>
      <c r="AA232" s="104">
        <f>IF(Z232=0,0,TRUNC((SQRT(Z232)- IF($G232="w",Parameter!$B$11,Parameter!$D$11))/IF($G232="w",Parameter!$C$11,Parameter!$E$11)))</f>
        <v>0</v>
      </c>
      <c r="AB232" s="105"/>
      <c r="AC232" s="104">
        <f>IF(AB232=0,0,TRUNC((SQRT(AB232)- IF($G232="w",Parameter!$B$10,Parameter!$D$10))/IF($G232="w",Parameter!$C$10,Parameter!$E$10)))</f>
        <v>0</v>
      </c>
      <c r="AD232" s="38"/>
      <c r="AE232" s="55">
        <f>IF(AD232=0,0,TRUNC((SQRT(AD232)- IF($G232="w",Parameter!$B$15,Parameter!$D$15))/IF($G232="w",Parameter!$C$15,Parameter!$E$15)))</f>
        <v>0</v>
      </c>
      <c r="AF232" s="32"/>
      <c r="AG232" s="55">
        <f>IF(AF232=0,0,TRUNC((SQRT(AF232)- IF($G232="w",Parameter!$B$12,Parameter!$D$12))/IF($G232="w",Parameter!$C$12,Parameter!$E$12)))</f>
        <v>0</v>
      </c>
      <c r="AH232" s="60">
        <f t="shared" si="43"/>
        <v>0</v>
      </c>
      <c r="AI232" s="61">
        <f>LOOKUP($F232,Urkunde!$A$2:$A$16,IF($G232="w",Urkunde!$B$2:$B$16,Urkunde!$D$2:$D$16))</f>
        <v>0</v>
      </c>
      <c r="AJ232" s="61">
        <f>LOOKUP($F232,Urkunde!$A$2:$A$16,IF($G232="w",Urkunde!$C$2:$C$16,Urkunde!$E$2:$E$16))</f>
        <v>0</v>
      </c>
      <c r="AK232" s="61" t="str">
        <f t="shared" si="44"/>
        <v>-</v>
      </c>
      <c r="AL232" s="29">
        <f t="shared" si="45"/>
        <v>0</v>
      </c>
      <c r="AM232" s="21">
        <f t="shared" si="46"/>
        <v>0</v>
      </c>
      <c r="AN232" s="21">
        <f t="shared" si="47"/>
        <v>0</v>
      </c>
      <c r="AO232" s="21">
        <f t="shared" si="48"/>
        <v>0</v>
      </c>
      <c r="AP232" s="21">
        <f t="shared" si="49"/>
        <v>0</v>
      </c>
      <c r="AQ232" s="21">
        <f t="shared" si="50"/>
        <v>0</v>
      </c>
      <c r="AR232" s="21">
        <f t="shared" si="51"/>
        <v>0</v>
      </c>
      <c r="AS232" s="21">
        <f t="shared" si="52"/>
        <v>0</v>
      </c>
      <c r="AT232" s="21">
        <f t="shared" si="53"/>
        <v>0</v>
      </c>
      <c r="AU232" s="21">
        <f t="shared" si="54"/>
        <v>0</v>
      </c>
      <c r="AV232" s="21">
        <f t="shared" si="55"/>
        <v>0</v>
      </c>
    </row>
    <row r="233" spans="1:48" ht="15.6" x14ac:dyDescent="0.3">
      <c r="A233" s="51"/>
      <c r="B233" s="50"/>
      <c r="C233" s="96"/>
      <c r="D233" s="96"/>
      <c r="E233" s="49"/>
      <c r="F233" s="52">
        <f t="shared" si="42"/>
        <v>0</v>
      </c>
      <c r="G233" s="48"/>
      <c r="H233" s="38"/>
      <c r="I233" s="54">
        <f>IF(H233=0,0,TRUNC((50/(H233+0.24)- IF($G233="w",Parameter!$B$3,Parameter!$D$3))/IF($G233="w",Parameter!$C$3,Parameter!$E$3)))</f>
        <v>0</v>
      </c>
      <c r="J233" s="105"/>
      <c r="K233" s="54">
        <f>IF(J233=0,0,TRUNC((75/(J233+0.24)- IF($G233="w",Parameter!$B$3,Parameter!$D$3))/IF($G233="w",Parameter!$C$3,Parameter!$E$3)))</f>
        <v>0</v>
      </c>
      <c r="L233" s="105"/>
      <c r="M233" s="54">
        <f>IF(L233=0,0,TRUNC((100/(L233+0.24)- IF($G233="w",Parameter!$B$3,Parameter!$D$3))/IF($G233="w",Parameter!$C$3,Parameter!$E$3)))</f>
        <v>0</v>
      </c>
      <c r="N233" s="80"/>
      <c r="O233" s="79" t="s">
        <v>44</v>
      </c>
      <c r="P233" s="81"/>
      <c r="Q233" s="54">
        <f>IF($G233="m",0,IF(AND($P233=0,$N233=0),0,TRUNC((800/($N233*60+$P233)-IF($G233="w",Parameter!$B$6,Parameter!$D$6))/IF($G233="w",Parameter!$C$6,Parameter!$E$6))))</f>
        <v>0</v>
      </c>
      <c r="R233" s="106"/>
      <c r="S233" s="73">
        <f>IF(R233=0,0,TRUNC((2000/(R233)- IF(Q233="w",Parameter!$B$6,Parameter!$D$6))/IF(Q233="w",Parameter!$C$6,Parameter!$E$6)))</f>
        <v>0</v>
      </c>
      <c r="T233" s="106"/>
      <c r="U233" s="73">
        <f>IF(T233=0,0,TRUNC((2000/(T233)- IF(Q233="w",Parameter!$B$3,Parameter!$D$3))/IF(Q233="w",Parameter!$C$3,Parameter!$E$3)))</f>
        <v>0</v>
      </c>
      <c r="V233" s="80"/>
      <c r="W233" s="79" t="s">
        <v>44</v>
      </c>
      <c r="X233" s="81"/>
      <c r="Y233" s="54">
        <f>IF($G233="w",0,IF(AND($V233=0,$X233=0),0,TRUNC((1000/($V233*60+$X233)-IF($G233="w",Parameter!$B$6,Parameter!$D$6))/IF($G233="w",Parameter!$C$6,Parameter!$E$6))))</f>
        <v>0</v>
      </c>
      <c r="Z233" s="37"/>
      <c r="AA233" s="104">
        <f>IF(Z233=0,0,TRUNC((SQRT(Z233)- IF($G233="w",Parameter!$B$11,Parameter!$D$11))/IF($G233="w",Parameter!$C$11,Parameter!$E$11)))</f>
        <v>0</v>
      </c>
      <c r="AB233" s="105"/>
      <c r="AC233" s="104">
        <f>IF(AB233=0,0,TRUNC((SQRT(AB233)- IF($G233="w",Parameter!$B$10,Parameter!$D$10))/IF($G233="w",Parameter!$C$10,Parameter!$E$10)))</f>
        <v>0</v>
      </c>
      <c r="AD233" s="38"/>
      <c r="AE233" s="55">
        <f>IF(AD233=0,0,TRUNC((SQRT(AD233)- IF($G233="w",Parameter!$B$15,Parameter!$D$15))/IF($G233="w",Parameter!$C$15,Parameter!$E$15)))</f>
        <v>0</v>
      </c>
      <c r="AF233" s="32"/>
      <c r="AG233" s="55">
        <f>IF(AF233=0,0,TRUNC((SQRT(AF233)- IF($G233="w",Parameter!$B$12,Parameter!$D$12))/IF($G233="w",Parameter!$C$12,Parameter!$E$12)))</f>
        <v>0</v>
      </c>
      <c r="AH233" s="60">
        <f t="shared" si="43"/>
        <v>0</v>
      </c>
      <c r="AI233" s="61">
        <f>LOOKUP($F233,Urkunde!$A$2:$A$16,IF($G233="w",Urkunde!$B$2:$B$16,Urkunde!$D$2:$D$16))</f>
        <v>0</v>
      </c>
      <c r="AJ233" s="61">
        <f>LOOKUP($F233,Urkunde!$A$2:$A$16,IF($G233="w",Urkunde!$C$2:$C$16,Urkunde!$E$2:$E$16))</f>
        <v>0</v>
      </c>
      <c r="AK233" s="61" t="str">
        <f t="shared" si="44"/>
        <v>-</v>
      </c>
      <c r="AL233" s="29">
        <f t="shared" si="45"/>
        <v>0</v>
      </c>
      <c r="AM233" s="21">
        <f t="shared" si="46"/>
        <v>0</v>
      </c>
      <c r="AN233" s="21">
        <f t="shared" si="47"/>
        <v>0</v>
      </c>
      <c r="AO233" s="21">
        <f t="shared" si="48"/>
        <v>0</v>
      </c>
      <c r="AP233" s="21">
        <f t="shared" si="49"/>
        <v>0</v>
      </c>
      <c r="AQ233" s="21">
        <f t="shared" si="50"/>
        <v>0</v>
      </c>
      <c r="AR233" s="21">
        <f t="shared" si="51"/>
        <v>0</v>
      </c>
      <c r="AS233" s="21">
        <f t="shared" si="52"/>
        <v>0</v>
      </c>
      <c r="AT233" s="21">
        <f t="shared" si="53"/>
        <v>0</v>
      </c>
      <c r="AU233" s="21">
        <f t="shared" si="54"/>
        <v>0</v>
      </c>
      <c r="AV233" s="21">
        <f t="shared" si="55"/>
        <v>0</v>
      </c>
    </row>
    <row r="234" spans="1:48" ht="15.6" x14ac:dyDescent="0.3">
      <c r="A234" s="51"/>
      <c r="B234" s="50"/>
      <c r="C234" s="96"/>
      <c r="D234" s="96"/>
      <c r="E234" s="49"/>
      <c r="F234" s="52">
        <f t="shared" si="42"/>
        <v>0</v>
      </c>
      <c r="G234" s="48"/>
      <c r="H234" s="38"/>
      <c r="I234" s="54">
        <f>IF(H234=0,0,TRUNC((50/(H234+0.24)- IF($G234="w",Parameter!$B$3,Parameter!$D$3))/IF($G234="w",Parameter!$C$3,Parameter!$E$3)))</f>
        <v>0</v>
      </c>
      <c r="J234" s="105"/>
      <c r="K234" s="54">
        <f>IF(J234=0,0,TRUNC((75/(J234+0.24)- IF($G234="w",Parameter!$B$3,Parameter!$D$3))/IF($G234="w",Parameter!$C$3,Parameter!$E$3)))</f>
        <v>0</v>
      </c>
      <c r="L234" s="105"/>
      <c r="M234" s="54">
        <f>IF(L234=0,0,TRUNC((100/(L234+0.24)- IF($G234="w",Parameter!$B$3,Parameter!$D$3))/IF($G234="w",Parameter!$C$3,Parameter!$E$3)))</f>
        <v>0</v>
      </c>
      <c r="N234" s="80"/>
      <c r="O234" s="79" t="s">
        <v>44</v>
      </c>
      <c r="P234" s="81"/>
      <c r="Q234" s="54">
        <f>IF($G234="m",0,IF(AND($P234=0,$N234=0),0,TRUNC((800/($N234*60+$P234)-IF($G234="w",Parameter!$B$6,Parameter!$D$6))/IF($G234="w",Parameter!$C$6,Parameter!$E$6))))</f>
        <v>0</v>
      </c>
      <c r="R234" s="106"/>
      <c r="S234" s="73">
        <f>IF(R234=0,0,TRUNC((2000/(R234)- IF(Q234="w",Parameter!$B$6,Parameter!$D$6))/IF(Q234="w",Parameter!$C$6,Parameter!$E$6)))</f>
        <v>0</v>
      </c>
      <c r="T234" s="106"/>
      <c r="U234" s="73">
        <f>IF(T234=0,0,TRUNC((2000/(T234)- IF(Q234="w",Parameter!$B$3,Parameter!$D$3))/IF(Q234="w",Parameter!$C$3,Parameter!$E$3)))</f>
        <v>0</v>
      </c>
      <c r="V234" s="80"/>
      <c r="W234" s="79" t="s">
        <v>44</v>
      </c>
      <c r="X234" s="81"/>
      <c r="Y234" s="54">
        <f>IF($G234="w",0,IF(AND($V234=0,$X234=0),0,TRUNC((1000/($V234*60+$X234)-IF($G234="w",Parameter!$B$6,Parameter!$D$6))/IF($G234="w",Parameter!$C$6,Parameter!$E$6))))</f>
        <v>0</v>
      </c>
      <c r="Z234" s="37"/>
      <c r="AA234" s="104">
        <f>IF(Z234=0,0,TRUNC((SQRT(Z234)- IF($G234="w",Parameter!$B$11,Parameter!$D$11))/IF($G234="w",Parameter!$C$11,Parameter!$E$11)))</f>
        <v>0</v>
      </c>
      <c r="AB234" s="105"/>
      <c r="AC234" s="104">
        <f>IF(AB234=0,0,TRUNC((SQRT(AB234)- IF($G234="w",Parameter!$B$10,Parameter!$D$10))/IF($G234="w",Parameter!$C$10,Parameter!$E$10)))</f>
        <v>0</v>
      </c>
      <c r="AD234" s="38"/>
      <c r="AE234" s="55">
        <f>IF(AD234=0,0,TRUNC((SQRT(AD234)- IF($G234="w",Parameter!$B$15,Parameter!$D$15))/IF($G234="w",Parameter!$C$15,Parameter!$E$15)))</f>
        <v>0</v>
      </c>
      <c r="AF234" s="32"/>
      <c r="AG234" s="55">
        <f>IF(AF234=0,0,TRUNC((SQRT(AF234)- IF($G234="w",Parameter!$B$12,Parameter!$D$12))/IF($G234="w",Parameter!$C$12,Parameter!$E$12)))</f>
        <v>0</v>
      </c>
      <c r="AH234" s="60">
        <f t="shared" si="43"/>
        <v>0</v>
      </c>
      <c r="AI234" s="61">
        <f>LOOKUP($F234,Urkunde!$A$2:$A$16,IF($G234="w",Urkunde!$B$2:$B$16,Urkunde!$D$2:$D$16))</f>
        <v>0</v>
      </c>
      <c r="AJ234" s="61">
        <f>LOOKUP($F234,Urkunde!$A$2:$A$16,IF($G234="w",Urkunde!$C$2:$C$16,Urkunde!$E$2:$E$16))</f>
        <v>0</v>
      </c>
      <c r="AK234" s="61" t="str">
        <f t="shared" si="44"/>
        <v>-</v>
      </c>
      <c r="AL234" s="29">
        <f t="shared" si="45"/>
        <v>0</v>
      </c>
      <c r="AM234" s="21">
        <f t="shared" si="46"/>
        <v>0</v>
      </c>
      <c r="AN234" s="21">
        <f t="shared" si="47"/>
        <v>0</v>
      </c>
      <c r="AO234" s="21">
        <f t="shared" si="48"/>
        <v>0</v>
      </c>
      <c r="AP234" s="21">
        <f t="shared" si="49"/>
        <v>0</v>
      </c>
      <c r="AQ234" s="21">
        <f t="shared" si="50"/>
        <v>0</v>
      </c>
      <c r="AR234" s="21">
        <f t="shared" si="51"/>
        <v>0</v>
      </c>
      <c r="AS234" s="21">
        <f t="shared" si="52"/>
        <v>0</v>
      </c>
      <c r="AT234" s="21">
        <f t="shared" si="53"/>
        <v>0</v>
      </c>
      <c r="AU234" s="21">
        <f t="shared" si="54"/>
        <v>0</v>
      </c>
      <c r="AV234" s="21">
        <f t="shared" si="55"/>
        <v>0</v>
      </c>
    </row>
    <row r="235" spans="1:48" ht="15.6" x14ac:dyDescent="0.3">
      <c r="A235" s="51"/>
      <c r="B235" s="50"/>
      <c r="C235" s="96"/>
      <c r="D235" s="96"/>
      <c r="E235" s="49"/>
      <c r="F235" s="52">
        <f t="shared" si="42"/>
        <v>0</v>
      </c>
      <c r="G235" s="48"/>
      <c r="H235" s="38"/>
      <c r="I235" s="54">
        <f>IF(H235=0,0,TRUNC((50/(H235+0.24)- IF($G235="w",Parameter!$B$3,Parameter!$D$3))/IF($G235="w",Parameter!$C$3,Parameter!$E$3)))</f>
        <v>0</v>
      </c>
      <c r="J235" s="105"/>
      <c r="K235" s="54">
        <f>IF(J235=0,0,TRUNC((75/(J235+0.24)- IF($G235="w",Parameter!$B$3,Parameter!$D$3))/IF($G235="w",Parameter!$C$3,Parameter!$E$3)))</f>
        <v>0</v>
      </c>
      <c r="L235" s="105"/>
      <c r="M235" s="54">
        <f>IF(L235=0,0,TRUNC((100/(L235+0.24)- IF($G235="w",Parameter!$B$3,Parameter!$D$3))/IF($G235="w",Parameter!$C$3,Parameter!$E$3)))</f>
        <v>0</v>
      </c>
      <c r="N235" s="80"/>
      <c r="O235" s="79" t="s">
        <v>44</v>
      </c>
      <c r="P235" s="81"/>
      <c r="Q235" s="54">
        <f>IF($G235="m",0,IF(AND($P235=0,$N235=0),0,TRUNC((800/($N235*60+$P235)-IF($G235="w",Parameter!$B$6,Parameter!$D$6))/IF($G235="w",Parameter!$C$6,Parameter!$E$6))))</f>
        <v>0</v>
      </c>
      <c r="R235" s="106"/>
      <c r="S235" s="73">
        <f>IF(R235=0,0,TRUNC((2000/(R235)- IF(Q235="w",Parameter!$B$6,Parameter!$D$6))/IF(Q235="w",Parameter!$C$6,Parameter!$E$6)))</f>
        <v>0</v>
      </c>
      <c r="T235" s="106"/>
      <c r="U235" s="73">
        <f>IF(T235=0,0,TRUNC((2000/(T235)- IF(Q235="w",Parameter!$B$3,Parameter!$D$3))/IF(Q235="w",Parameter!$C$3,Parameter!$E$3)))</f>
        <v>0</v>
      </c>
      <c r="V235" s="80"/>
      <c r="W235" s="79" t="s">
        <v>44</v>
      </c>
      <c r="X235" s="81"/>
      <c r="Y235" s="54">
        <f>IF($G235="w",0,IF(AND($V235=0,$X235=0),0,TRUNC((1000/($V235*60+$X235)-IF($G235="w",Parameter!$B$6,Parameter!$D$6))/IF($G235="w",Parameter!$C$6,Parameter!$E$6))))</f>
        <v>0</v>
      </c>
      <c r="Z235" s="37"/>
      <c r="AA235" s="104">
        <f>IF(Z235=0,0,TRUNC((SQRT(Z235)- IF($G235="w",Parameter!$B$11,Parameter!$D$11))/IF($G235="w",Parameter!$C$11,Parameter!$E$11)))</f>
        <v>0</v>
      </c>
      <c r="AB235" s="105"/>
      <c r="AC235" s="104">
        <f>IF(AB235=0,0,TRUNC((SQRT(AB235)- IF($G235="w",Parameter!$B$10,Parameter!$D$10))/IF($G235="w",Parameter!$C$10,Parameter!$E$10)))</f>
        <v>0</v>
      </c>
      <c r="AD235" s="38"/>
      <c r="AE235" s="55">
        <f>IF(AD235=0,0,TRUNC((SQRT(AD235)- IF($G235="w",Parameter!$B$15,Parameter!$D$15))/IF($G235="w",Parameter!$C$15,Parameter!$E$15)))</f>
        <v>0</v>
      </c>
      <c r="AF235" s="32"/>
      <c r="AG235" s="55">
        <f>IF(AF235=0,0,TRUNC((SQRT(AF235)- IF($G235="w",Parameter!$B$12,Parameter!$D$12))/IF($G235="w",Parameter!$C$12,Parameter!$E$12)))</f>
        <v>0</v>
      </c>
      <c r="AH235" s="60">
        <f t="shared" si="43"/>
        <v>0</v>
      </c>
      <c r="AI235" s="61">
        <f>LOOKUP($F235,Urkunde!$A$2:$A$16,IF($G235="w",Urkunde!$B$2:$B$16,Urkunde!$D$2:$D$16))</f>
        <v>0</v>
      </c>
      <c r="AJ235" s="61">
        <f>LOOKUP($F235,Urkunde!$A$2:$A$16,IF($G235="w",Urkunde!$C$2:$C$16,Urkunde!$E$2:$E$16))</f>
        <v>0</v>
      </c>
      <c r="AK235" s="61" t="str">
        <f t="shared" si="44"/>
        <v>-</v>
      </c>
      <c r="AL235" s="29">
        <f t="shared" si="45"/>
        <v>0</v>
      </c>
      <c r="AM235" s="21">
        <f t="shared" si="46"/>
        <v>0</v>
      </c>
      <c r="AN235" s="21">
        <f t="shared" si="47"/>
        <v>0</v>
      </c>
      <c r="AO235" s="21">
        <f t="shared" si="48"/>
        <v>0</v>
      </c>
      <c r="AP235" s="21">
        <f t="shared" si="49"/>
        <v>0</v>
      </c>
      <c r="AQ235" s="21">
        <f t="shared" si="50"/>
        <v>0</v>
      </c>
      <c r="AR235" s="21">
        <f t="shared" si="51"/>
        <v>0</v>
      </c>
      <c r="AS235" s="21">
        <f t="shared" si="52"/>
        <v>0</v>
      </c>
      <c r="AT235" s="21">
        <f t="shared" si="53"/>
        <v>0</v>
      </c>
      <c r="AU235" s="21">
        <f t="shared" si="54"/>
        <v>0</v>
      </c>
      <c r="AV235" s="21">
        <f t="shared" si="55"/>
        <v>0</v>
      </c>
    </row>
    <row r="236" spans="1:48" ht="15.6" x14ac:dyDescent="0.3">
      <c r="A236" s="51"/>
      <c r="B236" s="50"/>
      <c r="C236" s="96"/>
      <c r="D236" s="96"/>
      <c r="E236" s="49"/>
      <c r="F236" s="52">
        <f t="shared" si="42"/>
        <v>0</v>
      </c>
      <c r="G236" s="48"/>
      <c r="H236" s="38"/>
      <c r="I236" s="54">
        <f>IF(H236=0,0,TRUNC((50/(H236+0.24)- IF($G236="w",Parameter!$B$3,Parameter!$D$3))/IF($G236="w",Parameter!$C$3,Parameter!$E$3)))</f>
        <v>0</v>
      </c>
      <c r="J236" s="105"/>
      <c r="K236" s="54">
        <f>IF(J236=0,0,TRUNC((75/(J236+0.24)- IF($G236="w",Parameter!$B$3,Parameter!$D$3))/IF($G236="w",Parameter!$C$3,Parameter!$E$3)))</f>
        <v>0</v>
      </c>
      <c r="L236" s="105"/>
      <c r="M236" s="54">
        <f>IF(L236=0,0,TRUNC((100/(L236+0.24)- IF($G236="w",Parameter!$B$3,Parameter!$D$3))/IF($G236="w",Parameter!$C$3,Parameter!$E$3)))</f>
        <v>0</v>
      </c>
      <c r="N236" s="80"/>
      <c r="O236" s="79" t="s">
        <v>44</v>
      </c>
      <c r="P236" s="81"/>
      <c r="Q236" s="54">
        <f>IF($G236="m",0,IF(AND($P236=0,$N236=0),0,TRUNC((800/($N236*60+$P236)-IF($G236="w",Parameter!$B$6,Parameter!$D$6))/IF($G236="w",Parameter!$C$6,Parameter!$E$6))))</f>
        <v>0</v>
      </c>
      <c r="R236" s="106"/>
      <c r="S236" s="73">
        <f>IF(R236=0,0,TRUNC((2000/(R236)- IF(Q236="w",Parameter!$B$6,Parameter!$D$6))/IF(Q236="w",Parameter!$C$6,Parameter!$E$6)))</f>
        <v>0</v>
      </c>
      <c r="T236" s="106"/>
      <c r="U236" s="73">
        <f>IF(T236=0,0,TRUNC((2000/(T236)- IF(Q236="w",Parameter!$B$3,Parameter!$D$3))/IF(Q236="w",Parameter!$C$3,Parameter!$E$3)))</f>
        <v>0</v>
      </c>
      <c r="V236" s="80"/>
      <c r="W236" s="79" t="s">
        <v>44</v>
      </c>
      <c r="X236" s="81"/>
      <c r="Y236" s="54">
        <f>IF($G236="w",0,IF(AND($V236=0,$X236=0),0,TRUNC((1000/($V236*60+$X236)-IF($G236="w",Parameter!$B$6,Parameter!$D$6))/IF($G236="w",Parameter!$C$6,Parameter!$E$6))))</f>
        <v>0</v>
      </c>
      <c r="Z236" s="37"/>
      <c r="AA236" s="104">
        <f>IF(Z236=0,0,TRUNC((SQRT(Z236)- IF($G236="w",Parameter!$B$11,Parameter!$D$11))/IF($G236="w",Parameter!$C$11,Parameter!$E$11)))</f>
        <v>0</v>
      </c>
      <c r="AB236" s="105"/>
      <c r="AC236" s="104">
        <f>IF(AB236=0,0,TRUNC((SQRT(AB236)- IF($G236="w",Parameter!$B$10,Parameter!$D$10))/IF($G236="w",Parameter!$C$10,Parameter!$E$10)))</f>
        <v>0</v>
      </c>
      <c r="AD236" s="38"/>
      <c r="AE236" s="55">
        <f>IF(AD236=0,0,TRUNC((SQRT(AD236)- IF($G236="w",Parameter!$B$15,Parameter!$D$15))/IF($G236="w",Parameter!$C$15,Parameter!$E$15)))</f>
        <v>0</v>
      </c>
      <c r="AF236" s="32"/>
      <c r="AG236" s="55">
        <f>IF(AF236=0,0,TRUNC((SQRT(AF236)- IF($G236="w",Parameter!$B$12,Parameter!$D$12))/IF($G236="w",Parameter!$C$12,Parameter!$E$12)))</f>
        <v>0</v>
      </c>
      <c r="AH236" s="60">
        <f t="shared" si="43"/>
        <v>0</v>
      </c>
      <c r="AI236" s="61">
        <f>LOOKUP($F236,Urkunde!$A$2:$A$16,IF($G236="w",Urkunde!$B$2:$B$16,Urkunde!$D$2:$D$16))</f>
        <v>0</v>
      </c>
      <c r="AJ236" s="61">
        <f>LOOKUP($F236,Urkunde!$A$2:$A$16,IF($G236="w",Urkunde!$C$2:$C$16,Urkunde!$E$2:$E$16))</f>
        <v>0</v>
      </c>
      <c r="AK236" s="61" t="str">
        <f t="shared" si="44"/>
        <v>-</v>
      </c>
      <c r="AL236" s="29">
        <f t="shared" si="45"/>
        <v>0</v>
      </c>
      <c r="AM236" s="21">
        <f t="shared" si="46"/>
        <v>0</v>
      </c>
      <c r="AN236" s="21">
        <f t="shared" si="47"/>
        <v>0</v>
      </c>
      <c r="AO236" s="21">
        <f t="shared" si="48"/>
        <v>0</v>
      </c>
      <c r="AP236" s="21">
        <f t="shared" si="49"/>
        <v>0</v>
      </c>
      <c r="AQ236" s="21">
        <f t="shared" si="50"/>
        <v>0</v>
      </c>
      <c r="AR236" s="21">
        <f t="shared" si="51"/>
        <v>0</v>
      </c>
      <c r="AS236" s="21">
        <f t="shared" si="52"/>
        <v>0</v>
      </c>
      <c r="AT236" s="21">
        <f t="shared" si="53"/>
        <v>0</v>
      </c>
      <c r="AU236" s="21">
        <f t="shared" si="54"/>
        <v>0</v>
      </c>
      <c r="AV236" s="21">
        <f t="shared" si="55"/>
        <v>0</v>
      </c>
    </row>
    <row r="237" spans="1:48" ht="15.6" x14ac:dyDescent="0.3">
      <c r="A237" s="51"/>
      <c r="B237" s="50"/>
      <c r="C237" s="96"/>
      <c r="D237" s="96"/>
      <c r="E237" s="49"/>
      <c r="F237" s="52">
        <f t="shared" si="42"/>
        <v>0</v>
      </c>
      <c r="G237" s="48"/>
      <c r="H237" s="38"/>
      <c r="I237" s="54">
        <f>IF(H237=0,0,TRUNC((50/(H237+0.24)- IF($G237="w",Parameter!$B$3,Parameter!$D$3))/IF($G237="w",Parameter!$C$3,Parameter!$E$3)))</f>
        <v>0</v>
      </c>
      <c r="J237" s="105"/>
      <c r="K237" s="54">
        <f>IF(J237=0,0,TRUNC((75/(J237+0.24)- IF($G237="w",Parameter!$B$3,Parameter!$D$3))/IF($G237="w",Parameter!$C$3,Parameter!$E$3)))</f>
        <v>0</v>
      </c>
      <c r="L237" s="105"/>
      <c r="M237" s="54">
        <f>IF(L237=0,0,TRUNC((100/(L237+0.24)- IF($G237="w",Parameter!$B$3,Parameter!$D$3))/IF($G237="w",Parameter!$C$3,Parameter!$E$3)))</f>
        <v>0</v>
      </c>
      <c r="N237" s="80"/>
      <c r="O237" s="79" t="s">
        <v>44</v>
      </c>
      <c r="P237" s="81"/>
      <c r="Q237" s="54">
        <f>IF($G237="m",0,IF(AND($P237=0,$N237=0),0,TRUNC((800/($N237*60+$P237)-IF($G237="w",Parameter!$B$6,Parameter!$D$6))/IF($G237="w",Parameter!$C$6,Parameter!$E$6))))</f>
        <v>0</v>
      </c>
      <c r="R237" s="106"/>
      <c r="S237" s="73">
        <f>IF(R237=0,0,TRUNC((2000/(R237)- IF(Q237="w",Parameter!$B$6,Parameter!$D$6))/IF(Q237="w",Parameter!$C$6,Parameter!$E$6)))</f>
        <v>0</v>
      </c>
      <c r="T237" s="106"/>
      <c r="U237" s="73">
        <f>IF(T237=0,0,TRUNC((2000/(T237)- IF(Q237="w",Parameter!$B$3,Parameter!$D$3))/IF(Q237="w",Parameter!$C$3,Parameter!$E$3)))</f>
        <v>0</v>
      </c>
      <c r="V237" s="80"/>
      <c r="W237" s="79" t="s">
        <v>44</v>
      </c>
      <c r="X237" s="81"/>
      <c r="Y237" s="54">
        <f>IF($G237="w",0,IF(AND($V237=0,$X237=0),0,TRUNC((1000/($V237*60+$X237)-IF($G237="w",Parameter!$B$6,Parameter!$D$6))/IF($G237="w",Parameter!$C$6,Parameter!$E$6))))</f>
        <v>0</v>
      </c>
      <c r="Z237" s="37"/>
      <c r="AA237" s="104">
        <f>IF(Z237=0,0,TRUNC((SQRT(Z237)- IF($G237="w",Parameter!$B$11,Parameter!$D$11))/IF($G237="w",Parameter!$C$11,Parameter!$E$11)))</f>
        <v>0</v>
      </c>
      <c r="AB237" s="105"/>
      <c r="AC237" s="104">
        <f>IF(AB237=0,0,TRUNC((SQRT(AB237)- IF($G237="w",Parameter!$B$10,Parameter!$D$10))/IF($G237="w",Parameter!$C$10,Parameter!$E$10)))</f>
        <v>0</v>
      </c>
      <c r="AD237" s="38"/>
      <c r="AE237" s="55">
        <f>IF(AD237=0,0,TRUNC((SQRT(AD237)- IF($G237="w",Parameter!$B$15,Parameter!$D$15))/IF($G237="w",Parameter!$C$15,Parameter!$E$15)))</f>
        <v>0</v>
      </c>
      <c r="AF237" s="32"/>
      <c r="AG237" s="55">
        <f>IF(AF237=0,0,TRUNC((SQRT(AF237)- IF($G237="w",Parameter!$B$12,Parameter!$D$12))/IF($G237="w",Parameter!$C$12,Parameter!$E$12)))</f>
        <v>0</v>
      </c>
      <c r="AH237" s="60">
        <f t="shared" si="43"/>
        <v>0</v>
      </c>
      <c r="AI237" s="61">
        <f>LOOKUP($F237,Urkunde!$A$2:$A$16,IF($G237="w",Urkunde!$B$2:$B$16,Urkunde!$D$2:$D$16))</f>
        <v>0</v>
      </c>
      <c r="AJ237" s="61">
        <f>LOOKUP($F237,Urkunde!$A$2:$A$16,IF($G237="w",Urkunde!$C$2:$C$16,Urkunde!$E$2:$E$16))</f>
        <v>0</v>
      </c>
      <c r="AK237" s="61" t="str">
        <f t="shared" si="44"/>
        <v>-</v>
      </c>
      <c r="AL237" s="29">
        <f t="shared" si="45"/>
        <v>0</v>
      </c>
      <c r="AM237" s="21">
        <f t="shared" si="46"/>
        <v>0</v>
      </c>
      <c r="AN237" s="21">
        <f t="shared" si="47"/>
        <v>0</v>
      </c>
      <c r="AO237" s="21">
        <f t="shared" si="48"/>
        <v>0</v>
      </c>
      <c r="AP237" s="21">
        <f t="shared" si="49"/>
        <v>0</v>
      </c>
      <c r="AQ237" s="21">
        <f t="shared" si="50"/>
        <v>0</v>
      </c>
      <c r="AR237" s="21">
        <f t="shared" si="51"/>
        <v>0</v>
      </c>
      <c r="AS237" s="21">
        <f t="shared" si="52"/>
        <v>0</v>
      </c>
      <c r="AT237" s="21">
        <f t="shared" si="53"/>
        <v>0</v>
      </c>
      <c r="AU237" s="21">
        <f t="shared" si="54"/>
        <v>0</v>
      </c>
      <c r="AV237" s="21">
        <f t="shared" si="55"/>
        <v>0</v>
      </c>
    </row>
    <row r="238" spans="1:48" ht="15.6" x14ac:dyDescent="0.3">
      <c r="A238" s="51"/>
      <c r="B238" s="50"/>
      <c r="C238" s="96"/>
      <c r="D238" s="96"/>
      <c r="E238" s="49"/>
      <c r="F238" s="52">
        <f t="shared" si="42"/>
        <v>0</v>
      </c>
      <c r="G238" s="48"/>
      <c r="H238" s="38"/>
      <c r="I238" s="54">
        <f>IF(H238=0,0,TRUNC((50/(H238+0.24)- IF($G238="w",Parameter!$B$3,Parameter!$D$3))/IF($G238="w",Parameter!$C$3,Parameter!$E$3)))</f>
        <v>0</v>
      </c>
      <c r="J238" s="105"/>
      <c r="K238" s="54">
        <f>IF(J238=0,0,TRUNC((75/(J238+0.24)- IF($G238="w",Parameter!$B$3,Parameter!$D$3))/IF($G238="w",Parameter!$C$3,Parameter!$E$3)))</f>
        <v>0</v>
      </c>
      <c r="L238" s="105"/>
      <c r="M238" s="54">
        <f>IF(L238=0,0,TRUNC((100/(L238+0.24)- IF($G238="w",Parameter!$B$3,Parameter!$D$3))/IF($G238="w",Parameter!$C$3,Parameter!$E$3)))</f>
        <v>0</v>
      </c>
      <c r="N238" s="80"/>
      <c r="O238" s="79" t="s">
        <v>44</v>
      </c>
      <c r="P238" s="81"/>
      <c r="Q238" s="54">
        <f>IF($G238="m",0,IF(AND($P238=0,$N238=0),0,TRUNC((800/($N238*60+$P238)-IF($G238="w",Parameter!$B$6,Parameter!$D$6))/IF($G238="w",Parameter!$C$6,Parameter!$E$6))))</f>
        <v>0</v>
      </c>
      <c r="R238" s="106"/>
      <c r="S238" s="73">
        <f>IF(R238=0,0,TRUNC((2000/(R238)- IF(Q238="w",Parameter!$B$6,Parameter!$D$6))/IF(Q238="w",Parameter!$C$6,Parameter!$E$6)))</f>
        <v>0</v>
      </c>
      <c r="T238" s="106"/>
      <c r="U238" s="73">
        <f>IF(T238=0,0,TRUNC((2000/(T238)- IF(Q238="w",Parameter!$B$3,Parameter!$D$3))/IF(Q238="w",Parameter!$C$3,Parameter!$E$3)))</f>
        <v>0</v>
      </c>
      <c r="V238" s="80"/>
      <c r="W238" s="79" t="s">
        <v>44</v>
      </c>
      <c r="X238" s="81"/>
      <c r="Y238" s="54">
        <f>IF($G238="w",0,IF(AND($V238=0,$X238=0),0,TRUNC((1000/($V238*60+$X238)-IF($G238="w",Parameter!$B$6,Parameter!$D$6))/IF($G238="w",Parameter!$C$6,Parameter!$E$6))))</f>
        <v>0</v>
      </c>
      <c r="Z238" s="37"/>
      <c r="AA238" s="104">
        <f>IF(Z238=0,0,TRUNC((SQRT(Z238)- IF($G238="w",Parameter!$B$11,Parameter!$D$11))/IF($G238="w",Parameter!$C$11,Parameter!$E$11)))</f>
        <v>0</v>
      </c>
      <c r="AB238" s="105"/>
      <c r="AC238" s="104">
        <f>IF(AB238=0,0,TRUNC((SQRT(AB238)- IF($G238="w",Parameter!$B$10,Parameter!$D$10))/IF($G238="w",Parameter!$C$10,Parameter!$E$10)))</f>
        <v>0</v>
      </c>
      <c r="AD238" s="38"/>
      <c r="AE238" s="55">
        <f>IF(AD238=0,0,TRUNC((SQRT(AD238)- IF($G238="w",Parameter!$B$15,Parameter!$D$15))/IF($G238="w",Parameter!$C$15,Parameter!$E$15)))</f>
        <v>0</v>
      </c>
      <c r="AF238" s="32"/>
      <c r="AG238" s="55">
        <f>IF(AF238=0,0,TRUNC((SQRT(AF238)- IF($G238="w",Parameter!$B$12,Parameter!$D$12))/IF($G238="w",Parameter!$C$12,Parameter!$E$12)))</f>
        <v>0</v>
      </c>
      <c r="AH238" s="60">
        <f t="shared" si="43"/>
        <v>0</v>
      </c>
      <c r="AI238" s="61">
        <f>LOOKUP($F238,Urkunde!$A$2:$A$16,IF($G238="w",Urkunde!$B$2:$B$16,Urkunde!$D$2:$D$16))</f>
        <v>0</v>
      </c>
      <c r="AJ238" s="61">
        <f>LOOKUP($F238,Urkunde!$A$2:$A$16,IF($G238="w",Urkunde!$C$2:$C$16,Urkunde!$E$2:$E$16))</f>
        <v>0</v>
      </c>
      <c r="AK238" s="61" t="str">
        <f t="shared" si="44"/>
        <v>-</v>
      </c>
      <c r="AL238" s="29">
        <f t="shared" si="45"/>
        <v>0</v>
      </c>
      <c r="AM238" s="21">
        <f t="shared" si="46"/>
        <v>0</v>
      </c>
      <c r="AN238" s="21">
        <f t="shared" si="47"/>
        <v>0</v>
      </c>
      <c r="AO238" s="21">
        <f t="shared" si="48"/>
        <v>0</v>
      </c>
      <c r="AP238" s="21">
        <f t="shared" si="49"/>
        <v>0</v>
      </c>
      <c r="AQ238" s="21">
        <f t="shared" si="50"/>
        <v>0</v>
      </c>
      <c r="AR238" s="21">
        <f t="shared" si="51"/>
        <v>0</v>
      </c>
      <c r="AS238" s="21">
        <f t="shared" si="52"/>
        <v>0</v>
      </c>
      <c r="AT238" s="21">
        <f t="shared" si="53"/>
        <v>0</v>
      </c>
      <c r="AU238" s="21">
        <f t="shared" si="54"/>
        <v>0</v>
      </c>
      <c r="AV238" s="21">
        <f t="shared" si="55"/>
        <v>0</v>
      </c>
    </row>
    <row r="239" spans="1:48" ht="15.6" x14ac:dyDescent="0.3">
      <c r="A239" s="51"/>
      <c r="B239" s="50"/>
      <c r="C239" s="96"/>
      <c r="D239" s="96"/>
      <c r="E239" s="49"/>
      <c r="F239" s="52">
        <f t="shared" si="42"/>
        <v>0</v>
      </c>
      <c r="G239" s="48"/>
      <c r="H239" s="38"/>
      <c r="I239" s="54">
        <f>IF(H239=0,0,TRUNC((50/(H239+0.24)- IF($G239="w",Parameter!$B$3,Parameter!$D$3))/IF($G239="w",Parameter!$C$3,Parameter!$E$3)))</f>
        <v>0</v>
      </c>
      <c r="J239" s="105"/>
      <c r="K239" s="54">
        <f>IF(J239=0,0,TRUNC((75/(J239+0.24)- IF($G239="w",Parameter!$B$3,Parameter!$D$3))/IF($G239="w",Parameter!$C$3,Parameter!$E$3)))</f>
        <v>0</v>
      </c>
      <c r="L239" s="105"/>
      <c r="M239" s="54">
        <f>IF(L239=0,0,TRUNC((100/(L239+0.24)- IF($G239="w",Parameter!$B$3,Parameter!$D$3))/IF($G239="w",Parameter!$C$3,Parameter!$E$3)))</f>
        <v>0</v>
      </c>
      <c r="N239" s="80"/>
      <c r="O239" s="79" t="s">
        <v>44</v>
      </c>
      <c r="P239" s="81"/>
      <c r="Q239" s="54">
        <f>IF($G239="m",0,IF(AND($P239=0,$N239=0),0,TRUNC((800/($N239*60+$P239)-IF($G239="w",Parameter!$B$6,Parameter!$D$6))/IF($G239="w",Parameter!$C$6,Parameter!$E$6))))</f>
        <v>0</v>
      </c>
      <c r="R239" s="106"/>
      <c r="S239" s="73">
        <f>IF(R239=0,0,TRUNC((2000/(R239)- IF(Q239="w",Parameter!$B$6,Parameter!$D$6))/IF(Q239="w",Parameter!$C$6,Parameter!$E$6)))</f>
        <v>0</v>
      </c>
      <c r="T239" s="106"/>
      <c r="U239" s="73">
        <f>IF(T239=0,0,TRUNC((2000/(T239)- IF(Q239="w",Parameter!$B$3,Parameter!$D$3))/IF(Q239="w",Parameter!$C$3,Parameter!$E$3)))</f>
        <v>0</v>
      </c>
      <c r="V239" s="80"/>
      <c r="W239" s="79" t="s">
        <v>44</v>
      </c>
      <c r="X239" s="81"/>
      <c r="Y239" s="54">
        <f>IF($G239="w",0,IF(AND($V239=0,$X239=0),0,TRUNC((1000/($V239*60+$X239)-IF($G239="w",Parameter!$B$6,Parameter!$D$6))/IF($G239="w",Parameter!$C$6,Parameter!$E$6))))</f>
        <v>0</v>
      </c>
      <c r="Z239" s="37"/>
      <c r="AA239" s="104">
        <f>IF(Z239=0,0,TRUNC((SQRT(Z239)- IF($G239="w",Parameter!$B$11,Parameter!$D$11))/IF($G239="w",Parameter!$C$11,Parameter!$E$11)))</f>
        <v>0</v>
      </c>
      <c r="AB239" s="105"/>
      <c r="AC239" s="104">
        <f>IF(AB239=0,0,TRUNC((SQRT(AB239)- IF($G239="w",Parameter!$B$10,Parameter!$D$10))/IF($G239="w",Parameter!$C$10,Parameter!$E$10)))</f>
        <v>0</v>
      </c>
      <c r="AD239" s="38"/>
      <c r="AE239" s="55">
        <f>IF(AD239=0,0,TRUNC((SQRT(AD239)- IF($G239="w",Parameter!$B$15,Parameter!$D$15))/IF($G239="w",Parameter!$C$15,Parameter!$E$15)))</f>
        <v>0</v>
      </c>
      <c r="AF239" s="32"/>
      <c r="AG239" s="55">
        <f>IF(AF239=0,0,TRUNC((SQRT(AF239)- IF($G239="w",Parameter!$B$12,Parameter!$D$12))/IF($G239="w",Parameter!$C$12,Parameter!$E$12)))</f>
        <v>0</v>
      </c>
      <c r="AH239" s="60">
        <f t="shared" si="43"/>
        <v>0</v>
      </c>
      <c r="AI239" s="61">
        <f>LOOKUP($F239,Urkunde!$A$2:$A$16,IF($G239="w",Urkunde!$B$2:$B$16,Urkunde!$D$2:$D$16))</f>
        <v>0</v>
      </c>
      <c r="AJ239" s="61">
        <f>LOOKUP($F239,Urkunde!$A$2:$A$16,IF($G239="w",Urkunde!$C$2:$C$16,Urkunde!$E$2:$E$16))</f>
        <v>0</v>
      </c>
      <c r="AK239" s="61" t="str">
        <f t="shared" si="44"/>
        <v>-</v>
      </c>
      <c r="AL239" s="29">
        <f t="shared" si="45"/>
        <v>0</v>
      </c>
      <c r="AM239" s="21">
        <f t="shared" si="46"/>
        <v>0</v>
      </c>
      <c r="AN239" s="21">
        <f t="shared" si="47"/>
        <v>0</v>
      </c>
      <c r="AO239" s="21">
        <f t="shared" si="48"/>
        <v>0</v>
      </c>
      <c r="AP239" s="21">
        <f t="shared" si="49"/>
        <v>0</v>
      </c>
      <c r="AQ239" s="21">
        <f t="shared" si="50"/>
        <v>0</v>
      </c>
      <c r="AR239" s="21">
        <f t="shared" si="51"/>
        <v>0</v>
      </c>
      <c r="AS239" s="21">
        <f t="shared" si="52"/>
        <v>0</v>
      </c>
      <c r="AT239" s="21">
        <f t="shared" si="53"/>
        <v>0</v>
      </c>
      <c r="AU239" s="21">
        <f t="shared" si="54"/>
        <v>0</v>
      </c>
      <c r="AV239" s="21">
        <f t="shared" si="55"/>
        <v>0</v>
      </c>
    </row>
    <row r="240" spans="1:48" ht="15.6" x14ac:dyDescent="0.3">
      <c r="A240" s="51"/>
      <c r="B240" s="50"/>
      <c r="C240" s="96"/>
      <c r="D240" s="96"/>
      <c r="E240" s="49"/>
      <c r="F240" s="52">
        <f t="shared" si="42"/>
        <v>0</v>
      </c>
      <c r="G240" s="48"/>
      <c r="H240" s="38"/>
      <c r="I240" s="54">
        <f>IF(H240=0,0,TRUNC((50/(H240+0.24)- IF($G240="w",Parameter!$B$3,Parameter!$D$3))/IF($G240="w",Parameter!$C$3,Parameter!$E$3)))</f>
        <v>0</v>
      </c>
      <c r="J240" s="105"/>
      <c r="K240" s="54">
        <f>IF(J240=0,0,TRUNC((75/(J240+0.24)- IF($G240="w",Parameter!$B$3,Parameter!$D$3))/IF($G240="w",Parameter!$C$3,Parameter!$E$3)))</f>
        <v>0</v>
      </c>
      <c r="L240" s="105"/>
      <c r="M240" s="54">
        <f>IF(L240=0,0,TRUNC((100/(L240+0.24)- IF($G240="w",Parameter!$B$3,Parameter!$D$3))/IF($G240="w",Parameter!$C$3,Parameter!$E$3)))</f>
        <v>0</v>
      </c>
      <c r="N240" s="80"/>
      <c r="O240" s="79" t="s">
        <v>44</v>
      </c>
      <c r="P240" s="81"/>
      <c r="Q240" s="54">
        <f>IF($G240="m",0,IF(AND($P240=0,$N240=0),0,TRUNC((800/($N240*60+$P240)-IF($G240="w",Parameter!$B$6,Parameter!$D$6))/IF($G240="w",Parameter!$C$6,Parameter!$E$6))))</f>
        <v>0</v>
      </c>
      <c r="R240" s="106"/>
      <c r="S240" s="73">
        <f>IF(R240=0,0,TRUNC((2000/(R240)- IF(Q240="w",Parameter!$B$6,Parameter!$D$6))/IF(Q240="w",Parameter!$C$6,Parameter!$E$6)))</f>
        <v>0</v>
      </c>
      <c r="T240" s="106"/>
      <c r="U240" s="73">
        <f>IF(T240=0,0,TRUNC((2000/(T240)- IF(Q240="w",Parameter!$B$3,Parameter!$D$3))/IF(Q240="w",Parameter!$C$3,Parameter!$E$3)))</f>
        <v>0</v>
      </c>
      <c r="V240" s="80"/>
      <c r="W240" s="79" t="s">
        <v>44</v>
      </c>
      <c r="X240" s="81"/>
      <c r="Y240" s="54">
        <f>IF($G240="w",0,IF(AND($V240=0,$X240=0),0,TRUNC((1000/($V240*60+$X240)-IF($G240="w",Parameter!$B$6,Parameter!$D$6))/IF($G240="w",Parameter!$C$6,Parameter!$E$6))))</f>
        <v>0</v>
      </c>
      <c r="Z240" s="37"/>
      <c r="AA240" s="104">
        <f>IF(Z240=0,0,TRUNC((SQRT(Z240)- IF($G240="w",Parameter!$B$11,Parameter!$D$11))/IF($G240="w",Parameter!$C$11,Parameter!$E$11)))</f>
        <v>0</v>
      </c>
      <c r="AB240" s="105"/>
      <c r="AC240" s="104">
        <f>IF(AB240=0,0,TRUNC((SQRT(AB240)- IF($G240="w",Parameter!$B$10,Parameter!$D$10))/IF($G240="w",Parameter!$C$10,Parameter!$E$10)))</f>
        <v>0</v>
      </c>
      <c r="AD240" s="38"/>
      <c r="AE240" s="55">
        <f>IF(AD240=0,0,TRUNC((SQRT(AD240)- IF($G240="w",Parameter!$B$15,Parameter!$D$15))/IF($G240="w",Parameter!$C$15,Parameter!$E$15)))</f>
        <v>0</v>
      </c>
      <c r="AF240" s="32"/>
      <c r="AG240" s="55">
        <f>IF(AF240=0,0,TRUNC((SQRT(AF240)- IF($G240="w",Parameter!$B$12,Parameter!$D$12))/IF($G240="w",Parameter!$C$12,Parameter!$E$12)))</f>
        <v>0</v>
      </c>
      <c r="AH240" s="60">
        <f t="shared" si="43"/>
        <v>0</v>
      </c>
      <c r="AI240" s="61">
        <f>LOOKUP($F240,Urkunde!$A$2:$A$16,IF($G240="w",Urkunde!$B$2:$B$16,Urkunde!$D$2:$D$16))</f>
        <v>0</v>
      </c>
      <c r="AJ240" s="61">
        <f>LOOKUP($F240,Urkunde!$A$2:$A$16,IF($G240="w",Urkunde!$C$2:$C$16,Urkunde!$E$2:$E$16))</f>
        <v>0</v>
      </c>
      <c r="AK240" s="61" t="str">
        <f t="shared" si="44"/>
        <v>-</v>
      </c>
      <c r="AL240" s="29">
        <f t="shared" si="45"/>
        <v>0</v>
      </c>
      <c r="AM240" s="21">
        <f t="shared" si="46"/>
        <v>0</v>
      </c>
      <c r="AN240" s="21">
        <f t="shared" si="47"/>
        <v>0</v>
      </c>
      <c r="AO240" s="21">
        <f t="shared" si="48"/>
        <v>0</v>
      </c>
      <c r="AP240" s="21">
        <f t="shared" si="49"/>
        <v>0</v>
      </c>
      <c r="AQ240" s="21">
        <f t="shared" si="50"/>
        <v>0</v>
      </c>
      <c r="AR240" s="21">
        <f t="shared" si="51"/>
        <v>0</v>
      </c>
      <c r="AS240" s="21">
        <f t="shared" si="52"/>
        <v>0</v>
      </c>
      <c r="AT240" s="21">
        <f t="shared" si="53"/>
        <v>0</v>
      </c>
      <c r="AU240" s="21">
        <f t="shared" si="54"/>
        <v>0</v>
      </c>
      <c r="AV240" s="21">
        <f t="shared" si="55"/>
        <v>0</v>
      </c>
    </row>
    <row r="241" spans="1:48" ht="15.6" x14ac:dyDescent="0.3">
      <c r="A241" s="51"/>
      <c r="B241" s="50"/>
      <c r="C241" s="96"/>
      <c r="D241" s="96"/>
      <c r="E241" s="49"/>
      <c r="F241" s="52">
        <f t="shared" si="42"/>
        <v>0</v>
      </c>
      <c r="G241" s="48"/>
      <c r="H241" s="38"/>
      <c r="I241" s="54">
        <f>IF(H241=0,0,TRUNC((50/(H241+0.24)- IF($G241="w",Parameter!$B$3,Parameter!$D$3))/IF($G241="w",Parameter!$C$3,Parameter!$E$3)))</f>
        <v>0</v>
      </c>
      <c r="J241" s="105"/>
      <c r="K241" s="54">
        <f>IF(J241=0,0,TRUNC((75/(J241+0.24)- IF($G241="w",Parameter!$B$3,Parameter!$D$3))/IF($G241="w",Parameter!$C$3,Parameter!$E$3)))</f>
        <v>0</v>
      </c>
      <c r="L241" s="105"/>
      <c r="M241" s="54">
        <f>IF(L241=0,0,TRUNC((100/(L241+0.24)- IF($G241="w",Parameter!$B$3,Parameter!$D$3))/IF($G241="w",Parameter!$C$3,Parameter!$E$3)))</f>
        <v>0</v>
      </c>
      <c r="N241" s="80"/>
      <c r="O241" s="79" t="s">
        <v>44</v>
      </c>
      <c r="P241" s="81"/>
      <c r="Q241" s="54">
        <f>IF($G241="m",0,IF(AND($P241=0,$N241=0),0,TRUNC((800/($N241*60+$P241)-IF($G241="w",Parameter!$B$6,Parameter!$D$6))/IF($G241="w",Parameter!$C$6,Parameter!$E$6))))</f>
        <v>0</v>
      </c>
      <c r="R241" s="106"/>
      <c r="S241" s="73">
        <f>IF(R241=0,0,TRUNC((2000/(R241)- IF(Q241="w",Parameter!$B$6,Parameter!$D$6))/IF(Q241="w",Parameter!$C$6,Parameter!$E$6)))</f>
        <v>0</v>
      </c>
      <c r="T241" s="106"/>
      <c r="U241" s="73">
        <f>IF(T241=0,0,TRUNC((2000/(T241)- IF(Q241="w",Parameter!$B$3,Parameter!$D$3))/IF(Q241="w",Parameter!$C$3,Parameter!$E$3)))</f>
        <v>0</v>
      </c>
      <c r="V241" s="80"/>
      <c r="W241" s="79" t="s">
        <v>44</v>
      </c>
      <c r="X241" s="81"/>
      <c r="Y241" s="54">
        <f>IF($G241="w",0,IF(AND($V241=0,$X241=0),0,TRUNC((1000/($V241*60+$X241)-IF($G241="w",Parameter!$B$6,Parameter!$D$6))/IF($G241="w",Parameter!$C$6,Parameter!$E$6))))</f>
        <v>0</v>
      </c>
      <c r="Z241" s="37"/>
      <c r="AA241" s="104">
        <f>IF(Z241=0,0,TRUNC((SQRT(Z241)- IF($G241="w",Parameter!$B$11,Parameter!$D$11))/IF($G241="w",Parameter!$C$11,Parameter!$E$11)))</f>
        <v>0</v>
      </c>
      <c r="AB241" s="105"/>
      <c r="AC241" s="104">
        <f>IF(AB241=0,0,TRUNC((SQRT(AB241)- IF($G241="w",Parameter!$B$10,Parameter!$D$10))/IF($G241="w",Parameter!$C$10,Parameter!$E$10)))</f>
        <v>0</v>
      </c>
      <c r="AD241" s="38"/>
      <c r="AE241" s="55">
        <f>IF(AD241=0,0,TRUNC((SQRT(AD241)- IF($G241="w",Parameter!$B$15,Parameter!$D$15))/IF($G241="w",Parameter!$C$15,Parameter!$E$15)))</f>
        <v>0</v>
      </c>
      <c r="AF241" s="32"/>
      <c r="AG241" s="55">
        <f>IF(AF241=0,0,TRUNC((SQRT(AF241)- IF($G241="w",Parameter!$B$12,Parameter!$D$12))/IF($G241="w",Parameter!$C$12,Parameter!$E$12)))</f>
        <v>0</v>
      </c>
      <c r="AH241" s="60">
        <f t="shared" si="43"/>
        <v>0</v>
      </c>
      <c r="AI241" s="61">
        <f>LOOKUP($F241,Urkunde!$A$2:$A$16,IF($G241="w",Urkunde!$B$2:$B$16,Urkunde!$D$2:$D$16))</f>
        <v>0</v>
      </c>
      <c r="AJ241" s="61">
        <f>LOOKUP($F241,Urkunde!$A$2:$A$16,IF($G241="w",Urkunde!$C$2:$C$16,Urkunde!$E$2:$E$16))</f>
        <v>0</v>
      </c>
      <c r="AK241" s="61" t="str">
        <f t="shared" si="44"/>
        <v>-</v>
      </c>
      <c r="AL241" s="29">
        <f t="shared" si="45"/>
        <v>0</v>
      </c>
      <c r="AM241" s="21">
        <f t="shared" si="46"/>
        <v>0</v>
      </c>
      <c r="AN241" s="21">
        <f t="shared" si="47"/>
        <v>0</v>
      </c>
      <c r="AO241" s="21">
        <f t="shared" si="48"/>
        <v>0</v>
      </c>
      <c r="AP241" s="21">
        <f t="shared" si="49"/>
        <v>0</v>
      </c>
      <c r="AQ241" s="21">
        <f t="shared" si="50"/>
        <v>0</v>
      </c>
      <c r="AR241" s="21">
        <f t="shared" si="51"/>
        <v>0</v>
      </c>
      <c r="AS241" s="21">
        <f t="shared" si="52"/>
        <v>0</v>
      </c>
      <c r="AT241" s="21">
        <f t="shared" si="53"/>
        <v>0</v>
      </c>
      <c r="AU241" s="21">
        <f t="shared" si="54"/>
        <v>0</v>
      </c>
      <c r="AV241" s="21">
        <f t="shared" si="55"/>
        <v>0</v>
      </c>
    </row>
    <row r="242" spans="1:48" ht="15.6" x14ac:dyDescent="0.3">
      <c r="A242" s="51"/>
      <c r="B242" s="50"/>
      <c r="C242" s="96"/>
      <c r="D242" s="96"/>
      <c r="E242" s="49"/>
      <c r="F242" s="52">
        <f t="shared" si="42"/>
        <v>0</v>
      </c>
      <c r="G242" s="48"/>
      <c r="H242" s="38"/>
      <c r="I242" s="54">
        <f>IF(H242=0,0,TRUNC((50/(H242+0.24)- IF($G242="w",Parameter!$B$3,Parameter!$D$3))/IF($G242="w",Parameter!$C$3,Parameter!$E$3)))</f>
        <v>0</v>
      </c>
      <c r="J242" s="105"/>
      <c r="K242" s="54">
        <f>IF(J242=0,0,TRUNC((75/(J242+0.24)- IF($G242="w",Parameter!$B$3,Parameter!$D$3))/IF($G242="w",Parameter!$C$3,Parameter!$E$3)))</f>
        <v>0</v>
      </c>
      <c r="L242" s="105"/>
      <c r="M242" s="54">
        <f>IF(L242=0,0,TRUNC((100/(L242+0.24)- IF($G242="w",Parameter!$B$3,Parameter!$D$3))/IF($G242="w",Parameter!$C$3,Parameter!$E$3)))</f>
        <v>0</v>
      </c>
      <c r="N242" s="80"/>
      <c r="O242" s="79" t="s">
        <v>44</v>
      </c>
      <c r="P242" s="81"/>
      <c r="Q242" s="54">
        <f>IF($G242="m",0,IF(AND($P242=0,$N242=0),0,TRUNC((800/($N242*60+$P242)-IF($G242="w",Parameter!$B$6,Parameter!$D$6))/IF($G242="w",Parameter!$C$6,Parameter!$E$6))))</f>
        <v>0</v>
      </c>
      <c r="R242" s="106"/>
      <c r="S242" s="73">
        <f>IF(R242=0,0,TRUNC((2000/(R242)- IF(Q242="w",Parameter!$B$6,Parameter!$D$6))/IF(Q242="w",Parameter!$C$6,Parameter!$E$6)))</f>
        <v>0</v>
      </c>
      <c r="T242" s="106"/>
      <c r="U242" s="73">
        <f>IF(T242=0,0,TRUNC((2000/(T242)- IF(Q242="w",Parameter!$B$3,Parameter!$D$3))/IF(Q242="w",Parameter!$C$3,Parameter!$E$3)))</f>
        <v>0</v>
      </c>
      <c r="V242" s="80"/>
      <c r="W242" s="79" t="s">
        <v>44</v>
      </c>
      <c r="X242" s="81"/>
      <c r="Y242" s="54">
        <f>IF($G242="w",0,IF(AND($V242=0,$X242=0),0,TRUNC((1000/($V242*60+$X242)-IF($G242="w",Parameter!$B$6,Parameter!$D$6))/IF($G242="w",Parameter!$C$6,Parameter!$E$6))))</f>
        <v>0</v>
      </c>
      <c r="Z242" s="37"/>
      <c r="AA242" s="104">
        <f>IF(Z242=0,0,TRUNC((SQRT(Z242)- IF($G242="w",Parameter!$B$11,Parameter!$D$11))/IF($G242="w",Parameter!$C$11,Parameter!$E$11)))</f>
        <v>0</v>
      </c>
      <c r="AB242" s="105"/>
      <c r="AC242" s="104">
        <f>IF(AB242=0,0,TRUNC((SQRT(AB242)- IF($G242="w",Parameter!$B$10,Parameter!$D$10))/IF($G242="w",Parameter!$C$10,Parameter!$E$10)))</f>
        <v>0</v>
      </c>
      <c r="AD242" s="38"/>
      <c r="AE242" s="55">
        <f>IF(AD242=0,0,TRUNC((SQRT(AD242)- IF($G242="w",Parameter!$B$15,Parameter!$D$15))/IF($G242="w",Parameter!$C$15,Parameter!$E$15)))</f>
        <v>0</v>
      </c>
      <c r="AF242" s="32"/>
      <c r="AG242" s="55">
        <f>IF(AF242=0,0,TRUNC((SQRT(AF242)- IF($G242="w",Parameter!$B$12,Parameter!$D$12))/IF($G242="w",Parameter!$C$12,Parameter!$E$12)))</f>
        <v>0</v>
      </c>
      <c r="AH242" s="60">
        <f t="shared" si="43"/>
        <v>0</v>
      </c>
      <c r="AI242" s="61">
        <f>LOOKUP($F242,Urkunde!$A$2:$A$16,IF($G242="w",Urkunde!$B$2:$B$16,Urkunde!$D$2:$D$16))</f>
        <v>0</v>
      </c>
      <c r="AJ242" s="61">
        <f>LOOKUP($F242,Urkunde!$A$2:$A$16,IF($G242="w",Urkunde!$C$2:$C$16,Urkunde!$E$2:$E$16))</f>
        <v>0</v>
      </c>
      <c r="AK242" s="61" t="str">
        <f t="shared" si="44"/>
        <v>-</v>
      </c>
      <c r="AL242" s="29">
        <f t="shared" si="45"/>
        <v>0</v>
      </c>
      <c r="AM242" s="21">
        <f t="shared" si="46"/>
        <v>0</v>
      </c>
      <c r="AN242" s="21">
        <f t="shared" si="47"/>
        <v>0</v>
      </c>
      <c r="AO242" s="21">
        <f t="shared" si="48"/>
        <v>0</v>
      </c>
      <c r="AP242" s="21">
        <f t="shared" si="49"/>
        <v>0</v>
      </c>
      <c r="AQ242" s="21">
        <f t="shared" si="50"/>
        <v>0</v>
      </c>
      <c r="AR242" s="21">
        <f t="shared" si="51"/>
        <v>0</v>
      </c>
      <c r="AS242" s="21">
        <f t="shared" si="52"/>
        <v>0</v>
      </c>
      <c r="AT242" s="21">
        <f t="shared" si="53"/>
        <v>0</v>
      </c>
      <c r="AU242" s="21">
        <f t="shared" si="54"/>
        <v>0</v>
      </c>
      <c r="AV242" s="21">
        <f t="shared" si="55"/>
        <v>0</v>
      </c>
    </row>
    <row r="243" spans="1:48" ht="15.6" x14ac:dyDescent="0.3">
      <c r="A243" s="51"/>
      <c r="B243" s="50"/>
      <c r="C243" s="96"/>
      <c r="D243" s="96"/>
      <c r="E243" s="49"/>
      <c r="F243" s="52">
        <f t="shared" si="42"/>
        <v>0</v>
      </c>
      <c r="G243" s="48"/>
      <c r="H243" s="38"/>
      <c r="I243" s="54">
        <f>IF(H243=0,0,TRUNC((50/(H243+0.24)- IF($G243="w",Parameter!$B$3,Parameter!$D$3))/IF($G243="w",Parameter!$C$3,Parameter!$E$3)))</f>
        <v>0</v>
      </c>
      <c r="J243" s="105"/>
      <c r="K243" s="54">
        <f>IF(J243=0,0,TRUNC((75/(J243+0.24)- IF($G243="w",Parameter!$B$3,Parameter!$D$3))/IF($G243="w",Parameter!$C$3,Parameter!$E$3)))</f>
        <v>0</v>
      </c>
      <c r="L243" s="105"/>
      <c r="M243" s="54">
        <f>IF(L243=0,0,TRUNC((100/(L243+0.24)- IF($G243="w",Parameter!$B$3,Parameter!$D$3))/IF($G243="w",Parameter!$C$3,Parameter!$E$3)))</f>
        <v>0</v>
      </c>
      <c r="N243" s="80"/>
      <c r="O243" s="79" t="s">
        <v>44</v>
      </c>
      <c r="P243" s="81"/>
      <c r="Q243" s="54">
        <f>IF($G243="m",0,IF(AND($P243=0,$N243=0),0,TRUNC((800/($N243*60+$P243)-IF($G243="w",Parameter!$B$6,Parameter!$D$6))/IF($G243="w",Parameter!$C$6,Parameter!$E$6))))</f>
        <v>0</v>
      </c>
      <c r="R243" s="106"/>
      <c r="S243" s="73">
        <f>IF(R243=0,0,TRUNC((2000/(R243)- IF(Q243="w",Parameter!$B$6,Parameter!$D$6))/IF(Q243="w",Parameter!$C$6,Parameter!$E$6)))</f>
        <v>0</v>
      </c>
      <c r="T243" s="106"/>
      <c r="U243" s="73">
        <f>IF(T243=0,0,TRUNC((2000/(T243)- IF(Q243="w",Parameter!$B$3,Parameter!$D$3))/IF(Q243="w",Parameter!$C$3,Parameter!$E$3)))</f>
        <v>0</v>
      </c>
      <c r="V243" s="80"/>
      <c r="W243" s="79" t="s">
        <v>44</v>
      </c>
      <c r="X243" s="81"/>
      <c r="Y243" s="54">
        <f>IF($G243="w",0,IF(AND($V243=0,$X243=0),0,TRUNC((1000/($V243*60+$X243)-IF($G243="w",Parameter!$B$6,Parameter!$D$6))/IF($G243="w",Parameter!$C$6,Parameter!$E$6))))</f>
        <v>0</v>
      </c>
      <c r="Z243" s="37"/>
      <c r="AA243" s="104">
        <f>IF(Z243=0,0,TRUNC((SQRT(Z243)- IF($G243="w",Parameter!$B$11,Parameter!$D$11))/IF($G243="w",Parameter!$C$11,Parameter!$E$11)))</f>
        <v>0</v>
      </c>
      <c r="AB243" s="105"/>
      <c r="AC243" s="104">
        <f>IF(AB243=0,0,TRUNC((SQRT(AB243)- IF($G243="w",Parameter!$B$10,Parameter!$D$10))/IF($G243="w",Parameter!$C$10,Parameter!$E$10)))</f>
        <v>0</v>
      </c>
      <c r="AD243" s="38"/>
      <c r="AE243" s="55">
        <f>IF(AD243=0,0,TRUNC((SQRT(AD243)- IF($G243="w",Parameter!$B$15,Parameter!$D$15))/IF($G243="w",Parameter!$C$15,Parameter!$E$15)))</f>
        <v>0</v>
      </c>
      <c r="AF243" s="32"/>
      <c r="AG243" s="55">
        <f>IF(AF243=0,0,TRUNC((SQRT(AF243)- IF($G243="w",Parameter!$B$12,Parameter!$D$12))/IF($G243="w",Parameter!$C$12,Parameter!$E$12)))</f>
        <v>0</v>
      </c>
      <c r="AH243" s="60">
        <f t="shared" si="43"/>
        <v>0</v>
      </c>
      <c r="AI243" s="61">
        <f>LOOKUP($F243,Urkunde!$A$2:$A$16,IF($G243="w",Urkunde!$B$2:$B$16,Urkunde!$D$2:$D$16))</f>
        <v>0</v>
      </c>
      <c r="AJ243" s="61">
        <f>LOOKUP($F243,Urkunde!$A$2:$A$16,IF($G243="w",Urkunde!$C$2:$C$16,Urkunde!$E$2:$E$16))</f>
        <v>0</v>
      </c>
      <c r="AK243" s="61" t="str">
        <f t="shared" si="44"/>
        <v>-</v>
      </c>
      <c r="AL243" s="29">
        <f t="shared" si="45"/>
        <v>0</v>
      </c>
      <c r="AM243" s="21">
        <f t="shared" si="46"/>
        <v>0</v>
      </c>
      <c r="AN243" s="21">
        <f t="shared" si="47"/>
        <v>0</v>
      </c>
      <c r="AO243" s="21">
        <f t="shared" si="48"/>
        <v>0</v>
      </c>
      <c r="AP243" s="21">
        <f t="shared" si="49"/>
        <v>0</v>
      </c>
      <c r="AQ243" s="21">
        <f t="shared" si="50"/>
        <v>0</v>
      </c>
      <c r="AR243" s="21">
        <f t="shared" si="51"/>
        <v>0</v>
      </c>
      <c r="AS243" s="21">
        <f t="shared" si="52"/>
        <v>0</v>
      </c>
      <c r="AT243" s="21">
        <f t="shared" si="53"/>
        <v>0</v>
      </c>
      <c r="AU243" s="21">
        <f t="shared" si="54"/>
        <v>0</v>
      </c>
      <c r="AV243" s="21">
        <f t="shared" si="55"/>
        <v>0</v>
      </c>
    </row>
    <row r="244" spans="1:48" ht="15.6" x14ac:dyDescent="0.3">
      <c r="A244" s="51"/>
      <c r="B244" s="50"/>
      <c r="C244" s="96"/>
      <c r="D244" s="96"/>
      <c r="E244" s="49"/>
      <c r="F244" s="52">
        <f t="shared" si="42"/>
        <v>0</v>
      </c>
      <c r="G244" s="48"/>
      <c r="H244" s="38"/>
      <c r="I244" s="54">
        <f>IF(H244=0,0,TRUNC((50/(H244+0.24)- IF($G244="w",Parameter!$B$3,Parameter!$D$3))/IF($G244="w",Parameter!$C$3,Parameter!$E$3)))</f>
        <v>0</v>
      </c>
      <c r="J244" s="105"/>
      <c r="K244" s="54">
        <f>IF(J244=0,0,TRUNC((75/(J244+0.24)- IF($G244="w",Parameter!$B$3,Parameter!$D$3))/IF($G244="w",Parameter!$C$3,Parameter!$E$3)))</f>
        <v>0</v>
      </c>
      <c r="L244" s="105"/>
      <c r="M244" s="54">
        <f>IF(L244=0,0,TRUNC((100/(L244+0.24)- IF($G244="w",Parameter!$B$3,Parameter!$D$3))/IF($G244="w",Parameter!$C$3,Parameter!$E$3)))</f>
        <v>0</v>
      </c>
      <c r="N244" s="80"/>
      <c r="O244" s="79" t="s">
        <v>44</v>
      </c>
      <c r="P244" s="81"/>
      <c r="Q244" s="54">
        <f>IF($G244="m",0,IF(AND($P244=0,$N244=0),0,TRUNC((800/($N244*60+$P244)-IF($G244="w",Parameter!$B$6,Parameter!$D$6))/IF($G244="w",Parameter!$C$6,Parameter!$E$6))))</f>
        <v>0</v>
      </c>
      <c r="R244" s="106"/>
      <c r="S244" s="73">
        <f>IF(R244=0,0,TRUNC((2000/(R244)- IF(Q244="w",Parameter!$B$6,Parameter!$D$6))/IF(Q244="w",Parameter!$C$6,Parameter!$E$6)))</f>
        <v>0</v>
      </c>
      <c r="T244" s="106"/>
      <c r="U244" s="73">
        <f>IF(T244=0,0,TRUNC((2000/(T244)- IF(Q244="w",Parameter!$B$3,Parameter!$D$3))/IF(Q244="w",Parameter!$C$3,Parameter!$E$3)))</f>
        <v>0</v>
      </c>
      <c r="V244" s="80"/>
      <c r="W244" s="79" t="s">
        <v>44</v>
      </c>
      <c r="X244" s="81"/>
      <c r="Y244" s="54">
        <f>IF($G244="w",0,IF(AND($V244=0,$X244=0),0,TRUNC((1000/($V244*60+$X244)-IF($G244="w",Parameter!$B$6,Parameter!$D$6))/IF($G244="w",Parameter!$C$6,Parameter!$E$6))))</f>
        <v>0</v>
      </c>
      <c r="Z244" s="37"/>
      <c r="AA244" s="104">
        <f>IF(Z244=0,0,TRUNC((SQRT(Z244)- IF($G244="w",Parameter!$B$11,Parameter!$D$11))/IF($G244="w",Parameter!$C$11,Parameter!$E$11)))</f>
        <v>0</v>
      </c>
      <c r="AB244" s="105"/>
      <c r="AC244" s="104">
        <f>IF(AB244=0,0,TRUNC((SQRT(AB244)- IF($G244="w",Parameter!$B$10,Parameter!$D$10))/IF($G244="w",Parameter!$C$10,Parameter!$E$10)))</f>
        <v>0</v>
      </c>
      <c r="AD244" s="38"/>
      <c r="AE244" s="55">
        <f>IF(AD244=0,0,TRUNC((SQRT(AD244)- IF($G244="w",Parameter!$B$15,Parameter!$D$15))/IF($G244="w",Parameter!$C$15,Parameter!$E$15)))</f>
        <v>0</v>
      </c>
      <c r="AF244" s="32"/>
      <c r="AG244" s="55">
        <f>IF(AF244=0,0,TRUNC((SQRT(AF244)- IF($G244="w",Parameter!$B$12,Parameter!$D$12))/IF($G244="w",Parameter!$C$12,Parameter!$E$12)))</f>
        <v>0</v>
      </c>
      <c r="AH244" s="60">
        <f t="shared" si="43"/>
        <v>0</v>
      </c>
      <c r="AI244" s="61">
        <f>LOOKUP($F244,Urkunde!$A$2:$A$16,IF($G244="w",Urkunde!$B$2:$B$16,Urkunde!$D$2:$D$16))</f>
        <v>0</v>
      </c>
      <c r="AJ244" s="61">
        <f>LOOKUP($F244,Urkunde!$A$2:$A$16,IF($G244="w",Urkunde!$C$2:$C$16,Urkunde!$E$2:$E$16))</f>
        <v>0</v>
      </c>
      <c r="AK244" s="61" t="str">
        <f t="shared" si="44"/>
        <v>-</v>
      </c>
      <c r="AL244" s="29">
        <f t="shared" si="45"/>
        <v>0</v>
      </c>
      <c r="AM244" s="21">
        <f t="shared" si="46"/>
        <v>0</v>
      </c>
      <c r="AN244" s="21">
        <f t="shared" si="47"/>
        <v>0</v>
      </c>
      <c r="AO244" s="21">
        <f t="shared" si="48"/>
        <v>0</v>
      </c>
      <c r="AP244" s="21">
        <f t="shared" si="49"/>
        <v>0</v>
      </c>
      <c r="AQ244" s="21">
        <f t="shared" si="50"/>
        <v>0</v>
      </c>
      <c r="AR244" s="21">
        <f t="shared" si="51"/>
        <v>0</v>
      </c>
      <c r="AS244" s="21">
        <f t="shared" si="52"/>
        <v>0</v>
      </c>
      <c r="AT244" s="21">
        <f t="shared" si="53"/>
        <v>0</v>
      </c>
      <c r="AU244" s="21">
        <f t="shared" si="54"/>
        <v>0</v>
      </c>
      <c r="AV244" s="21">
        <f t="shared" si="55"/>
        <v>0</v>
      </c>
    </row>
    <row r="245" spans="1:48" ht="15.6" x14ac:dyDescent="0.3">
      <c r="A245" s="51"/>
      <c r="B245" s="50"/>
      <c r="C245" s="96"/>
      <c r="D245" s="96"/>
      <c r="E245" s="49"/>
      <c r="F245" s="52">
        <f t="shared" si="42"/>
        <v>0</v>
      </c>
      <c r="G245" s="48"/>
      <c r="H245" s="38"/>
      <c r="I245" s="54">
        <f>IF(H245=0,0,TRUNC((50/(H245+0.24)- IF($G245="w",Parameter!$B$3,Parameter!$D$3))/IF($G245="w",Parameter!$C$3,Parameter!$E$3)))</f>
        <v>0</v>
      </c>
      <c r="J245" s="105"/>
      <c r="K245" s="54">
        <f>IF(J245=0,0,TRUNC((75/(J245+0.24)- IF($G245="w",Parameter!$B$3,Parameter!$D$3))/IF($G245="w",Parameter!$C$3,Parameter!$E$3)))</f>
        <v>0</v>
      </c>
      <c r="L245" s="105"/>
      <c r="M245" s="54">
        <f>IF(L245=0,0,TRUNC((100/(L245+0.24)- IF($G245="w",Parameter!$B$3,Parameter!$D$3))/IF($G245="w",Parameter!$C$3,Parameter!$E$3)))</f>
        <v>0</v>
      </c>
      <c r="N245" s="80"/>
      <c r="O245" s="79" t="s">
        <v>44</v>
      </c>
      <c r="P245" s="81"/>
      <c r="Q245" s="54">
        <f>IF($G245="m",0,IF(AND($P245=0,$N245=0),0,TRUNC((800/($N245*60+$P245)-IF($G245="w",Parameter!$B$6,Parameter!$D$6))/IF($G245="w",Parameter!$C$6,Parameter!$E$6))))</f>
        <v>0</v>
      </c>
      <c r="R245" s="106"/>
      <c r="S245" s="73">
        <f>IF(R245=0,0,TRUNC((2000/(R245)- IF(Q245="w",Parameter!$B$6,Parameter!$D$6))/IF(Q245="w",Parameter!$C$6,Parameter!$E$6)))</f>
        <v>0</v>
      </c>
      <c r="T245" s="106"/>
      <c r="U245" s="73">
        <f>IF(T245=0,0,TRUNC((2000/(T245)- IF(Q245="w",Parameter!$B$3,Parameter!$D$3))/IF(Q245="w",Parameter!$C$3,Parameter!$E$3)))</f>
        <v>0</v>
      </c>
      <c r="V245" s="80"/>
      <c r="W245" s="79" t="s">
        <v>44</v>
      </c>
      <c r="X245" s="81"/>
      <c r="Y245" s="54">
        <f>IF($G245="w",0,IF(AND($V245=0,$X245=0),0,TRUNC((1000/($V245*60+$X245)-IF($G245="w",Parameter!$B$6,Parameter!$D$6))/IF($G245="w",Parameter!$C$6,Parameter!$E$6))))</f>
        <v>0</v>
      </c>
      <c r="Z245" s="37"/>
      <c r="AA245" s="104">
        <f>IF(Z245=0,0,TRUNC((SQRT(Z245)- IF($G245="w",Parameter!$B$11,Parameter!$D$11))/IF($G245="w",Parameter!$C$11,Parameter!$E$11)))</f>
        <v>0</v>
      </c>
      <c r="AB245" s="105"/>
      <c r="AC245" s="104">
        <f>IF(AB245=0,0,TRUNC((SQRT(AB245)- IF($G245="w",Parameter!$B$10,Parameter!$D$10))/IF($G245="w",Parameter!$C$10,Parameter!$E$10)))</f>
        <v>0</v>
      </c>
      <c r="AD245" s="38"/>
      <c r="AE245" s="55">
        <f>IF(AD245=0,0,TRUNC((SQRT(AD245)- IF($G245="w",Parameter!$B$15,Parameter!$D$15))/IF($G245="w",Parameter!$C$15,Parameter!$E$15)))</f>
        <v>0</v>
      </c>
      <c r="AF245" s="32"/>
      <c r="AG245" s="55">
        <f>IF(AF245=0,0,TRUNC((SQRT(AF245)- IF($G245="w",Parameter!$B$12,Parameter!$D$12))/IF($G245="w",Parameter!$C$12,Parameter!$E$12)))</f>
        <v>0</v>
      </c>
      <c r="AH245" s="60">
        <f t="shared" si="43"/>
        <v>0</v>
      </c>
      <c r="AI245" s="61">
        <f>LOOKUP($F245,Urkunde!$A$2:$A$16,IF($G245="w",Urkunde!$B$2:$B$16,Urkunde!$D$2:$D$16))</f>
        <v>0</v>
      </c>
      <c r="AJ245" s="61">
        <f>LOOKUP($F245,Urkunde!$A$2:$A$16,IF($G245="w",Urkunde!$C$2:$C$16,Urkunde!$E$2:$E$16))</f>
        <v>0</v>
      </c>
      <c r="AK245" s="61" t="str">
        <f t="shared" si="44"/>
        <v>-</v>
      </c>
      <c r="AL245" s="29">
        <f t="shared" si="45"/>
        <v>0</v>
      </c>
      <c r="AM245" s="21">
        <f t="shared" si="46"/>
        <v>0</v>
      </c>
      <c r="AN245" s="21">
        <f t="shared" si="47"/>
        <v>0</v>
      </c>
      <c r="AO245" s="21">
        <f t="shared" si="48"/>
        <v>0</v>
      </c>
      <c r="AP245" s="21">
        <f t="shared" si="49"/>
        <v>0</v>
      </c>
      <c r="AQ245" s="21">
        <f t="shared" si="50"/>
        <v>0</v>
      </c>
      <c r="AR245" s="21">
        <f t="shared" si="51"/>
        <v>0</v>
      </c>
      <c r="AS245" s="21">
        <f t="shared" si="52"/>
        <v>0</v>
      </c>
      <c r="AT245" s="21">
        <f t="shared" si="53"/>
        <v>0</v>
      </c>
      <c r="AU245" s="21">
        <f t="shared" si="54"/>
        <v>0</v>
      </c>
      <c r="AV245" s="21">
        <f t="shared" si="55"/>
        <v>0</v>
      </c>
    </row>
    <row r="246" spans="1:48" ht="15.6" x14ac:dyDescent="0.3">
      <c r="A246" s="51"/>
      <c r="B246" s="50"/>
      <c r="C246" s="96"/>
      <c r="D246" s="96"/>
      <c r="E246" s="49"/>
      <c r="F246" s="52">
        <f t="shared" si="42"/>
        <v>0</v>
      </c>
      <c r="G246" s="48"/>
      <c r="H246" s="38"/>
      <c r="I246" s="54">
        <f>IF(H246=0,0,TRUNC((50/(H246+0.24)- IF($G246="w",Parameter!$B$3,Parameter!$D$3))/IF($G246="w",Parameter!$C$3,Parameter!$E$3)))</f>
        <v>0</v>
      </c>
      <c r="J246" s="105"/>
      <c r="K246" s="54">
        <f>IF(J246=0,0,TRUNC((75/(J246+0.24)- IF($G246="w",Parameter!$B$3,Parameter!$D$3))/IF($G246="w",Parameter!$C$3,Parameter!$E$3)))</f>
        <v>0</v>
      </c>
      <c r="L246" s="105"/>
      <c r="M246" s="54">
        <f>IF(L246=0,0,TRUNC((100/(L246+0.24)- IF($G246="w",Parameter!$B$3,Parameter!$D$3))/IF($G246="w",Parameter!$C$3,Parameter!$E$3)))</f>
        <v>0</v>
      </c>
      <c r="N246" s="80"/>
      <c r="O246" s="79" t="s">
        <v>44</v>
      </c>
      <c r="P246" s="81"/>
      <c r="Q246" s="54">
        <f>IF($G246="m",0,IF(AND($P246=0,$N246=0),0,TRUNC((800/($N246*60+$P246)-IF($G246="w",Parameter!$B$6,Parameter!$D$6))/IF($G246="w",Parameter!$C$6,Parameter!$E$6))))</f>
        <v>0</v>
      </c>
      <c r="R246" s="106"/>
      <c r="S246" s="73">
        <f>IF(R246=0,0,TRUNC((2000/(R246)- IF(Q246="w",Parameter!$B$6,Parameter!$D$6))/IF(Q246="w",Parameter!$C$6,Parameter!$E$6)))</f>
        <v>0</v>
      </c>
      <c r="T246" s="106"/>
      <c r="U246" s="73">
        <f>IF(T246=0,0,TRUNC((2000/(T246)- IF(Q246="w",Parameter!$B$3,Parameter!$D$3))/IF(Q246="w",Parameter!$C$3,Parameter!$E$3)))</f>
        <v>0</v>
      </c>
      <c r="V246" s="80"/>
      <c r="W246" s="79" t="s">
        <v>44</v>
      </c>
      <c r="X246" s="81"/>
      <c r="Y246" s="54">
        <f>IF($G246="w",0,IF(AND($V246=0,$X246=0),0,TRUNC((1000/($V246*60+$X246)-IF($G246="w",Parameter!$B$6,Parameter!$D$6))/IF($G246="w",Parameter!$C$6,Parameter!$E$6))))</f>
        <v>0</v>
      </c>
      <c r="Z246" s="37"/>
      <c r="AA246" s="104">
        <f>IF(Z246=0,0,TRUNC((SQRT(Z246)- IF($G246="w",Parameter!$B$11,Parameter!$D$11))/IF($G246="w",Parameter!$C$11,Parameter!$E$11)))</f>
        <v>0</v>
      </c>
      <c r="AB246" s="105"/>
      <c r="AC246" s="104">
        <f>IF(AB246=0,0,TRUNC((SQRT(AB246)- IF($G246="w",Parameter!$B$10,Parameter!$D$10))/IF($G246="w",Parameter!$C$10,Parameter!$E$10)))</f>
        <v>0</v>
      </c>
      <c r="AD246" s="38"/>
      <c r="AE246" s="55">
        <f>IF(AD246=0,0,TRUNC((SQRT(AD246)- IF($G246="w",Parameter!$B$15,Parameter!$D$15))/IF($G246="w",Parameter!$C$15,Parameter!$E$15)))</f>
        <v>0</v>
      </c>
      <c r="AF246" s="32"/>
      <c r="AG246" s="55">
        <f>IF(AF246=0,0,TRUNC((SQRT(AF246)- IF($G246="w",Parameter!$B$12,Parameter!$D$12))/IF($G246="w",Parameter!$C$12,Parameter!$E$12)))</f>
        <v>0</v>
      </c>
      <c r="AH246" s="60">
        <f t="shared" si="43"/>
        <v>0</v>
      </c>
      <c r="AI246" s="61">
        <f>LOOKUP($F246,Urkunde!$A$2:$A$16,IF($G246="w",Urkunde!$B$2:$B$16,Urkunde!$D$2:$D$16))</f>
        <v>0</v>
      </c>
      <c r="AJ246" s="61">
        <f>LOOKUP($F246,Urkunde!$A$2:$A$16,IF($G246="w",Urkunde!$C$2:$C$16,Urkunde!$E$2:$E$16))</f>
        <v>0</v>
      </c>
      <c r="AK246" s="61" t="str">
        <f t="shared" si="44"/>
        <v>-</v>
      </c>
      <c r="AL246" s="29">
        <f t="shared" si="45"/>
        <v>0</v>
      </c>
      <c r="AM246" s="21">
        <f t="shared" si="46"/>
        <v>0</v>
      </c>
      <c r="AN246" s="21">
        <f t="shared" si="47"/>
        <v>0</v>
      </c>
      <c r="AO246" s="21">
        <f t="shared" si="48"/>
        <v>0</v>
      </c>
      <c r="AP246" s="21">
        <f t="shared" si="49"/>
        <v>0</v>
      </c>
      <c r="AQ246" s="21">
        <f t="shared" si="50"/>
        <v>0</v>
      </c>
      <c r="AR246" s="21">
        <f t="shared" si="51"/>
        <v>0</v>
      </c>
      <c r="AS246" s="21">
        <f t="shared" si="52"/>
        <v>0</v>
      </c>
      <c r="AT246" s="21">
        <f t="shared" si="53"/>
        <v>0</v>
      </c>
      <c r="AU246" s="21">
        <f t="shared" si="54"/>
        <v>0</v>
      </c>
      <c r="AV246" s="21">
        <f t="shared" si="55"/>
        <v>0</v>
      </c>
    </row>
    <row r="247" spans="1:48" ht="15.6" x14ac:dyDescent="0.3">
      <c r="A247" s="51"/>
      <c r="B247" s="50"/>
      <c r="C247" s="96"/>
      <c r="D247" s="96"/>
      <c r="E247" s="49"/>
      <c r="F247" s="52">
        <f t="shared" si="42"/>
        <v>0</v>
      </c>
      <c r="G247" s="48"/>
      <c r="H247" s="38"/>
      <c r="I247" s="54">
        <f>IF(H247=0,0,TRUNC((50/(H247+0.24)- IF($G247="w",Parameter!$B$3,Parameter!$D$3))/IF($G247="w",Parameter!$C$3,Parameter!$E$3)))</f>
        <v>0</v>
      </c>
      <c r="J247" s="105"/>
      <c r="K247" s="54">
        <f>IF(J247=0,0,TRUNC((75/(J247+0.24)- IF($G247="w",Parameter!$B$3,Parameter!$D$3))/IF($G247="w",Parameter!$C$3,Parameter!$E$3)))</f>
        <v>0</v>
      </c>
      <c r="L247" s="105"/>
      <c r="M247" s="54">
        <f>IF(L247=0,0,TRUNC((100/(L247+0.24)- IF($G247="w",Parameter!$B$3,Parameter!$D$3))/IF($G247="w",Parameter!$C$3,Parameter!$E$3)))</f>
        <v>0</v>
      </c>
      <c r="N247" s="80"/>
      <c r="O247" s="79" t="s">
        <v>44</v>
      </c>
      <c r="P247" s="81"/>
      <c r="Q247" s="54">
        <f>IF($G247="m",0,IF(AND($P247=0,$N247=0),0,TRUNC((800/($N247*60+$P247)-IF($G247="w",Parameter!$B$6,Parameter!$D$6))/IF($G247="w",Parameter!$C$6,Parameter!$E$6))))</f>
        <v>0</v>
      </c>
      <c r="R247" s="106"/>
      <c r="S247" s="73">
        <f>IF(R247=0,0,TRUNC((2000/(R247)- IF(Q247="w",Parameter!$B$6,Parameter!$D$6))/IF(Q247="w",Parameter!$C$6,Parameter!$E$6)))</f>
        <v>0</v>
      </c>
      <c r="T247" s="106"/>
      <c r="U247" s="73">
        <f>IF(T247=0,0,TRUNC((2000/(T247)- IF(Q247="w",Parameter!$B$3,Parameter!$D$3))/IF(Q247="w",Parameter!$C$3,Parameter!$E$3)))</f>
        <v>0</v>
      </c>
      <c r="V247" s="80"/>
      <c r="W247" s="79" t="s">
        <v>44</v>
      </c>
      <c r="X247" s="81"/>
      <c r="Y247" s="54">
        <f>IF($G247="w",0,IF(AND($V247=0,$X247=0),0,TRUNC((1000/($V247*60+$X247)-IF($G247="w",Parameter!$B$6,Parameter!$D$6))/IF($G247="w",Parameter!$C$6,Parameter!$E$6))))</f>
        <v>0</v>
      </c>
      <c r="Z247" s="37"/>
      <c r="AA247" s="104">
        <f>IF(Z247=0,0,TRUNC((SQRT(Z247)- IF($G247="w",Parameter!$B$11,Parameter!$D$11))/IF($G247="w",Parameter!$C$11,Parameter!$E$11)))</f>
        <v>0</v>
      </c>
      <c r="AB247" s="105"/>
      <c r="AC247" s="104">
        <f>IF(AB247=0,0,TRUNC((SQRT(AB247)- IF($G247="w",Parameter!$B$10,Parameter!$D$10))/IF($G247="w",Parameter!$C$10,Parameter!$E$10)))</f>
        <v>0</v>
      </c>
      <c r="AD247" s="38"/>
      <c r="AE247" s="55">
        <f>IF(AD247=0,0,TRUNC((SQRT(AD247)- IF($G247="w",Parameter!$B$15,Parameter!$D$15))/IF($G247="w",Parameter!$C$15,Parameter!$E$15)))</f>
        <v>0</v>
      </c>
      <c r="AF247" s="32"/>
      <c r="AG247" s="55">
        <f>IF(AF247=0,0,TRUNC((SQRT(AF247)- IF($G247="w",Parameter!$B$12,Parameter!$D$12))/IF($G247="w",Parameter!$C$12,Parameter!$E$12)))</f>
        <v>0</v>
      </c>
      <c r="AH247" s="60">
        <f t="shared" si="43"/>
        <v>0</v>
      </c>
      <c r="AI247" s="61">
        <f>LOOKUP($F247,Urkunde!$A$2:$A$16,IF($G247="w",Urkunde!$B$2:$B$16,Urkunde!$D$2:$D$16))</f>
        <v>0</v>
      </c>
      <c r="AJ247" s="61">
        <f>LOOKUP($F247,Urkunde!$A$2:$A$16,IF($G247="w",Urkunde!$C$2:$C$16,Urkunde!$E$2:$E$16))</f>
        <v>0</v>
      </c>
      <c r="AK247" s="61" t="str">
        <f t="shared" si="44"/>
        <v>-</v>
      </c>
      <c r="AL247" s="29">
        <f t="shared" si="45"/>
        <v>0</v>
      </c>
      <c r="AM247" s="21">
        <f t="shared" si="46"/>
        <v>0</v>
      </c>
      <c r="AN247" s="21">
        <f t="shared" si="47"/>
        <v>0</v>
      </c>
      <c r="AO247" s="21">
        <f t="shared" si="48"/>
        <v>0</v>
      </c>
      <c r="AP247" s="21">
        <f t="shared" si="49"/>
        <v>0</v>
      </c>
      <c r="AQ247" s="21">
        <f t="shared" si="50"/>
        <v>0</v>
      </c>
      <c r="AR247" s="21">
        <f t="shared" si="51"/>
        <v>0</v>
      </c>
      <c r="AS247" s="21">
        <f t="shared" si="52"/>
        <v>0</v>
      </c>
      <c r="AT247" s="21">
        <f t="shared" si="53"/>
        <v>0</v>
      </c>
      <c r="AU247" s="21">
        <f t="shared" si="54"/>
        <v>0</v>
      </c>
      <c r="AV247" s="21">
        <f t="shared" si="55"/>
        <v>0</v>
      </c>
    </row>
    <row r="248" spans="1:48" ht="15.6" x14ac:dyDescent="0.3">
      <c r="A248" s="51"/>
      <c r="B248" s="50"/>
      <c r="C248" s="96"/>
      <c r="D248" s="96"/>
      <c r="E248" s="49"/>
      <c r="F248" s="52">
        <f t="shared" si="42"/>
        <v>0</v>
      </c>
      <c r="G248" s="48"/>
      <c r="H248" s="38"/>
      <c r="I248" s="54">
        <f>IF(H248=0,0,TRUNC((50/(H248+0.24)- IF($G248="w",Parameter!$B$3,Parameter!$D$3))/IF($G248="w",Parameter!$C$3,Parameter!$E$3)))</f>
        <v>0</v>
      </c>
      <c r="J248" s="105"/>
      <c r="K248" s="54">
        <f>IF(J248=0,0,TRUNC((75/(J248+0.24)- IF($G248="w",Parameter!$B$3,Parameter!$D$3))/IF($G248="w",Parameter!$C$3,Parameter!$E$3)))</f>
        <v>0</v>
      </c>
      <c r="L248" s="105"/>
      <c r="M248" s="54">
        <f>IF(L248=0,0,TRUNC((100/(L248+0.24)- IF($G248="w",Parameter!$B$3,Parameter!$D$3))/IF($G248="w",Parameter!$C$3,Parameter!$E$3)))</f>
        <v>0</v>
      </c>
      <c r="N248" s="80"/>
      <c r="O248" s="79" t="s">
        <v>44</v>
      </c>
      <c r="P248" s="81"/>
      <c r="Q248" s="54">
        <f>IF($G248="m",0,IF(AND($P248=0,$N248=0),0,TRUNC((800/($N248*60+$P248)-IF($G248="w",Parameter!$B$6,Parameter!$D$6))/IF($G248="w",Parameter!$C$6,Parameter!$E$6))))</f>
        <v>0</v>
      </c>
      <c r="R248" s="106"/>
      <c r="S248" s="73">
        <f>IF(R248=0,0,TRUNC((2000/(R248)- IF(Q248="w",Parameter!$B$6,Parameter!$D$6))/IF(Q248="w",Parameter!$C$6,Parameter!$E$6)))</f>
        <v>0</v>
      </c>
      <c r="T248" s="106"/>
      <c r="U248" s="73">
        <f>IF(T248=0,0,TRUNC((2000/(T248)- IF(Q248="w",Parameter!$B$3,Parameter!$D$3))/IF(Q248="w",Parameter!$C$3,Parameter!$E$3)))</f>
        <v>0</v>
      </c>
      <c r="V248" s="80"/>
      <c r="W248" s="79" t="s">
        <v>44</v>
      </c>
      <c r="X248" s="81"/>
      <c r="Y248" s="54">
        <f>IF($G248="w",0,IF(AND($V248=0,$X248=0),0,TRUNC((1000/($V248*60+$X248)-IF($G248="w",Parameter!$B$6,Parameter!$D$6))/IF($G248="w",Parameter!$C$6,Parameter!$E$6))))</f>
        <v>0</v>
      </c>
      <c r="Z248" s="37"/>
      <c r="AA248" s="104">
        <f>IF(Z248=0,0,TRUNC((SQRT(Z248)- IF($G248="w",Parameter!$B$11,Parameter!$D$11))/IF($G248="w",Parameter!$C$11,Parameter!$E$11)))</f>
        <v>0</v>
      </c>
      <c r="AB248" s="105"/>
      <c r="AC248" s="104">
        <f>IF(AB248=0,0,TRUNC((SQRT(AB248)- IF($G248="w",Parameter!$B$10,Parameter!$D$10))/IF($G248="w",Parameter!$C$10,Parameter!$E$10)))</f>
        <v>0</v>
      </c>
      <c r="AD248" s="38"/>
      <c r="AE248" s="55">
        <f>IF(AD248=0,0,TRUNC((SQRT(AD248)- IF($G248="w",Parameter!$B$15,Parameter!$D$15))/IF($G248="w",Parameter!$C$15,Parameter!$E$15)))</f>
        <v>0</v>
      </c>
      <c r="AF248" s="32"/>
      <c r="AG248" s="55">
        <f>IF(AF248=0,0,TRUNC((SQRT(AF248)- IF($G248="w",Parameter!$B$12,Parameter!$D$12))/IF($G248="w",Parameter!$C$12,Parameter!$E$12)))</f>
        <v>0</v>
      </c>
      <c r="AH248" s="60">
        <f t="shared" si="43"/>
        <v>0</v>
      </c>
      <c r="AI248" s="61">
        <f>LOOKUP($F248,Urkunde!$A$2:$A$16,IF($G248="w",Urkunde!$B$2:$B$16,Urkunde!$D$2:$D$16))</f>
        <v>0</v>
      </c>
      <c r="AJ248" s="61">
        <f>LOOKUP($F248,Urkunde!$A$2:$A$16,IF($G248="w",Urkunde!$C$2:$C$16,Urkunde!$E$2:$E$16))</f>
        <v>0</v>
      </c>
      <c r="AK248" s="61" t="str">
        <f t="shared" si="44"/>
        <v>-</v>
      </c>
      <c r="AL248" s="29">
        <f t="shared" si="45"/>
        <v>0</v>
      </c>
      <c r="AM248" s="21">
        <f t="shared" si="46"/>
        <v>0</v>
      </c>
      <c r="AN248" s="21">
        <f t="shared" si="47"/>
        <v>0</v>
      </c>
      <c r="AO248" s="21">
        <f t="shared" si="48"/>
        <v>0</v>
      </c>
      <c r="AP248" s="21">
        <f t="shared" si="49"/>
        <v>0</v>
      </c>
      <c r="AQ248" s="21">
        <f t="shared" si="50"/>
        <v>0</v>
      </c>
      <c r="AR248" s="21">
        <f t="shared" si="51"/>
        <v>0</v>
      </c>
      <c r="AS248" s="21">
        <f t="shared" si="52"/>
        <v>0</v>
      </c>
      <c r="AT248" s="21">
        <f t="shared" si="53"/>
        <v>0</v>
      </c>
      <c r="AU248" s="21">
        <f t="shared" si="54"/>
        <v>0</v>
      </c>
      <c r="AV248" s="21">
        <f t="shared" si="55"/>
        <v>0</v>
      </c>
    </row>
    <row r="249" spans="1:48" ht="15.6" x14ac:dyDescent="0.3">
      <c r="A249" s="51"/>
      <c r="B249" s="50"/>
      <c r="C249" s="96"/>
      <c r="D249" s="96"/>
      <c r="E249" s="49"/>
      <c r="F249" s="52">
        <f t="shared" si="42"/>
        <v>0</v>
      </c>
      <c r="G249" s="48"/>
      <c r="H249" s="38"/>
      <c r="I249" s="54">
        <f>IF(H249=0,0,TRUNC((50/(H249+0.24)- IF($G249="w",Parameter!$B$3,Parameter!$D$3))/IF($G249="w",Parameter!$C$3,Parameter!$E$3)))</f>
        <v>0</v>
      </c>
      <c r="J249" s="105"/>
      <c r="K249" s="54">
        <f>IF(J249=0,0,TRUNC((75/(J249+0.24)- IF($G249="w",Parameter!$B$3,Parameter!$D$3))/IF($G249="w",Parameter!$C$3,Parameter!$E$3)))</f>
        <v>0</v>
      </c>
      <c r="L249" s="105"/>
      <c r="M249" s="54">
        <f>IF(L249=0,0,TRUNC((100/(L249+0.24)- IF($G249="w",Parameter!$B$3,Parameter!$D$3))/IF($G249="w",Parameter!$C$3,Parameter!$E$3)))</f>
        <v>0</v>
      </c>
      <c r="N249" s="80"/>
      <c r="O249" s="79" t="s">
        <v>44</v>
      </c>
      <c r="P249" s="81"/>
      <c r="Q249" s="54">
        <f>IF($G249="m",0,IF(AND($P249=0,$N249=0),0,TRUNC((800/($N249*60+$P249)-IF($G249="w",Parameter!$B$6,Parameter!$D$6))/IF($G249="w",Parameter!$C$6,Parameter!$E$6))))</f>
        <v>0</v>
      </c>
      <c r="R249" s="106"/>
      <c r="S249" s="73">
        <f>IF(R249=0,0,TRUNC((2000/(R249)- IF(Q249="w",Parameter!$B$6,Parameter!$D$6))/IF(Q249="w",Parameter!$C$6,Parameter!$E$6)))</f>
        <v>0</v>
      </c>
      <c r="T249" s="106"/>
      <c r="U249" s="73">
        <f>IF(T249=0,0,TRUNC((2000/(T249)- IF(Q249="w",Parameter!$B$3,Parameter!$D$3))/IF(Q249="w",Parameter!$C$3,Parameter!$E$3)))</f>
        <v>0</v>
      </c>
      <c r="V249" s="80"/>
      <c r="W249" s="79" t="s">
        <v>44</v>
      </c>
      <c r="X249" s="81"/>
      <c r="Y249" s="54">
        <f>IF($G249="w",0,IF(AND($V249=0,$X249=0),0,TRUNC((1000/($V249*60+$X249)-IF($G249="w",Parameter!$B$6,Parameter!$D$6))/IF($G249="w",Parameter!$C$6,Parameter!$E$6))))</f>
        <v>0</v>
      </c>
      <c r="Z249" s="37"/>
      <c r="AA249" s="104">
        <f>IF(Z249=0,0,TRUNC((SQRT(Z249)- IF($G249="w",Parameter!$B$11,Parameter!$D$11))/IF($G249="w",Parameter!$C$11,Parameter!$E$11)))</f>
        <v>0</v>
      </c>
      <c r="AB249" s="105"/>
      <c r="AC249" s="104">
        <f>IF(AB249=0,0,TRUNC((SQRT(AB249)- IF($G249="w",Parameter!$B$10,Parameter!$D$10))/IF($G249="w",Parameter!$C$10,Parameter!$E$10)))</f>
        <v>0</v>
      </c>
      <c r="AD249" s="38"/>
      <c r="AE249" s="55">
        <f>IF(AD249=0,0,TRUNC((SQRT(AD249)- IF($G249="w",Parameter!$B$15,Parameter!$D$15))/IF($G249="w",Parameter!$C$15,Parameter!$E$15)))</f>
        <v>0</v>
      </c>
      <c r="AF249" s="32"/>
      <c r="AG249" s="55">
        <f>IF(AF249=0,0,TRUNC((SQRT(AF249)- IF($G249="w",Parameter!$B$12,Parameter!$D$12))/IF($G249="w",Parameter!$C$12,Parameter!$E$12)))</f>
        <v>0</v>
      </c>
      <c r="AH249" s="60">
        <f t="shared" si="43"/>
        <v>0</v>
      </c>
      <c r="AI249" s="61">
        <f>LOOKUP($F249,Urkunde!$A$2:$A$16,IF($G249="w",Urkunde!$B$2:$B$16,Urkunde!$D$2:$D$16))</f>
        <v>0</v>
      </c>
      <c r="AJ249" s="61">
        <f>LOOKUP($F249,Urkunde!$A$2:$A$16,IF($G249="w",Urkunde!$C$2:$C$16,Urkunde!$E$2:$E$16))</f>
        <v>0</v>
      </c>
      <c r="AK249" s="61" t="str">
        <f t="shared" si="44"/>
        <v>-</v>
      </c>
      <c r="AL249" s="29">
        <f t="shared" si="45"/>
        <v>0</v>
      </c>
      <c r="AM249" s="21">
        <f t="shared" si="46"/>
        <v>0</v>
      </c>
      <c r="AN249" s="21">
        <f t="shared" si="47"/>
        <v>0</v>
      </c>
      <c r="AO249" s="21">
        <f t="shared" si="48"/>
        <v>0</v>
      </c>
      <c r="AP249" s="21">
        <f t="shared" si="49"/>
        <v>0</v>
      </c>
      <c r="AQ249" s="21">
        <f t="shared" si="50"/>
        <v>0</v>
      </c>
      <c r="AR249" s="21">
        <f t="shared" si="51"/>
        <v>0</v>
      </c>
      <c r="AS249" s="21">
        <f t="shared" si="52"/>
        <v>0</v>
      </c>
      <c r="AT249" s="21">
        <f t="shared" si="53"/>
        <v>0</v>
      </c>
      <c r="AU249" s="21">
        <f t="shared" si="54"/>
        <v>0</v>
      </c>
      <c r="AV249" s="21">
        <f t="shared" si="55"/>
        <v>0</v>
      </c>
    </row>
    <row r="250" spans="1:48" ht="15.6" x14ac:dyDescent="0.3">
      <c r="A250" s="51"/>
      <c r="B250" s="50"/>
      <c r="C250" s="96"/>
      <c r="D250" s="96"/>
      <c r="E250" s="49"/>
      <c r="F250" s="52">
        <f t="shared" si="42"/>
        <v>0</v>
      </c>
      <c r="G250" s="48"/>
      <c r="H250" s="38"/>
      <c r="I250" s="54">
        <f>IF(H250=0,0,TRUNC((50/(H250+0.24)- IF($G250="w",Parameter!$B$3,Parameter!$D$3))/IF($G250="w",Parameter!$C$3,Parameter!$E$3)))</f>
        <v>0</v>
      </c>
      <c r="J250" s="105"/>
      <c r="K250" s="54">
        <f>IF(J250=0,0,TRUNC((75/(J250+0.24)- IF($G250="w",Parameter!$B$3,Parameter!$D$3))/IF($G250="w",Parameter!$C$3,Parameter!$E$3)))</f>
        <v>0</v>
      </c>
      <c r="L250" s="105"/>
      <c r="M250" s="54">
        <f>IF(L250=0,0,TRUNC((100/(L250+0.24)- IF($G250="w",Parameter!$B$3,Parameter!$D$3))/IF($G250="w",Parameter!$C$3,Parameter!$E$3)))</f>
        <v>0</v>
      </c>
      <c r="N250" s="80"/>
      <c r="O250" s="79" t="s">
        <v>44</v>
      </c>
      <c r="P250" s="81"/>
      <c r="Q250" s="54">
        <f>IF($G250="m",0,IF(AND($P250=0,$N250=0),0,TRUNC((800/($N250*60+$P250)-IF($G250="w",Parameter!$B$6,Parameter!$D$6))/IF($G250="w",Parameter!$C$6,Parameter!$E$6))))</f>
        <v>0</v>
      </c>
      <c r="R250" s="106"/>
      <c r="S250" s="73">
        <f>IF(R250=0,0,TRUNC((2000/(R250)- IF(Q250="w",Parameter!$B$6,Parameter!$D$6))/IF(Q250="w",Parameter!$C$6,Parameter!$E$6)))</f>
        <v>0</v>
      </c>
      <c r="T250" s="106"/>
      <c r="U250" s="73">
        <f>IF(T250=0,0,TRUNC((2000/(T250)- IF(Q250="w",Parameter!$B$3,Parameter!$D$3))/IF(Q250="w",Parameter!$C$3,Parameter!$E$3)))</f>
        <v>0</v>
      </c>
      <c r="V250" s="80"/>
      <c r="W250" s="79" t="s">
        <v>44</v>
      </c>
      <c r="X250" s="81"/>
      <c r="Y250" s="54">
        <f>IF($G250="w",0,IF(AND($V250=0,$X250=0),0,TRUNC((1000/($V250*60+$X250)-IF($G250="w",Parameter!$B$6,Parameter!$D$6))/IF($G250="w",Parameter!$C$6,Parameter!$E$6))))</f>
        <v>0</v>
      </c>
      <c r="Z250" s="37"/>
      <c r="AA250" s="104">
        <f>IF(Z250=0,0,TRUNC((SQRT(Z250)- IF($G250="w",Parameter!$B$11,Parameter!$D$11))/IF($G250="w",Parameter!$C$11,Parameter!$E$11)))</f>
        <v>0</v>
      </c>
      <c r="AB250" s="105"/>
      <c r="AC250" s="104">
        <f>IF(AB250=0,0,TRUNC((SQRT(AB250)- IF($G250="w",Parameter!$B$10,Parameter!$D$10))/IF($G250="w",Parameter!$C$10,Parameter!$E$10)))</f>
        <v>0</v>
      </c>
      <c r="AD250" s="38"/>
      <c r="AE250" s="55">
        <f>IF(AD250=0,0,TRUNC((SQRT(AD250)- IF($G250="w",Parameter!$B$15,Parameter!$D$15))/IF($G250="w",Parameter!$C$15,Parameter!$E$15)))</f>
        <v>0</v>
      </c>
      <c r="AF250" s="32"/>
      <c r="AG250" s="55">
        <f>IF(AF250=0,0,TRUNC((SQRT(AF250)- IF($G250="w",Parameter!$B$12,Parameter!$D$12))/IF($G250="w",Parameter!$C$12,Parameter!$E$12)))</f>
        <v>0</v>
      </c>
      <c r="AH250" s="60">
        <f t="shared" si="43"/>
        <v>0</v>
      </c>
      <c r="AI250" s="61">
        <f>LOOKUP($F250,Urkunde!$A$2:$A$16,IF($G250="w",Urkunde!$B$2:$B$16,Urkunde!$D$2:$D$16))</f>
        <v>0</v>
      </c>
      <c r="AJ250" s="61">
        <f>LOOKUP($F250,Urkunde!$A$2:$A$16,IF($G250="w",Urkunde!$C$2:$C$16,Urkunde!$E$2:$E$16))</f>
        <v>0</v>
      </c>
      <c r="AK250" s="61" t="str">
        <f t="shared" si="44"/>
        <v>-</v>
      </c>
      <c r="AL250" s="29">
        <f t="shared" si="45"/>
        <v>0</v>
      </c>
      <c r="AM250" s="21">
        <f t="shared" si="46"/>
        <v>0</v>
      </c>
      <c r="AN250" s="21">
        <f t="shared" si="47"/>
        <v>0</v>
      </c>
      <c r="AO250" s="21">
        <f t="shared" si="48"/>
        <v>0</v>
      </c>
      <c r="AP250" s="21">
        <f t="shared" si="49"/>
        <v>0</v>
      </c>
      <c r="AQ250" s="21">
        <f t="shared" si="50"/>
        <v>0</v>
      </c>
      <c r="AR250" s="21">
        <f t="shared" si="51"/>
        <v>0</v>
      </c>
      <c r="AS250" s="21">
        <f t="shared" si="52"/>
        <v>0</v>
      </c>
      <c r="AT250" s="21">
        <f t="shared" si="53"/>
        <v>0</v>
      </c>
      <c r="AU250" s="21">
        <f t="shared" si="54"/>
        <v>0</v>
      </c>
      <c r="AV250" s="21">
        <f t="shared" si="55"/>
        <v>0</v>
      </c>
    </row>
    <row r="251" spans="1:48" ht="15.6" x14ac:dyDescent="0.3">
      <c r="A251" s="51"/>
      <c r="B251" s="50"/>
      <c r="C251" s="96"/>
      <c r="D251" s="96"/>
      <c r="E251" s="49"/>
      <c r="F251" s="52">
        <f t="shared" si="42"/>
        <v>0</v>
      </c>
      <c r="G251" s="48"/>
      <c r="H251" s="38"/>
      <c r="I251" s="54">
        <f>IF(H251=0,0,TRUNC((50/(H251+0.24)- IF($G251="w",Parameter!$B$3,Parameter!$D$3))/IF($G251="w",Parameter!$C$3,Parameter!$E$3)))</f>
        <v>0</v>
      </c>
      <c r="J251" s="105"/>
      <c r="K251" s="54">
        <f>IF(J251=0,0,TRUNC((75/(J251+0.24)- IF($G251="w",Parameter!$B$3,Parameter!$D$3))/IF($G251="w",Parameter!$C$3,Parameter!$E$3)))</f>
        <v>0</v>
      </c>
      <c r="L251" s="105"/>
      <c r="M251" s="54">
        <f>IF(L251=0,0,TRUNC((100/(L251+0.24)- IF($G251="w",Parameter!$B$3,Parameter!$D$3))/IF($G251="w",Parameter!$C$3,Parameter!$E$3)))</f>
        <v>0</v>
      </c>
      <c r="N251" s="80"/>
      <c r="O251" s="79" t="s">
        <v>44</v>
      </c>
      <c r="P251" s="81"/>
      <c r="Q251" s="54">
        <f>IF($G251="m",0,IF(AND($P251=0,$N251=0),0,TRUNC((800/($N251*60+$P251)-IF($G251="w",Parameter!$B$6,Parameter!$D$6))/IF($G251="w",Parameter!$C$6,Parameter!$E$6))))</f>
        <v>0</v>
      </c>
      <c r="R251" s="106"/>
      <c r="S251" s="73">
        <f>IF(R251=0,0,TRUNC((2000/(R251)- IF(Q251="w",Parameter!$B$6,Parameter!$D$6))/IF(Q251="w",Parameter!$C$6,Parameter!$E$6)))</f>
        <v>0</v>
      </c>
      <c r="T251" s="106"/>
      <c r="U251" s="73">
        <f>IF(T251=0,0,TRUNC((2000/(T251)- IF(Q251="w",Parameter!$B$3,Parameter!$D$3))/IF(Q251="w",Parameter!$C$3,Parameter!$E$3)))</f>
        <v>0</v>
      </c>
      <c r="V251" s="80"/>
      <c r="W251" s="79" t="s">
        <v>44</v>
      </c>
      <c r="X251" s="81"/>
      <c r="Y251" s="54">
        <f>IF($G251="w",0,IF(AND($V251=0,$X251=0),0,TRUNC((1000/($V251*60+$X251)-IF($G251="w",Parameter!$B$6,Parameter!$D$6))/IF($G251="w",Parameter!$C$6,Parameter!$E$6))))</f>
        <v>0</v>
      </c>
      <c r="Z251" s="37"/>
      <c r="AA251" s="104">
        <f>IF(Z251=0,0,TRUNC((SQRT(Z251)- IF($G251="w",Parameter!$B$11,Parameter!$D$11))/IF($G251="w",Parameter!$C$11,Parameter!$E$11)))</f>
        <v>0</v>
      </c>
      <c r="AB251" s="105"/>
      <c r="AC251" s="104">
        <f>IF(AB251=0,0,TRUNC((SQRT(AB251)- IF($G251="w",Parameter!$B$10,Parameter!$D$10))/IF($G251="w",Parameter!$C$10,Parameter!$E$10)))</f>
        <v>0</v>
      </c>
      <c r="AD251" s="38"/>
      <c r="AE251" s="55">
        <f>IF(AD251=0,0,TRUNC((SQRT(AD251)- IF($G251="w",Parameter!$B$15,Parameter!$D$15))/IF($G251="w",Parameter!$C$15,Parameter!$E$15)))</f>
        <v>0</v>
      </c>
      <c r="AF251" s="32"/>
      <c r="AG251" s="55">
        <f>IF(AF251=0,0,TRUNC((SQRT(AF251)- IF($G251="w",Parameter!$B$12,Parameter!$D$12))/IF($G251="w",Parameter!$C$12,Parameter!$E$12)))</f>
        <v>0</v>
      </c>
      <c r="AH251" s="60">
        <f t="shared" si="43"/>
        <v>0</v>
      </c>
      <c r="AI251" s="61">
        <f>LOOKUP($F251,Urkunde!$A$2:$A$16,IF($G251="w",Urkunde!$B$2:$B$16,Urkunde!$D$2:$D$16))</f>
        <v>0</v>
      </c>
      <c r="AJ251" s="61">
        <f>LOOKUP($F251,Urkunde!$A$2:$A$16,IF($G251="w",Urkunde!$C$2:$C$16,Urkunde!$E$2:$E$16))</f>
        <v>0</v>
      </c>
      <c r="AK251" s="61" t="str">
        <f t="shared" si="44"/>
        <v>-</v>
      </c>
      <c r="AL251" s="29">
        <f t="shared" si="45"/>
        <v>0</v>
      </c>
      <c r="AM251" s="21">
        <f t="shared" si="46"/>
        <v>0</v>
      </c>
      <c r="AN251" s="21">
        <f t="shared" si="47"/>
        <v>0</v>
      </c>
      <c r="AO251" s="21">
        <f t="shared" si="48"/>
        <v>0</v>
      </c>
      <c r="AP251" s="21">
        <f t="shared" si="49"/>
        <v>0</v>
      </c>
      <c r="AQ251" s="21">
        <f t="shared" si="50"/>
        <v>0</v>
      </c>
      <c r="AR251" s="21">
        <f t="shared" si="51"/>
        <v>0</v>
      </c>
      <c r="AS251" s="21">
        <f t="shared" si="52"/>
        <v>0</v>
      </c>
      <c r="AT251" s="21">
        <f t="shared" si="53"/>
        <v>0</v>
      </c>
      <c r="AU251" s="21">
        <f t="shared" si="54"/>
        <v>0</v>
      </c>
      <c r="AV251" s="21">
        <f t="shared" si="55"/>
        <v>0</v>
      </c>
    </row>
    <row r="252" spans="1:48" ht="15.6" x14ac:dyDescent="0.3">
      <c r="A252" s="51"/>
      <c r="B252" s="50"/>
      <c r="C252" s="96"/>
      <c r="D252" s="96"/>
      <c r="E252" s="49"/>
      <c r="F252" s="52">
        <f t="shared" si="42"/>
        <v>0</v>
      </c>
      <c r="G252" s="48"/>
      <c r="H252" s="38"/>
      <c r="I252" s="54">
        <f>IF(H252=0,0,TRUNC((50/(H252+0.24)- IF($G252="w",Parameter!$B$3,Parameter!$D$3))/IF($G252="w",Parameter!$C$3,Parameter!$E$3)))</f>
        <v>0</v>
      </c>
      <c r="J252" s="105"/>
      <c r="K252" s="54">
        <f>IF(J252=0,0,TRUNC((75/(J252+0.24)- IF($G252="w",Parameter!$B$3,Parameter!$D$3))/IF($G252="w",Parameter!$C$3,Parameter!$E$3)))</f>
        <v>0</v>
      </c>
      <c r="L252" s="105"/>
      <c r="M252" s="54">
        <f>IF(L252=0,0,TRUNC((100/(L252+0.24)- IF($G252="w",Parameter!$B$3,Parameter!$D$3))/IF($G252="w",Parameter!$C$3,Parameter!$E$3)))</f>
        <v>0</v>
      </c>
      <c r="N252" s="80"/>
      <c r="O252" s="79" t="s">
        <v>44</v>
      </c>
      <c r="P252" s="81"/>
      <c r="Q252" s="54">
        <f>IF($G252="m",0,IF(AND($P252=0,$N252=0),0,TRUNC((800/($N252*60+$P252)-IF($G252="w",Parameter!$B$6,Parameter!$D$6))/IF($G252="w",Parameter!$C$6,Parameter!$E$6))))</f>
        <v>0</v>
      </c>
      <c r="R252" s="106"/>
      <c r="S252" s="73">
        <f>IF(R252=0,0,TRUNC((2000/(R252)- IF(Q252="w",Parameter!$B$6,Parameter!$D$6))/IF(Q252="w",Parameter!$C$6,Parameter!$E$6)))</f>
        <v>0</v>
      </c>
      <c r="T252" s="106"/>
      <c r="U252" s="73">
        <f>IF(T252=0,0,TRUNC((2000/(T252)- IF(Q252="w",Parameter!$B$3,Parameter!$D$3))/IF(Q252="w",Parameter!$C$3,Parameter!$E$3)))</f>
        <v>0</v>
      </c>
      <c r="V252" s="80"/>
      <c r="W252" s="79" t="s">
        <v>44</v>
      </c>
      <c r="X252" s="81"/>
      <c r="Y252" s="54">
        <f>IF($G252="w",0,IF(AND($V252=0,$X252=0),0,TRUNC((1000/($V252*60+$X252)-IF($G252="w",Parameter!$B$6,Parameter!$D$6))/IF($G252="w",Parameter!$C$6,Parameter!$E$6))))</f>
        <v>0</v>
      </c>
      <c r="Z252" s="37"/>
      <c r="AA252" s="104">
        <f>IF(Z252=0,0,TRUNC((SQRT(Z252)- IF($G252="w",Parameter!$B$11,Parameter!$D$11))/IF($G252="w",Parameter!$C$11,Parameter!$E$11)))</f>
        <v>0</v>
      </c>
      <c r="AB252" s="105"/>
      <c r="AC252" s="104">
        <f>IF(AB252=0,0,TRUNC((SQRT(AB252)- IF($G252="w",Parameter!$B$10,Parameter!$D$10))/IF($G252="w",Parameter!$C$10,Parameter!$E$10)))</f>
        <v>0</v>
      </c>
      <c r="AD252" s="38"/>
      <c r="AE252" s="55">
        <f>IF(AD252=0,0,TRUNC((SQRT(AD252)- IF($G252="w",Parameter!$B$15,Parameter!$D$15))/IF($G252="w",Parameter!$C$15,Parameter!$E$15)))</f>
        <v>0</v>
      </c>
      <c r="AF252" s="32"/>
      <c r="AG252" s="55">
        <f>IF(AF252=0,0,TRUNC((SQRT(AF252)- IF($G252="w",Parameter!$B$12,Parameter!$D$12))/IF($G252="w",Parameter!$C$12,Parameter!$E$12)))</f>
        <v>0</v>
      </c>
      <c r="AH252" s="60">
        <f t="shared" si="43"/>
        <v>0</v>
      </c>
      <c r="AI252" s="61">
        <f>LOOKUP($F252,Urkunde!$A$2:$A$16,IF($G252="w",Urkunde!$B$2:$B$16,Urkunde!$D$2:$D$16))</f>
        <v>0</v>
      </c>
      <c r="AJ252" s="61">
        <f>LOOKUP($F252,Urkunde!$A$2:$A$16,IF($G252="w",Urkunde!$C$2:$C$16,Urkunde!$E$2:$E$16))</f>
        <v>0</v>
      </c>
      <c r="AK252" s="61" t="str">
        <f t="shared" si="44"/>
        <v>-</v>
      </c>
      <c r="AL252" s="29">
        <f t="shared" si="45"/>
        <v>0</v>
      </c>
      <c r="AM252" s="21">
        <f t="shared" si="46"/>
        <v>0</v>
      </c>
      <c r="AN252" s="21">
        <f t="shared" si="47"/>
        <v>0</v>
      </c>
      <c r="AO252" s="21">
        <f t="shared" si="48"/>
        <v>0</v>
      </c>
      <c r="AP252" s="21">
        <f t="shared" si="49"/>
        <v>0</v>
      </c>
      <c r="AQ252" s="21">
        <f t="shared" si="50"/>
        <v>0</v>
      </c>
      <c r="AR252" s="21">
        <f t="shared" si="51"/>
        <v>0</v>
      </c>
      <c r="AS252" s="21">
        <f t="shared" si="52"/>
        <v>0</v>
      </c>
      <c r="AT252" s="21">
        <f t="shared" si="53"/>
        <v>0</v>
      </c>
      <c r="AU252" s="21">
        <f t="shared" si="54"/>
        <v>0</v>
      </c>
      <c r="AV252" s="21">
        <f t="shared" si="55"/>
        <v>0</v>
      </c>
    </row>
    <row r="253" spans="1:48" ht="15.6" x14ac:dyDescent="0.3">
      <c r="A253" s="51"/>
      <c r="B253" s="50"/>
      <c r="C253" s="96"/>
      <c r="D253" s="96"/>
      <c r="E253" s="49"/>
      <c r="F253" s="52">
        <f t="shared" si="42"/>
        <v>0</v>
      </c>
      <c r="G253" s="48"/>
      <c r="H253" s="38"/>
      <c r="I253" s="54">
        <f>IF(H253=0,0,TRUNC((50/(H253+0.24)- IF($G253="w",Parameter!$B$3,Parameter!$D$3))/IF($G253="w",Parameter!$C$3,Parameter!$E$3)))</f>
        <v>0</v>
      </c>
      <c r="J253" s="105"/>
      <c r="K253" s="54">
        <f>IF(J253=0,0,TRUNC((75/(J253+0.24)- IF($G253="w",Parameter!$B$3,Parameter!$D$3))/IF($G253="w",Parameter!$C$3,Parameter!$E$3)))</f>
        <v>0</v>
      </c>
      <c r="L253" s="105"/>
      <c r="M253" s="54">
        <f>IF(L253=0,0,TRUNC((100/(L253+0.24)- IF($G253="w",Parameter!$B$3,Parameter!$D$3))/IF($G253="w",Parameter!$C$3,Parameter!$E$3)))</f>
        <v>0</v>
      </c>
      <c r="N253" s="80"/>
      <c r="O253" s="79" t="s">
        <v>44</v>
      </c>
      <c r="P253" s="81"/>
      <c r="Q253" s="54">
        <f>IF($G253="m",0,IF(AND($P253=0,$N253=0),0,TRUNC((800/($N253*60+$P253)-IF($G253="w",Parameter!$B$6,Parameter!$D$6))/IF($G253="w",Parameter!$C$6,Parameter!$E$6))))</f>
        <v>0</v>
      </c>
      <c r="R253" s="106"/>
      <c r="S253" s="73">
        <f>IF(R253=0,0,TRUNC((2000/(R253)- IF(Q253="w",Parameter!$B$6,Parameter!$D$6))/IF(Q253="w",Parameter!$C$6,Parameter!$E$6)))</f>
        <v>0</v>
      </c>
      <c r="T253" s="106"/>
      <c r="U253" s="73">
        <f>IF(T253=0,0,TRUNC((2000/(T253)- IF(Q253="w",Parameter!$B$3,Parameter!$D$3))/IF(Q253="w",Parameter!$C$3,Parameter!$E$3)))</f>
        <v>0</v>
      </c>
      <c r="V253" s="80"/>
      <c r="W253" s="79" t="s">
        <v>44</v>
      </c>
      <c r="X253" s="81"/>
      <c r="Y253" s="54">
        <f>IF($G253="w",0,IF(AND($V253=0,$X253=0),0,TRUNC((1000/($V253*60+$X253)-IF($G253="w",Parameter!$B$6,Parameter!$D$6))/IF($G253="w",Parameter!$C$6,Parameter!$E$6))))</f>
        <v>0</v>
      </c>
      <c r="Z253" s="37"/>
      <c r="AA253" s="104">
        <f>IF(Z253=0,0,TRUNC((SQRT(Z253)- IF($G253="w",Parameter!$B$11,Parameter!$D$11))/IF($G253="w",Parameter!$C$11,Parameter!$E$11)))</f>
        <v>0</v>
      </c>
      <c r="AB253" s="105"/>
      <c r="AC253" s="104">
        <f>IF(AB253=0,0,TRUNC((SQRT(AB253)- IF($G253="w",Parameter!$B$10,Parameter!$D$10))/IF($G253="w",Parameter!$C$10,Parameter!$E$10)))</f>
        <v>0</v>
      </c>
      <c r="AD253" s="38"/>
      <c r="AE253" s="55">
        <f>IF(AD253=0,0,TRUNC((SQRT(AD253)- IF($G253="w",Parameter!$B$15,Parameter!$D$15))/IF($G253="w",Parameter!$C$15,Parameter!$E$15)))</f>
        <v>0</v>
      </c>
      <c r="AF253" s="32"/>
      <c r="AG253" s="55">
        <f>IF(AF253=0,0,TRUNC((SQRT(AF253)- IF($G253="w",Parameter!$B$12,Parameter!$D$12))/IF($G253="w",Parameter!$C$12,Parameter!$E$12)))</f>
        <v>0</v>
      </c>
      <c r="AH253" s="60">
        <f t="shared" si="43"/>
        <v>0</v>
      </c>
      <c r="AI253" s="61">
        <f>LOOKUP($F253,Urkunde!$A$2:$A$16,IF($G253="w",Urkunde!$B$2:$B$16,Urkunde!$D$2:$D$16))</f>
        <v>0</v>
      </c>
      <c r="AJ253" s="61">
        <f>LOOKUP($F253,Urkunde!$A$2:$A$16,IF($G253="w",Urkunde!$C$2:$C$16,Urkunde!$E$2:$E$16))</f>
        <v>0</v>
      </c>
      <c r="AK253" s="61" t="str">
        <f t="shared" si="44"/>
        <v>-</v>
      </c>
      <c r="AL253" s="29">
        <f t="shared" si="45"/>
        <v>0</v>
      </c>
      <c r="AM253" s="21">
        <f t="shared" si="46"/>
        <v>0</v>
      </c>
      <c r="AN253" s="21">
        <f t="shared" si="47"/>
        <v>0</v>
      </c>
      <c r="AO253" s="21">
        <f t="shared" si="48"/>
        <v>0</v>
      </c>
      <c r="AP253" s="21">
        <f t="shared" si="49"/>
        <v>0</v>
      </c>
      <c r="AQ253" s="21">
        <f t="shared" si="50"/>
        <v>0</v>
      </c>
      <c r="AR253" s="21">
        <f t="shared" si="51"/>
        <v>0</v>
      </c>
      <c r="AS253" s="21">
        <f t="shared" si="52"/>
        <v>0</v>
      </c>
      <c r="AT253" s="21">
        <f t="shared" si="53"/>
        <v>0</v>
      </c>
      <c r="AU253" s="21">
        <f t="shared" si="54"/>
        <v>0</v>
      </c>
      <c r="AV253" s="21">
        <f t="shared" si="55"/>
        <v>0</v>
      </c>
    </row>
    <row r="254" spans="1:48" ht="15.6" x14ac:dyDescent="0.3">
      <c r="A254" s="51"/>
      <c r="B254" s="50"/>
      <c r="C254" s="96"/>
      <c r="D254" s="96"/>
      <c r="E254" s="49"/>
      <c r="F254" s="52">
        <f t="shared" si="42"/>
        <v>0</v>
      </c>
      <c r="G254" s="48"/>
      <c r="H254" s="38"/>
      <c r="I254" s="54">
        <f>IF(H254=0,0,TRUNC((50/(H254+0.24)- IF($G254="w",Parameter!$B$3,Parameter!$D$3))/IF($G254="w",Parameter!$C$3,Parameter!$E$3)))</f>
        <v>0</v>
      </c>
      <c r="J254" s="105"/>
      <c r="K254" s="54">
        <f>IF(J254=0,0,TRUNC((75/(J254+0.24)- IF($G254="w",Parameter!$B$3,Parameter!$D$3))/IF($G254="w",Parameter!$C$3,Parameter!$E$3)))</f>
        <v>0</v>
      </c>
      <c r="L254" s="105"/>
      <c r="M254" s="54">
        <f>IF(L254=0,0,TRUNC((100/(L254+0.24)- IF($G254="w",Parameter!$B$3,Parameter!$D$3))/IF($G254="w",Parameter!$C$3,Parameter!$E$3)))</f>
        <v>0</v>
      </c>
      <c r="N254" s="80"/>
      <c r="O254" s="79" t="s">
        <v>44</v>
      </c>
      <c r="P254" s="81"/>
      <c r="Q254" s="54">
        <f>IF($G254="m",0,IF(AND($P254=0,$N254=0),0,TRUNC((800/($N254*60+$P254)-IF($G254="w",Parameter!$B$6,Parameter!$D$6))/IF($G254="w",Parameter!$C$6,Parameter!$E$6))))</f>
        <v>0</v>
      </c>
      <c r="R254" s="106"/>
      <c r="S254" s="73">
        <f>IF(R254=0,0,TRUNC((2000/(R254)- IF(Q254="w",Parameter!$B$6,Parameter!$D$6))/IF(Q254="w",Parameter!$C$6,Parameter!$E$6)))</f>
        <v>0</v>
      </c>
      <c r="T254" s="106"/>
      <c r="U254" s="73">
        <f>IF(T254=0,0,TRUNC((2000/(T254)- IF(Q254="w",Parameter!$B$3,Parameter!$D$3))/IF(Q254="w",Parameter!$C$3,Parameter!$E$3)))</f>
        <v>0</v>
      </c>
      <c r="V254" s="80"/>
      <c r="W254" s="79" t="s">
        <v>44</v>
      </c>
      <c r="X254" s="81"/>
      <c r="Y254" s="54">
        <f>IF($G254="w",0,IF(AND($V254=0,$X254=0),0,TRUNC((1000/($V254*60+$X254)-IF($G254="w",Parameter!$B$6,Parameter!$D$6))/IF($G254="w",Parameter!$C$6,Parameter!$E$6))))</f>
        <v>0</v>
      </c>
      <c r="Z254" s="37"/>
      <c r="AA254" s="104">
        <f>IF(Z254=0,0,TRUNC((SQRT(Z254)- IF($G254="w",Parameter!$B$11,Parameter!$D$11))/IF($G254="w",Parameter!$C$11,Parameter!$E$11)))</f>
        <v>0</v>
      </c>
      <c r="AB254" s="105"/>
      <c r="AC254" s="104">
        <f>IF(AB254=0,0,TRUNC((SQRT(AB254)- IF($G254="w",Parameter!$B$10,Parameter!$D$10))/IF($G254="w",Parameter!$C$10,Parameter!$E$10)))</f>
        <v>0</v>
      </c>
      <c r="AD254" s="38"/>
      <c r="AE254" s="55">
        <f>IF(AD254=0,0,TRUNC((SQRT(AD254)- IF($G254="w",Parameter!$B$15,Parameter!$D$15))/IF($G254="w",Parameter!$C$15,Parameter!$E$15)))</f>
        <v>0</v>
      </c>
      <c r="AF254" s="32"/>
      <c r="AG254" s="55">
        <f>IF(AF254=0,0,TRUNC((SQRT(AF254)- IF($G254="w",Parameter!$B$12,Parameter!$D$12))/IF($G254="w",Parameter!$C$12,Parameter!$E$12)))</f>
        <v>0</v>
      </c>
      <c r="AH254" s="60">
        <f t="shared" si="43"/>
        <v>0</v>
      </c>
      <c r="AI254" s="61">
        <f>LOOKUP($F254,Urkunde!$A$2:$A$16,IF($G254="w",Urkunde!$B$2:$B$16,Urkunde!$D$2:$D$16))</f>
        <v>0</v>
      </c>
      <c r="AJ254" s="61">
        <f>LOOKUP($F254,Urkunde!$A$2:$A$16,IF($G254="w",Urkunde!$C$2:$C$16,Urkunde!$E$2:$E$16))</f>
        <v>0</v>
      </c>
      <c r="AK254" s="61" t="str">
        <f t="shared" si="44"/>
        <v>-</v>
      </c>
      <c r="AL254" s="29">
        <f t="shared" si="45"/>
        <v>0</v>
      </c>
      <c r="AM254" s="21">
        <f t="shared" si="46"/>
        <v>0</v>
      </c>
      <c r="AN254" s="21">
        <f t="shared" si="47"/>
        <v>0</v>
      </c>
      <c r="AO254" s="21">
        <f t="shared" si="48"/>
        <v>0</v>
      </c>
      <c r="AP254" s="21">
        <f t="shared" si="49"/>
        <v>0</v>
      </c>
      <c r="AQ254" s="21">
        <f t="shared" si="50"/>
        <v>0</v>
      </c>
      <c r="AR254" s="21">
        <f t="shared" si="51"/>
        <v>0</v>
      </c>
      <c r="AS254" s="21">
        <f t="shared" si="52"/>
        <v>0</v>
      </c>
      <c r="AT254" s="21">
        <f t="shared" si="53"/>
        <v>0</v>
      </c>
      <c r="AU254" s="21">
        <f t="shared" si="54"/>
        <v>0</v>
      </c>
      <c r="AV254" s="21">
        <f t="shared" si="55"/>
        <v>0</v>
      </c>
    </row>
    <row r="255" spans="1:48" ht="15.6" x14ac:dyDescent="0.3">
      <c r="A255" s="51"/>
      <c r="B255" s="50"/>
      <c r="C255" s="96"/>
      <c r="D255" s="96"/>
      <c r="E255" s="49"/>
      <c r="F255" s="52">
        <f t="shared" si="42"/>
        <v>0</v>
      </c>
      <c r="G255" s="48"/>
      <c r="H255" s="38"/>
      <c r="I255" s="54">
        <f>IF(H255=0,0,TRUNC((50/(H255+0.24)- IF($G255="w",Parameter!$B$3,Parameter!$D$3))/IF($G255="w",Parameter!$C$3,Parameter!$E$3)))</f>
        <v>0</v>
      </c>
      <c r="J255" s="105"/>
      <c r="K255" s="54">
        <f>IF(J255=0,0,TRUNC((75/(J255+0.24)- IF($G255="w",Parameter!$B$3,Parameter!$D$3))/IF($G255="w",Parameter!$C$3,Parameter!$E$3)))</f>
        <v>0</v>
      </c>
      <c r="L255" s="105"/>
      <c r="M255" s="54">
        <f>IF(L255=0,0,TRUNC((100/(L255+0.24)- IF($G255="w",Parameter!$B$3,Parameter!$D$3))/IF($G255="w",Parameter!$C$3,Parameter!$E$3)))</f>
        <v>0</v>
      </c>
      <c r="N255" s="80"/>
      <c r="O255" s="79" t="s">
        <v>44</v>
      </c>
      <c r="P255" s="81"/>
      <c r="Q255" s="54">
        <f>IF($G255="m",0,IF(AND($P255=0,$N255=0),0,TRUNC((800/($N255*60+$P255)-IF($G255="w",Parameter!$B$6,Parameter!$D$6))/IF($G255="w",Parameter!$C$6,Parameter!$E$6))))</f>
        <v>0</v>
      </c>
      <c r="R255" s="106"/>
      <c r="S255" s="73">
        <f>IF(R255=0,0,TRUNC((2000/(R255)- IF(Q255="w",Parameter!$B$6,Parameter!$D$6))/IF(Q255="w",Parameter!$C$6,Parameter!$E$6)))</f>
        <v>0</v>
      </c>
      <c r="T255" s="106"/>
      <c r="U255" s="73">
        <f>IF(T255=0,0,TRUNC((2000/(T255)- IF(Q255="w",Parameter!$B$3,Parameter!$D$3))/IF(Q255="w",Parameter!$C$3,Parameter!$E$3)))</f>
        <v>0</v>
      </c>
      <c r="V255" s="80"/>
      <c r="W255" s="79" t="s">
        <v>44</v>
      </c>
      <c r="X255" s="81"/>
      <c r="Y255" s="54">
        <f>IF($G255="w",0,IF(AND($V255=0,$X255=0),0,TRUNC((1000/($V255*60+$X255)-IF($G255="w",Parameter!$B$6,Parameter!$D$6))/IF($G255="w",Parameter!$C$6,Parameter!$E$6))))</f>
        <v>0</v>
      </c>
      <c r="Z255" s="37"/>
      <c r="AA255" s="104">
        <f>IF(Z255=0,0,TRUNC((SQRT(Z255)- IF($G255="w",Parameter!$B$11,Parameter!$D$11))/IF($G255="w",Parameter!$C$11,Parameter!$E$11)))</f>
        <v>0</v>
      </c>
      <c r="AB255" s="105"/>
      <c r="AC255" s="104">
        <f>IF(AB255=0,0,TRUNC((SQRT(AB255)- IF($G255="w",Parameter!$B$10,Parameter!$D$10))/IF($G255="w",Parameter!$C$10,Parameter!$E$10)))</f>
        <v>0</v>
      </c>
      <c r="AD255" s="38"/>
      <c r="AE255" s="55">
        <f>IF(AD255=0,0,TRUNC((SQRT(AD255)- IF($G255="w",Parameter!$B$15,Parameter!$D$15))/IF($G255="w",Parameter!$C$15,Parameter!$E$15)))</f>
        <v>0</v>
      </c>
      <c r="AF255" s="32"/>
      <c r="AG255" s="55">
        <f>IF(AF255=0,0,TRUNC((SQRT(AF255)- IF($G255="w",Parameter!$B$12,Parameter!$D$12))/IF($G255="w",Parameter!$C$12,Parameter!$E$12)))</f>
        <v>0</v>
      </c>
      <c r="AH255" s="60">
        <f t="shared" si="43"/>
        <v>0</v>
      </c>
      <c r="AI255" s="61">
        <f>LOOKUP($F255,Urkunde!$A$2:$A$16,IF($G255="w",Urkunde!$B$2:$B$16,Urkunde!$D$2:$D$16))</f>
        <v>0</v>
      </c>
      <c r="AJ255" s="61">
        <f>LOOKUP($F255,Urkunde!$A$2:$A$16,IF($G255="w",Urkunde!$C$2:$C$16,Urkunde!$E$2:$E$16))</f>
        <v>0</v>
      </c>
      <c r="AK255" s="61" t="str">
        <f t="shared" si="44"/>
        <v>-</v>
      </c>
      <c r="AL255" s="29">
        <f t="shared" si="45"/>
        <v>0</v>
      </c>
      <c r="AM255" s="21">
        <f t="shared" si="46"/>
        <v>0</v>
      </c>
      <c r="AN255" s="21">
        <f t="shared" si="47"/>
        <v>0</v>
      </c>
      <c r="AO255" s="21">
        <f t="shared" si="48"/>
        <v>0</v>
      </c>
      <c r="AP255" s="21">
        <f t="shared" si="49"/>
        <v>0</v>
      </c>
      <c r="AQ255" s="21">
        <f t="shared" si="50"/>
        <v>0</v>
      </c>
      <c r="AR255" s="21">
        <f t="shared" si="51"/>
        <v>0</v>
      </c>
      <c r="AS255" s="21">
        <f t="shared" si="52"/>
        <v>0</v>
      </c>
      <c r="AT255" s="21">
        <f t="shared" si="53"/>
        <v>0</v>
      </c>
      <c r="AU255" s="21">
        <f t="shared" si="54"/>
        <v>0</v>
      </c>
      <c r="AV255" s="21">
        <f t="shared" si="55"/>
        <v>0</v>
      </c>
    </row>
    <row r="256" spans="1:48" ht="15.6" x14ac:dyDescent="0.3">
      <c r="A256" s="51"/>
      <c r="B256" s="50"/>
      <c r="C256" s="96"/>
      <c r="D256" s="96"/>
      <c r="E256" s="49"/>
      <c r="F256" s="52">
        <f t="shared" si="42"/>
        <v>0</v>
      </c>
      <c r="G256" s="48"/>
      <c r="H256" s="38"/>
      <c r="I256" s="54">
        <f>IF(H256=0,0,TRUNC((50/(H256+0.24)- IF($G256="w",Parameter!$B$3,Parameter!$D$3))/IF($G256="w",Parameter!$C$3,Parameter!$E$3)))</f>
        <v>0</v>
      </c>
      <c r="J256" s="105"/>
      <c r="K256" s="54">
        <f>IF(J256=0,0,TRUNC((75/(J256+0.24)- IF($G256="w",Parameter!$B$3,Parameter!$D$3))/IF($G256="w",Parameter!$C$3,Parameter!$E$3)))</f>
        <v>0</v>
      </c>
      <c r="L256" s="105"/>
      <c r="M256" s="54">
        <f>IF(L256=0,0,TRUNC((100/(L256+0.24)- IF($G256="w",Parameter!$B$3,Parameter!$D$3))/IF($G256="w",Parameter!$C$3,Parameter!$E$3)))</f>
        <v>0</v>
      </c>
      <c r="N256" s="80"/>
      <c r="O256" s="79" t="s">
        <v>44</v>
      </c>
      <c r="P256" s="81"/>
      <c r="Q256" s="54">
        <f>IF($G256="m",0,IF(AND($P256=0,$N256=0),0,TRUNC((800/($N256*60+$P256)-IF($G256="w",Parameter!$B$6,Parameter!$D$6))/IF($G256="w",Parameter!$C$6,Parameter!$E$6))))</f>
        <v>0</v>
      </c>
      <c r="R256" s="106"/>
      <c r="S256" s="73">
        <f>IF(R256=0,0,TRUNC((2000/(R256)- IF(Q256="w",Parameter!$B$6,Parameter!$D$6))/IF(Q256="w",Parameter!$C$6,Parameter!$E$6)))</f>
        <v>0</v>
      </c>
      <c r="T256" s="106"/>
      <c r="U256" s="73">
        <f>IF(T256=0,0,TRUNC((2000/(T256)- IF(Q256="w",Parameter!$B$3,Parameter!$D$3))/IF(Q256="w",Parameter!$C$3,Parameter!$E$3)))</f>
        <v>0</v>
      </c>
      <c r="V256" s="80"/>
      <c r="W256" s="79" t="s">
        <v>44</v>
      </c>
      <c r="X256" s="81"/>
      <c r="Y256" s="54">
        <f>IF($G256="w",0,IF(AND($V256=0,$X256=0),0,TRUNC((1000/($V256*60+$X256)-IF($G256="w",Parameter!$B$6,Parameter!$D$6))/IF($G256="w",Parameter!$C$6,Parameter!$E$6))))</f>
        <v>0</v>
      </c>
      <c r="Z256" s="37"/>
      <c r="AA256" s="104">
        <f>IF(Z256=0,0,TRUNC((SQRT(Z256)- IF($G256="w",Parameter!$B$11,Parameter!$D$11))/IF($G256="w",Parameter!$C$11,Parameter!$E$11)))</f>
        <v>0</v>
      </c>
      <c r="AB256" s="105"/>
      <c r="AC256" s="104">
        <f>IF(AB256=0,0,TRUNC((SQRT(AB256)- IF($G256="w",Parameter!$B$10,Parameter!$D$10))/IF($G256="w",Parameter!$C$10,Parameter!$E$10)))</f>
        <v>0</v>
      </c>
      <c r="AD256" s="38"/>
      <c r="AE256" s="55">
        <f>IF(AD256=0,0,TRUNC((SQRT(AD256)- IF($G256="w",Parameter!$B$15,Parameter!$D$15))/IF($G256="w",Parameter!$C$15,Parameter!$E$15)))</f>
        <v>0</v>
      </c>
      <c r="AF256" s="32"/>
      <c r="AG256" s="55">
        <f>IF(AF256=0,0,TRUNC((SQRT(AF256)- IF($G256="w",Parameter!$B$12,Parameter!$D$12))/IF($G256="w",Parameter!$C$12,Parameter!$E$12)))</f>
        <v>0</v>
      </c>
      <c r="AH256" s="60">
        <f t="shared" si="43"/>
        <v>0</v>
      </c>
      <c r="AI256" s="61">
        <f>LOOKUP($F256,Urkunde!$A$2:$A$16,IF($G256="w",Urkunde!$B$2:$B$16,Urkunde!$D$2:$D$16))</f>
        <v>0</v>
      </c>
      <c r="AJ256" s="61">
        <f>LOOKUP($F256,Urkunde!$A$2:$A$16,IF($G256="w",Urkunde!$C$2:$C$16,Urkunde!$E$2:$E$16))</f>
        <v>0</v>
      </c>
      <c r="AK256" s="61" t="str">
        <f t="shared" si="44"/>
        <v>-</v>
      </c>
      <c r="AL256" s="29">
        <f t="shared" si="45"/>
        <v>0</v>
      </c>
      <c r="AM256" s="21">
        <f t="shared" si="46"/>
        <v>0</v>
      </c>
      <c r="AN256" s="21">
        <f t="shared" si="47"/>
        <v>0</v>
      </c>
      <c r="AO256" s="21">
        <f t="shared" si="48"/>
        <v>0</v>
      </c>
      <c r="AP256" s="21">
        <f t="shared" si="49"/>
        <v>0</v>
      </c>
      <c r="AQ256" s="21">
        <f t="shared" si="50"/>
        <v>0</v>
      </c>
      <c r="AR256" s="21">
        <f t="shared" si="51"/>
        <v>0</v>
      </c>
      <c r="AS256" s="21">
        <f t="shared" si="52"/>
        <v>0</v>
      </c>
      <c r="AT256" s="21">
        <f t="shared" si="53"/>
        <v>0</v>
      </c>
      <c r="AU256" s="21">
        <f t="shared" si="54"/>
        <v>0</v>
      </c>
      <c r="AV256" s="21">
        <f t="shared" si="55"/>
        <v>0</v>
      </c>
    </row>
    <row r="257" spans="1:48" ht="15.6" x14ac:dyDescent="0.3">
      <c r="A257" s="51"/>
      <c r="B257" s="50"/>
      <c r="C257" s="96"/>
      <c r="D257" s="96"/>
      <c r="E257" s="49"/>
      <c r="F257" s="52">
        <f t="shared" si="42"/>
        <v>0</v>
      </c>
      <c r="G257" s="48"/>
      <c r="H257" s="38"/>
      <c r="I257" s="54">
        <f>IF(H257=0,0,TRUNC((50/(H257+0.24)- IF($G257="w",Parameter!$B$3,Parameter!$D$3))/IF($G257="w",Parameter!$C$3,Parameter!$E$3)))</f>
        <v>0</v>
      </c>
      <c r="J257" s="105"/>
      <c r="K257" s="54">
        <f>IF(J257=0,0,TRUNC((75/(J257+0.24)- IF($G257="w",Parameter!$B$3,Parameter!$D$3))/IF($G257="w",Parameter!$C$3,Parameter!$E$3)))</f>
        <v>0</v>
      </c>
      <c r="L257" s="105"/>
      <c r="M257" s="54">
        <f>IF(L257=0,0,TRUNC((100/(L257+0.24)- IF($G257="w",Parameter!$B$3,Parameter!$D$3))/IF($G257="w",Parameter!$C$3,Parameter!$E$3)))</f>
        <v>0</v>
      </c>
      <c r="N257" s="80"/>
      <c r="O257" s="79" t="s">
        <v>44</v>
      </c>
      <c r="P257" s="81"/>
      <c r="Q257" s="54">
        <f>IF($G257="m",0,IF(AND($P257=0,$N257=0),0,TRUNC((800/($N257*60+$P257)-IF($G257="w",Parameter!$B$6,Parameter!$D$6))/IF($G257="w",Parameter!$C$6,Parameter!$E$6))))</f>
        <v>0</v>
      </c>
      <c r="R257" s="106"/>
      <c r="S257" s="73">
        <f>IF(R257=0,0,TRUNC((2000/(R257)- IF(Q257="w",Parameter!$B$6,Parameter!$D$6))/IF(Q257="w",Parameter!$C$6,Parameter!$E$6)))</f>
        <v>0</v>
      </c>
      <c r="T257" s="106"/>
      <c r="U257" s="73">
        <f>IF(T257=0,0,TRUNC((2000/(T257)- IF(Q257="w",Parameter!$B$3,Parameter!$D$3))/IF(Q257="w",Parameter!$C$3,Parameter!$E$3)))</f>
        <v>0</v>
      </c>
      <c r="V257" s="80"/>
      <c r="W257" s="79" t="s">
        <v>44</v>
      </c>
      <c r="X257" s="81"/>
      <c r="Y257" s="54">
        <f>IF($G257="w",0,IF(AND($V257=0,$X257=0),0,TRUNC((1000/($V257*60+$X257)-IF($G257="w",Parameter!$B$6,Parameter!$D$6))/IF($G257="w",Parameter!$C$6,Parameter!$E$6))))</f>
        <v>0</v>
      </c>
      <c r="Z257" s="37"/>
      <c r="AA257" s="104">
        <f>IF(Z257=0,0,TRUNC((SQRT(Z257)- IF($G257="w",Parameter!$B$11,Parameter!$D$11))/IF($G257="w",Parameter!$C$11,Parameter!$E$11)))</f>
        <v>0</v>
      </c>
      <c r="AB257" s="105"/>
      <c r="AC257" s="104">
        <f>IF(AB257=0,0,TRUNC((SQRT(AB257)- IF($G257="w",Parameter!$B$10,Parameter!$D$10))/IF($G257="w",Parameter!$C$10,Parameter!$E$10)))</f>
        <v>0</v>
      </c>
      <c r="AD257" s="38"/>
      <c r="AE257" s="55">
        <f>IF(AD257=0,0,TRUNC((SQRT(AD257)- IF($G257="w",Parameter!$B$15,Parameter!$D$15))/IF($G257="w",Parameter!$C$15,Parameter!$E$15)))</f>
        <v>0</v>
      </c>
      <c r="AF257" s="32"/>
      <c r="AG257" s="55">
        <f>IF(AF257=0,0,TRUNC((SQRT(AF257)- IF($G257="w",Parameter!$B$12,Parameter!$D$12))/IF($G257="w",Parameter!$C$12,Parameter!$E$12)))</f>
        <v>0</v>
      </c>
      <c r="AH257" s="60">
        <f t="shared" si="43"/>
        <v>0</v>
      </c>
      <c r="AI257" s="61">
        <f>LOOKUP($F257,Urkunde!$A$2:$A$16,IF($G257="w",Urkunde!$B$2:$B$16,Urkunde!$D$2:$D$16))</f>
        <v>0</v>
      </c>
      <c r="AJ257" s="61">
        <f>LOOKUP($F257,Urkunde!$A$2:$A$16,IF($G257="w",Urkunde!$C$2:$C$16,Urkunde!$E$2:$E$16))</f>
        <v>0</v>
      </c>
      <c r="AK257" s="61" t="str">
        <f t="shared" si="44"/>
        <v>-</v>
      </c>
      <c r="AL257" s="29">
        <f t="shared" si="45"/>
        <v>0</v>
      </c>
      <c r="AM257" s="21">
        <f t="shared" si="46"/>
        <v>0</v>
      </c>
      <c r="AN257" s="21">
        <f t="shared" si="47"/>
        <v>0</v>
      </c>
      <c r="AO257" s="21">
        <f t="shared" si="48"/>
        <v>0</v>
      </c>
      <c r="AP257" s="21">
        <f t="shared" si="49"/>
        <v>0</v>
      </c>
      <c r="AQ257" s="21">
        <f t="shared" si="50"/>
        <v>0</v>
      </c>
      <c r="AR257" s="21">
        <f t="shared" si="51"/>
        <v>0</v>
      </c>
      <c r="AS257" s="21">
        <f t="shared" si="52"/>
        <v>0</v>
      </c>
      <c r="AT257" s="21">
        <f t="shared" si="53"/>
        <v>0</v>
      </c>
      <c r="AU257" s="21">
        <f t="shared" si="54"/>
        <v>0</v>
      </c>
      <c r="AV257" s="21">
        <f t="shared" si="55"/>
        <v>0</v>
      </c>
    </row>
    <row r="258" spans="1:48" ht="15.6" x14ac:dyDescent="0.3">
      <c r="A258" s="51"/>
      <c r="B258" s="50"/>
      <c r="C258" s="96"/>
      <c r="D258" s="96"/>
      <c r="E258" s="49"/>
      <c r="F258" s="52">
        <f t="shared" si="42"/>
        <v>0</v>
      </c>
      <c r="G258" s="48"/>
      <c r="H258" s="38"/>
      <c r="I258" s="54">
        <f>IF(H258=0,0,TRUNC((50/(H258+0.24)- IF($G258="w",Parameter!$B$3,Parameter!$D$3))/IF($G258="w",Parameter!$C$3,Parameter!$E$3)))</f>
        <v>0</v>
      </c>
      <c r="J258" s="105"/>
      <c r="K258" s="54">
        <f>IF(J258=0,0,TRUNC((75/(J258+0.24)- IF($G258="w",Parameter!$B$3,Parameter!$D$3))/IF($G258="w",Parameter!$C$3,Parameter!$E$3)))</f>
        <v>0</v>
      </c>
      <c r="L258" s="105"/>
      <c r="M258" s="54">
        <f>IF(L258=0,0,TRUNC((100/(L258+0.24)- IF($G258="w",Parameter!$B$3,Parameter!$D$3))/IF($G258="w",Parameter!$C$3,Parameter!$E$3)))</f>
        <v>0</v>
      </c>
      <c r="N258" s="80"/>
      <c r="O258" s="79" t="s">
        <v>44</v>
      </c>
      <c r="P258" s="81"/>
      <c r="Q258" s="54">
        <f>IF($G258="m",0,IF(AND($P258=0,$N258=0),0,TRUNC((800/($N258*60+$P258)-IF($G258="w",Parameter!$B$6,Parameter!$D$6))/IF($G258="w",Parameter!$C$6,Parameter!$E$6))))</f>
        <v>0</v>
      </c>
      <c r="R258" s="106"/>
      <c r="S258" s="73">
        <f>IF(R258=0,0,TRUNC((2000/(R258)- IF(Q258="w",Parameter!$B$6,Parameter!$D$6))/IF(Q258="w",Parameter!$C$6,Parameter!$E$6)))</f>
        <v>0</v>
      </c>
      <c r="T258" s="106"/>
      <c r="U258" s="73">
        <f>IF(T258=0,0,TRUNC((2000/(T258)- IF(Q258="w",Parameter!$B$3,Parameter!$D$3))/IF(Q258="w",Parameter!$C$3,Parameter!$E$3)))</f>
        <v>0</v>
      </c>
      <c r="V258" s="80"/>
      <c r="W258" s="79" t="s">
        <v>44</v>
      </c>
      <c r="X258" s="81"/>
      <c r="Y258" s="54">
        <f>IF($G258="w",0,IF(AND($V258=0,$X258=0),0,TRUNC((1000/($V258*60+$X258)-IF($G258="w",Parameter!$B$6,Parameter!$D$6))/IF($G258="w",Parameter!$C$6,Parameter!$E$6))))</f>
        <v>0</v>
      </c>
      <c r="Z258" s="37"/>
      <c r="AA258" s="104">
        <f>IF(Z258=0,0,TRUNC((SQRT(Z258)- IF($G258="w",Parameter!$B$11,Parameter!$D$11))/IF($G258="w",Parameter!$C$11,Parameter!$E$11)))</f>
        <v>0</v>
      </c>
      <c r="AB258" s="105"/>
      <c r="AC258" s="104">
        <f>IF(AB258=0,0,TRUNC((SQRT(AB258)- IF($G258="w",Parameter!$B$10,Parameter!$D$10))/IF($G258="w",Parameter!$C$10,Parameter!$E$10)))</f>
        <v>0</v>
      </c>
      <c r="AD258" s="38"/>
      <c r="AE258" s="55">
        <f>IF(AD258=0,0,TRUNC((SQRT(AD258)- IF($G258="w",Parameter!$B$15,Parameter!$D$15))/IF($G258="w",Parameter!$C$15,Parameter!$E$15)))</f>
        <v>0</v>
      </c>
      <c r="AF258" s="32"/>
      <c r="AG258" s="55">
        <f>IF(AF258=0,0,TRUNC((SQRT(AF258)- IF($G258="w",Parameter!$B$12,Parameter!$D$12))/IF($G258="w",Parameter!$C$12,Parameter!$E$12)))</f>
        <v>0</v>
      </c>
      <c r="AH258" s="60">
        <f t="shared" si="43"/>
        <v>0</v>
      </c>
      <c r="AI258" s="61">
        <f>LOOKUP($F258,Urkunde!$A$2:$A$16,IF($G258="w",Urkunde!$B$2:$B$16,Urkunde!$D$2:$D$16))</f>
        <v>0</v>
      </c>
      <c r="AJ258" s="61">
        <f>LOOKUP($F258,Urkunde!$A$2:$A$16,IF($G258="w",Urkunde!$C$2:$C$16,Urkunde!$E$2:$E$16))</f>
        <v>0</v>
      </c>
      <c r="AK258" s="61" t="str">
        <f t="shared" si="44"/>
        <v>-</v>
      </c>
      <c r="AL258" s="29">
        <f t="shared" si="45"/>
        <v>0</v>
      </c>
      <c r="AM258" s="21">
        <f t="shared" si="46"/>
        <v>0</v>
      </c>
      <c r="AN258" s="21">
        <f t="shared" si="47"/>
        <v>0</v>
      </c>
      <c r="AO258" s="21">
        <f t="shared" si="48"/>
        <v>0</v>
      </c>
      <c r="AP258" s="21">
        <f t="shared" si="49"/>
        <v>0</v>
      </c>
      <c r="AQ258" s="21">
        <f t="shared" si="50"/>
        <v>0</v>
      </c>
      <c r="AR258" s="21">
        <f t="shared" si="51"/>
        <v>0</v>
      </c>
      <c r="AS258" s="21">
        <f t="shared" si="52"/>
        <v>0</v>
      </c>
      <c r="AT258" s="21">
        <f t="shared" si="53"/>
        <v>0</v>
      </c>
      <c r="AU258" s="21">
        <f t="shared" si="54"/>
        <v>0</v>
      </c>
      <c r="AV258" s="21">
        <f t="shared" si="55"/>
        <v>0</v>
      </c>
    </row>
    <row r="259" spans="1:48" ht="15.6" x14ac:dyDescent="0.3">
      <c r="A259" s="51"/>
      <c r="B259" s="50"/>
      <c r="C259" s="96"/>
      <c r="D259" s="96"/>
      <c r="E259" s="49"/>
      <c r="F259" s="52">
        <f t="shared" si="42"/>
        <v>0</v>
      </c>
      <c r="G259" s="48"/>
      <c r="H259" s="38"/>
      <c r="I259" s="54">
        <f>IF(H259=0,0,TRUNC((50/(H259+0.24)- IF($G259="w",Parameter!$B$3,Parameter!$D$3))/IF($G259="w",Parameter!$C$3,Parameter!$E$3)))</f>
        <v>0</v>
      </c>
      <c r="J259" s="105"/>
      <c r="K259" s="54">
        <f>IF(J259=0,0,TRUNC((75/(J259+0.24)- IF($G259="w",Parameter!$B$3,Parameter!$D$3))/IF($G259="w",Parameter!$C$3,Parameter!$E$3)))</f>
        <v>0</v>
      </c>
      <c r="L259" s="105"/>
      <c r="M259" s="54">
        <f>IF(L259=0,0,TRUNC((100/(L259+0.24)- IF($G259="w",Parameter!$B$3,Parameter!$D$3))/IF($G259="w",Parameter!$C$3,Parameter!$E$3)))</f>
        <v>0</v>
      </c>
      <c r="N259" s="80"/>
      <c r="O259" s="79" t="s">
        <v>44</v>
      </c>
      <c r="P259" s="81"/>
      <c r="Q259" s="54">
        <f>IF($G259="m",0,IF(AND($P259=0,$N259=0),0,TRUNC((800/($N259*60+$P259)-IF($G259="w",Parameter!$B$6,Parameter!$D$6))/IF($G259="w",Parameter!$C$6,Parameter!$E$6))))</f>
        <v>0</v>
      </c>
      <c r="R259" s="106"/>
      <c r="S259" s="73">
        <f>IF(R259=0,0,TRUNC((2000/(R259)- IF(Q259="w",Parameter!$B$6,Parameter!$D$6))/IF(Q259="w",Parameter!$C$6,Parameter!$E$6)))</f>
        <v>0</v>
      </c>
      <c r="T259" s="106"/>
      <c r="U259" s="73">
        <f>IF(T259=0,0,TRUNC((2000/(T259)- IF(Q259="w",Parameter!$B$3,Parameter!$D$3))/IF(Q259="w",Parameter!$C$3,Parameter!$E$3)))</f>
        <v>0</v>
      </c>
      <c r="V259" s="80"/>
      <c r="W259" s="79" t="s">
        <v>44</v>
      </c>
      <c r="X259" s="81"/>
      <c r="Y259" s="54">
        <f>IF($G259="w",0,IF(AND($V259=0,$X259=0),0,TRUNC((1000/($V259*60+$X259)-IF($G259="w",Parameter!$B$6,Parameter!$D$6))/IF($G259="w",Parameter!$C$6,Parameter!$E$6))))</f>
        <v>0</v>
      </c>
      <c r="Z259" s="37"/>
      <c r="AA259" s="104">
        <f>IF(Z259=0,0,TRUNC((SQRT(Z259)- IF($G259="w",Parameter!$B$11,Parameter!$D$11))/IF($G259="w",Parameter!$C$11,Parameter!$E$11)))</f>
        <v>0</v>
      </c>
      <c r="AB259" s="105"/>
      <c r="AC259" s="104">
        <f>IF(AB259=0,0,TRUNC((SQRT(AB259)- IF($G259="w",Parameter!$B$10,Parameter!$D$10))/IF($G259="w",Parameter!$C$10,Parameter!$E$10)))</f>
        <v>0</v>
      </c>
      <c r="AD259" s="38"/>
      <c r="AE259" s="55">
        <f>IF(AD259=0,0,TRUNC((SQRT(AD259)- IF($G259="w",Parameter!$B$15,Parameter!$D$15))/IF($G259="w",Parameter!$C$15,Parameter!$E$15)))</f>
        <v>0</v>
      </c>
      <c r="AF259" s="32"/>
      <c r="AG259" s="55">
        <f>IF(AF259=0,0,TRUNC((SQRT(AF259)- IF($G259="w",Parameter!$B$12,Parameter!$D$12))/IF($G259="w",Parameter!$C$12,Parameter!$E$12)))</f>
        <v>0</v>
      </c>
      <c r="AH259" s="60">
        <f t="shared" si="43"/>
        <v>0</v>
      </c>
      <c r="AI259" s="61">
        <f>LOOKUP($F259,Urkunde!$A$2:$A$16,IF($G259="w",Urkunde!$B$2:$B$16,Urkunde!$D$2:$D$16))</f>
        <v>0</v>
      </c>
      <c r="AJ259" s="61">
        <f>LOOKUP($F259,Urkunde!$A$2:$A$16,IF($G259="w",Urkunde!$C$2:$C$16,Urkunde!$E$2:$E$16))</f>
        <v>0</v>
      </c>
      <c r="AK259" s="61" t="str">
        <f t="shared" si="44"/>
        <v>-</v>
      </c>
      <c r="AL259" s="29">
        <f t="shared" si="45"/>
        <v>0</v>
      </c>
      <c r="AM259" s="21">
        <f t="shared" si="46"/>
        <v>0</v>
      </c>
      <c r="AN259" s="21">
        <f t="shared" si="47"/>
        <v>0</v>
      </c>
      <c r="AO259" s="21">
        <f t="shared" si="48"/>
        <v>0</v>
      </c>
      <c r="AP259" s="21">
        <f t="shared" si="49"/>
        <v>0</v>
      </c>
      <c r="AQ259" s="21">
        <f t="shared" si="50"/>
        <v>0</v>
      </c>
      <c r="AR259" s="21">
        <f t="shared" si="51"/>
        <v>0</v>
      </c>
      <c r="AS259" s="21">
        <f t="shared" si="52"/>
        <v>0</v>
      </c>
      <c r="AT259" s="21">
        <f t="shared" si="53"/>
        <v>0</v>
      </c>
      <c r="AU259" s="21">
        <f t="shared" si="54"/>
        <v>0</v>
      </c>
      <c r="AV259" s="21">
        <f t="shared" si="55"/>
        <v>0</v>
      </c>
    </row>
    <row r="260" spans="1:48" ht="15.6" x14ac:dyDescent="0.3">
      <c r="A260" s="51"/>
      <c r="B260" s="50"/>
      <c r="C260" s="96"/>
      <c r="D260" s="96"/>
      <c r="E260" s="49"/>
      <c r="F260" s="52">
        <f t="shared" ref="F260:F323" si="56">IF(E260=0,0,$E$2-E260)</f>
        <v>0</v>
      </c>
      <c r="G260" s="48"/>
      <c r="H260" s="38"/>
      <c r="I260" s="54">
        <f>IF(H260=0,0,TRUNC((50/(H260+0.24)- IF($G260="w",Parameter!$B$3,Parameter!$D$3))/IF($G260="w",Parameter!$C$3,Parameter!$E$3)))</f>
        <v>0</v>
      </c>
      <c r="J260" s="105"/>
      <c r="K260" s="54">
        <f>IF(J260=0,0,TRUNC((75/(J260+0.24)- IF($G260="w",Parameter!$B$3,Parameter!$D$3))/IF($G260="w",Parameter!$C$3,Parameter!$E$3)))</f>
        <v>0</v>
      </c>
      <c r="L260" s="105"/>
      <c r="M260" s="54">
        <f>IF(L260=0,0,TRUNC((100/(L260+0.24)- IF($G260="w",Parameter!$B$3,Parameter!$D$3))/IF($G260="w",Parameter!$C$3,Parameter!$E$3)))</f>
        <v>0</v>
      </c>
      <c r="N260" s="80"/>
      <c r="O260" s="79" t="s">
        <v>44</v>
      </c>
      <c r="P260" s="81"/>
      <c r="Q260" s="54">
        <f>IF($G260="m",0,IF(AND($P260=0,$N260=0),0,TRUNC((800/($N260*60+$P260)-IF($G260="w",Parameter!$B$6,Parameter!$D$6))/IF($G260="w",Parameter!$C$6,Parameter!$E$6))))</f>
        <v>0</v>
      </c>
      <c r="R260" s="106"/>
      <c r="S260" s="73">
        <f>IF(R260=0,0,TRUNC((2000/(R260)- IF(Q260="w",Parameter!$B$6,Parameter!$D$6))/IF(Q260="w",Parameter!$C$6,Parameter!$E$6)))</f>
        <v>0</v>
      </c>
      <c r="T260" s="106"/>
      <c r="U260" s="73">
        <f>IF(T260=0,0,TRUNC((2000/(T260)- IF(Q260="w",Parameter!$B$3,Parameter!$D$3))/IF(Q260="w",Parameter!$C$3,Parameter!$E$3)))</f>
        <v>0</v>
      </c>
      <c r="V260" s="80"/>
      <c r="W260" s="79" t="s">
        <v>44</v>
      </c>
      <c r="X260" s="81"/>
      <c r="Y260" s="54">
        <f>IF($G260="w",0,IF(AND($V260=0,$X260=0),0,TRUNC((1000/($V260*60+$X260)-IF($G260="w",Parameter!$B$6,Parameter!$D$6))/IF($G260="w",Parameter!$C$6,Parameter!$E$6))))</f>
        <v>0</v>
      </c>
      <c r="Z260" s="37"/>
      <c r="AA260" s="104">
        <f>IF(Z260=0,0,TRUNC((SQRT(Z260)- IF($G260="w",Parameter!$B$11,Parameter!$D$11))/IF($G260="w",Parameter!$C$11,Parameter!$E$11)))</f>
        <v>0</v>
      </c>
      <c r="AB260" s="105"/>
      <c r="AC260" s="104">
        <f>IF(AB260=0,0,TRUNC((SQRT(AB260)- IF($G260="w",Parameter!$B$10,Parameter!$D$10))/IF($G260="w",Parameter!$C$10,Parameter!$E$10)))</f>
        <v>0</v>
      </c>
      <c r="AD260" s="38"/>
      <c r="AE260" s="55">
        <f>IF(AD260=0,0,TRUNC((SQRT(AD260)- IF($G260="w",Parameter!$B$15,Parameter!$D$15))/IF($G260="w",Parameter!$C$15,Parameter!$E$15)))</f>
        <v>0</v>
      </c>
      <c r="AF260" s="32"/>
      <c r="AG260" s="55">
        <f>IF(AF260=0,0,TRUNC((SQRT(AF260)- IF($G260="w",Parameter!$B$12,Parameter!$D$12))/IF($G260="w",Parameter!$C$12,Parameter!$E$12)))</f>
        <v>0</v>
      </c>
      <c r="AH260" s="60">
        <f t="shared" si="43"/>
        <v>0</v>
      </c>
      <c r="AI260" s="61">
        <f>LOOKUP($F260,Urkunde!$A$2:$A$16,IF($G260="w",Urkunde!$B$2:$B$16,Urkunde!$D$2:$D$16))</f>
        <v>0</v>
      </c>
      <c r="AJ260" s="61">
        <f>LOOKUP($F260,Urkunde!$A$2:$A$16,IF($G260="w",Urkunde!$C$2:$C$16,Urkunde!$E$2:$E$16))</f>
        <v>0</v>
      </c>
      <c r="AK260" s="61" t="str">
        <f t="shared" si="44"/>
        <v>-</v>
      </c>
      <c r="AL260" s="29">
        <f t="shared" si="45"/>
        <v>0</v>
      </c>
      <c r="AM260" s="21">
        <f t="shared" si="46"/>
        <v>0</v>
      </c>
      <c r="AN260" s="21">
        <f t="shared" si="47"/>
        <v>0</v>
      </c>
      <c r="AO260" s="21">
        <f t="shared" si="48"/>
        <v>0</v>
      </c>
      <c r="AP260" s="21">
        <f t="shared" si="49"/>
        <v>0</v>
      </c>
      <c r="AQ260" s="21">
        <f t="shared" si="50"/>
        <v>0</v>
      </c>
      <c r="AR260" s="21">
        <f t="shared" si="51"/>
        <v>0</v>
      </c>
      <c r="AS260" s="21">
        <f t="shared" si="52"/>
        <v>0</v>
      </c>
      <c r="AT260" s="21">
        <f t="shared" si="53"/>
        <v>0</v>
      </c>
      <c r="AU260" s="21">
        <f t="shared" si="54"/>
        <v>0</v>
      </c>
      <c r="AV260" s="21">
        <f t="shared" si="55"/>
        <v>0</v>
      </c>
    </row>
    <row r="261" spans="1:48" ht="15.6" x14ac:dyDescent="0.3">
      <c r="A261" s="51"/>
      <c r="B261" s="50"/>
      <c r="C261" s="96"/>
      <c r="D261" s="96"/>
      <c r="E261" s="49"/>
      <c r="F261" s="52">
        <f t="shared" si="56"/>
        <v>0</v>
      </c>
      <c r="G261" s="48"/>
      <c r="H261" s="38"/>
      <c r="I261" s="54">
        <f>IF(H261=0,0,TRUNC((50/(H261+0.24)- IF($G261="w",Parameter!$B$3,Parameter!$D$3))/IF($G261="w",Parameter!$C$3,Parameter!$E$3)))</f>
        <v>0</v>
      </c>
      <c r="J261" s="105"/>
      <c r="K261" s="54">
        <f>IF(J261=0,0,TRUNC((75/(J261+0.24)- IF($G261="w",Parameter!$B$3,Parameter!$D$3))/IF($G261="w",Parameter!$C$3,Parameter!$E$3)))</f>
        <v>0</v>
      </c>
      <c r="L261" s="105"/>
      <c r="M261" s="54">
        <f>IF(L261=0,0,TRUNC((100/(L261+0.24)- IF($G261="w",Parameter!$B$3,Parameter!$D$3))/IF($G261="w",Parameter!$C$3,Parameter!$E$3)))</f>
        <v>0</v>
      </c>
      <c r="N261" s="80"/>
      <c r="O261" s="79" t="s">
        <v>44</v>
      </c>
      <c r="P261" s="81"/>
      <c r="Q261" s="54">
        <f>IF($G261="m",0,IF(AND($P261=0,$N261=0),0,TRUNC((800/($N261*60+$P261)-IF($G261="w",Parameter!$B$6,Parameter!$D$6))/IF($G261="w",Parameter!$C$6,Parameter!$E$6))))</f>
        <v>0</v>
      </c>
      <c r="R261" s="106"/>
      <c r="S261" s="73">
        <f>IF(R261=0,0,TRUNC((2000/(R261)- IF(Q261="w",Parameter!$B$6,Parameter!$D$6))/IF(Q261="w",Parameter!$C$6,Parameter!$E$6)))</f>
        <v>0</v>
      </c>
      <c r="T261" s="106"/>
      <c r="U261" s="73">
        <f>IF(T261=0,0,TRUNC((2000/(T261)- IF(Q261="w",Parameter!$B$3,Parameter!$D$3))/IF(Q261="w",Parameter!$C$3,Parameter!$E$3)))</f>
        <v>0</v>
      </c>
      <c r="V261" s="80"/>
      <c r="W261" s="79" t="s">
        <v>44</v>
      </c>
      <c r="X261" s="81"/>
      <c r="Y261" s="54">
        <f>IF($G261="w",0,IF(AND($V261=0,$X261=0),0,TRUNC((1000/($V261*60+$X261)-IF($G261="w",Parameter!$B$6,Parameter!$D$6))/IF($G261="w",Parameter!$C$6,Parameter!$E$6))))</f>
        <v>0</v>
      </c>
      <c r="Z261" s="37"/>
      <c r="AA261" s="104">
        <f>IF(Z261=0,0,TRUNC((SQRT(Z261)- IF($G261="w",Parameter!$B$11,Parameter!$D$11))/IF($G261="w",Parameter!$C$11,Parameter!$E$11)))</f>
        <v>0</v>
      </c>
      <c r="AB261" s="105"/>
      <c r="AC261" s="104">
        <f>IF(AB261=0,0,TRUNC((SQRT(AB261)- IF($G261="w",Parameter!$B$10,Parameter!$D$10))/IF($G261="w",Parameter!$C$10,Parameter!$E$10)))</f>
        <v>0</v>
      </c>
      <c r="AD261" s="38"/>
      <c r="AE261" s="55">
        <f>IF(AD261=0,0,TRUNC((SQRT(AD261)- IF($G261="w",Parameter!$B$15,Parameter!$D$15))/IF($G261="w",Parameter!$C$15,Parameter!$E$15)))</f>
        <v>0</v>
      </c>
      <c r="AF261" s="32"/>
      <c r="AG261" s="55">
        <f>IF(AF261=0,0,TRUNC((SQRT(AF261)- IF($G261="w",Parameter!$B$12,Parameter!$D$12))/IF($G261="w",Parameter!$C$12,Parameter!$E$12)))</f>
        <v>0</v>
      </c>
      <c r="AH261" s="60">
        <f t="shared" ref="AH261:AH324" si="57">AV261</f>
        <v>0</v>
      </c>
      <c r="AI261" s="61">
        <f>LOOKUP($F261,Urkunde!$A$2:$A$16,IF($G261="w",Urkunde!$B$2:$B$16,Urkunde!$D$2:$D$16))</f>
        <v>0</v>
      </c>
      <c r="AJ261" s="61">
        <f>LOOKUP($F261,Urkunde!$A$2:$A$16,IF($G261="w",Urkunde!$C$2:$C$16,Urkunde!$E$2:$E$16))</f>
        <v>0</v>
      </c>
      <c r="AK261" s="61" t="str">
        <f t="shared" ref="AK261:AK324" si="58">IF(AH261=0,"-",IF(AH261&gt;=AJ261,"Ehrenurkunde",IF(AH261&gt;=AI261,"Siegerurkunde","Teilnehmerurkunde")))</f>
        <v>-</v>
      </c>
      <c r="AL261" s="29">
        <f t="shared" ref="AL261:AL324" si="59">$I261</f>
        <v>0</v>
      </c>
      <c r="AM261" s="21">
        <f t="shared" ref="AM261:AM324" si="60">$K261</f>
        <v>0</v>
      </c>
      <c r="AN261" s="21">
        <f t="shared" ref="AN261:AN324" si="61">$M261</f>
        <v>0</v>
      </c>
      <c r="AO261" s="21">
        <f t="shared" ref="AO261:AO324" si="62">$Q261</f>
        <v>0</v>
      </c>
      <c r="AP261" s="21">
        <f t="shared" ref="AP261:AP324" si="63">$S261</f>
        <v>0</v>
      </c>
      <c r="AQ261" s="21">
        <f t="shared" ref="AQ261:AQ324" si="64">$U261</f>
        <v>0</v>
      </c>
      <c r="AR261" s="21">
        <f t="shared" ref="AR261:AR324" si="65">$Y261</f>
        <v>0</v>
      </c>
      <c r="AS261" s="21">
        <f t="shared" ref="AS261:AS324" si="66">$AA261</f>
        <v>0</v>
      </c>
      <c r="AT261" s="21">
        <f t="shared" ref="AT261:AT324" si="67">$AC261</f>
        <v>0</v>
      </c>
      <c r="AU261" s="21">
        <f t="shared" ref="AU261:AU324" si="68">$AE261</f>
        <v>0</v>
      </c>
      <c r="AV261" s="21">
        <f t="shared" ref="AV261:AV324" si="69">LARGE(AL261:AU261,1) + LARGE(AL261:AU261,2) + LARGE(AL261:AU261,3)</f>
        <v>0</v>
      </c>
    </row>
    <row r="262" spans="1:48" ht="15.6" x14ac:dyDescent="0.3">
      <c r="A262" s="51"/>
      <c r="B262" s="50"/>
      <c r="C262" s="96"/>
      <c r="D262" s="96"/>
      <c r="E262" s="49"/>
      <c r="F262" s="52">
        <f t="shared" si="56"/>
        <v>0</v>
      </c>
      <c r="G262" s="48"/>
      <c r="H262" s="38"/>
      <c r="I262" s="54">
        <f>IF(H262=0,0,TRUNC((50/(H262+0.24)- IF($G262="w",Parameter!$B$3,Parameter!$D$3))/IF($G262="w",Parameter!$C$3,Parameter!$E$3)))</f>
        <v>0</v>
      </c>
      <c r="J262" s="105"/>
      <c r="K262" s="54">
        <f>IF(J262=0,0,TRUNC((75/(J262+0.24)- IF($G262="w",Parameter!$B$3,Parameter!$D$3))/IF($G262="w",Parameter!$C$3,Parameter!$E$3)))</f>
        <v>0</v>
      </c>
      <c r="L262" s="105"/>
      <c r="M262" s="54">
        <f>IF(L262=0,0,TRUNC((100/(L262+0.24)- IF($G262="w",Parameter!$B$3,Parameter!$D$3))/IF($G262="w",Parameter!$C$3,Parameter!$E$3)))</f>
        <v>0</v>
      </c>
      <c r="N262" s="80"/>
      <c r="O262" s="79" t="s">
        <v>44</v>
      </c>
      <c r="P262" s="81"/>
      <c r="Q262" s="54">
        <f>IF($G262="m",0,IF(AND($P262=0,$N262=0),0,TRUNC((800/($N262*60+$P262)-IF($G262="w",Parameter!$B$6,Parameter!$D$6))/IF($G262="w",Parameter!$C$6,Parameter!$E$6))))</f>
        <v>0</v>
      </c>
      <c r="R262" s="106"/>
      <c r="S262" s="73">
        <f>IF(R262=0,0,TRUNC((2000/(R262)- IF(Q262="w",Parameter!$B$6,Parameter!$D$6))/IF(Q262="w",Parameter!$C$6,Parameter!$E$6)))</f>
        <v>0</v>
      </c>
      <c r="T262" s="106"/>
      <c r="U262" s="73">
        <f>IF(T262=0,0,TRUNC((2000/(T262)- IF(Q262="w",Parameter!$B$3,Parameter!$D$3))/IF(Q262="w",Parameter!$C$3,Parameter!$E$3)))</f>
        <v>0</v>
      </c>
      <c r="V262" s="80"/>
      <c r="W262" s="79" t="s">
        <v>44</v>
      </c>
      <c r="X262" s="81"/>
      <c r="Y262" s="54">
        <f>IF($G262="w",0,IF(AND($V262=0,$X262=0),0,TRUNC((1000/($V262*60+$X262)-IF($G262="w",Parameter!$B$6,Parameter!$D$6))/IF($G262="w",Parameter!$C$6,Parameter!$E$6))))</f>
        <v>0</v>
      </c>
      <c r="Z262" s="37"/>
      <c r="AA262" s="104">
        <f>IF(Z262=0,0,TRUNC((SQRT(Z262)- IF($G262="w",Parameter!$B$11,Parameter!$D$11))/IF($G262="w",Parameter!$C$11,Parameter!$E$11)))</f>
        <v>0</v>
      </c>
      <c r="AB262" s="105"/>
      <c r="AC262" s="104">
        <f>IF(AB262=0,0,TRUNC((SQRT(AB262)- IF($G262="w",Parameter!$B$10,Parameter!$D$10))/IF($G262="w",Parameter!$C$10,Parameter!$E$10)))</f>
        <v>0</v>
      </c>
      <c r="AD262" s="38"/>
      <c r="AE262" s="55">
        <f>IF(AD262=0,0,TRUNC((SQRT(AD262)- IF($G262="w",Parameter!$B$15,Parameter!$D$15))/IF($G262="w",Parameter!$C$15,Parameter!$E$15)))</f>
        <v>0</v>
      </c>
      <c r="AF262" s="32"/>
      <c r="AG262" s="55">
        <f>IF(AF262=0,0,TRUNC((SQRT(AF262)- IF($G262="w",Parameter!$B$12,Parameter!$D$12))/IF($G262="w",Parameter!$C$12,Parameter!$E$12)))</f>
        <v>0</v>
      </c>
      <c r="AH262" s="60">
        <f t="shared" si="57"/>
        <v>0</v>
      </c>
      <c r="AI262" s="61">
        <f>LOOKUP($F262,Urkunde!$A$2:$A$16,IF($G262="w",Urkunde!$B$2:$B$16,Urkunde!$D$2:$D$16))</f>
        <v>0</v>
      </c>
      <c r="AJ262" s="61">
        <f>LOOKUP($F262,Urkunde!$A$2:$A$16,IF($G262="w",Urkunde!$C$2:$C$16,Urkunde!$E$2:$E$16))</f>
        <v>0</v>
      </c>
      <c r="AK262" s="61" t="str">
        <f t="shared" si="58"/>
        <v>-</v>
      </c>
      <c r="AL262" s="29">
        <f t="shared" si="59"/>
        <v>0</v>
      </c>
      <c r="AM262" s="21">
        <f t="shared" si="60"/>
        <v>0</v>
      </c>
      <c r="AN262" s="21">
        <f t="shared" si="61"/>
        <v>0</v>
      </c>
      <c r="AO262" s="21">
        <f t="shared" si="62"/>
        <v>0</v>
      </c>
      <c r="AP262" s="21">
        <f t="shared" si="63"/>
        <v>0</v>
      </c>
      <c r="AQ262" s="21">
        <f t="shared" si="64"/>
        <v>0</v>
      </c>
      <c r="AR262" s="21">
        <f t="shared" si="65"/>
        <v>0</v>
      </c>
      <c r="AS262" s="21">
        <f t="shared" si="66"/>
        <v>0</v>
      </c>
      <c r="AT262" s="21">
        <f t="shared" si="67"/>
        <v>0</v>
      </c>
      <c r="AU262" s="21">
        <f t="shared" si="68"/>
        <v>0</v>
      </c>
      <c r="AV262" s="21">
        <f t="shared" si="69"/>
        <v>0</v>
      </c>
    </row>
    <row r="263" spans="1:48" ht="15.6" x14ac:dyDescent="0.3">
      <c r="A263" s="51"/>
      <c r="B263" s="50"/>
      <c r="C263" s="96"/>
      <c r="D263" s="96"/>
      <c r="E263" s="49"/>
      <c r="F263" s="52">
        <f t="shared" si="56"/>
        <v>0</v>
      </c>
      <c r="G263" s="48"/>
      <c r="H263" s="38"/>
      <c r="I263" s="54">
        <f>IF(H263=0,0,TRUNC((50/(H263+0.24)- IF($G263="w",Parameter!$B$3,Parameter!$D$3))/IF($G263="w",Parameter!$C$3,Parameter!$E$3)))</f>
        <v>0</v>
      </c>
      <c r="J263" s="105"/>
      <c r="K263" s="54">
        <f>IF(J263=0,0,TRUNC((75/(J263+0.24)- IF($G263="w",Parameter!$B$3,Parameter!$D$3))/IF($G263="w",Parameter!$C$3,Parameter!$E$3)))</f>
        <v>0</v>
      </c>
      <c r="L263" s="105"/>
      <c r="M263" s="54">
        <f>IF(L263=0,0,TRUNC((100/(L263+0.24)- IF($G263="w",Parameter!$B$3,Parameter!$D$3))/IF($G263="w",Parameter!$C$3,Parameter!$E$3)))</f>
        <v>0</v>
      </c>
      <c r="N263" s="80"/>
      <c r="O263" s="79" t="s">
        <v>44</v>
      </c>
      <c r="P263" s="81"/>
      <c r="Q263" s="54">
        <f>IF($G263="m",0,IF(AND($P263=0,$N263=0),0,TRUNC((800/($N263*60+$P263)-IF($G263="w",Parameter!$B$6,Parameter!$D$6))/IF($G263="w",Parameter!$C$6,Parameter!$E$6))))</f>
        <v>0</v>
      </c>
      <c r="R263" s="106"/>
      <c r="S263" s="73">
        <f>IF(R263=0,0,TRUNC((2000/(R263)- IF(Q263="w",Parameter!$B$6,Parameter!$D$6))/IF(Q263="w",Parameter!$C$6,Parameter!$E$6)))</f>
        <v>0</v>
      </c>
      <c r="T263" s="106"/>
      <c r="U263" s="73">
        <f>IF(T263=0,0,TRUNC((2000/(T263)- IF(Q263="w",Parameter!$B$3,Parameter!$D$3))/IF(Q263="w",Parameter!$C$3,Parameter!$E$3)))</f>
        <v>0</v>
      </c>
      <c r="V263" s="80"/>
      <c r="W263" s="79" t="s">
        <v>44</v>
      </c>
      <c r="X263" s="81"/>
      <c r="Y263" s="54">
        <f>IF($G263="w",0,IF(AND($V263=0,$X263=0),0,TRUNC((1000/($V263*60+$X263)-IF($G263="w",Parameter!$B$6,Parameter!$D$6))/IF($G263="w",Parameter!$C$6,Parameter!$E$6))))</f>
        <v>0</v>
      </c>
      <c r="Z263" s="37"/>
      <c r="AA263" s="104">
        <f>IF(Z263=0,0,TRUNC((SQRT(Z263)- IF($G263="w",Parameter!$B$11,Parameter!$D$11))/IF($G263="w",Parameter!$C$11,Parameter!$E$11)))</f>
        <v>0</v>
      </c>
      <c r="AB263" s="105"/>
      <c r="AC263" s="104">
        <f>IF(AB263=0,0,TRUNC((SQRT(AB263)- IF($G263="w",Parameter!$B$10,Parameter!$D$10))/IF($G263="w",Parameter!$C$10,Parameter!$E$10)))</f>
        <v>0</v>
      </c>
      <c r="AD263" s="38"/>
      <c r="AE263" s="55">
        <f>IF(AD263=0,0,TRUNC((SQRT(AD263)- IF($G263="w",Parameter!$B$15,Parameter!$D$15))/IF($G263="w",Parameter!$C$15,Parameter!$E$15)))</f>
        <v>0</v>
      </c>
      <c r="AF263" s="32"/>
      <c r="AG263" s="55">
        <f>IF(AF263=0,0,TRUNC((SQRT(AF263)- IF($G263="w",Parameter!$B$12,Parameter!$D$12))/IF($G263="w",Parameter!$C$12,Parameter!$E$12)))</f>
        <v>0</v>
      </c>
      <c r="AH263" s="60">
        <f t="shared" si="57"/>
        <v>0</v>
      </c>
      <c r="AI263" s="61">
        <f>LOOKUP($F263,Urkunde!$A$2:$A$16,IF($G263="w",Urkunde!$B$2:$B$16,Urkunde!$D$2:$D$16))</f>
        <v>0</v>
      </c>
      <c r="AJ263" s="61">
        <f>LOOKUP($F263,Urkunde!$A$2:$A$16,IF($G263="w",Urkunde!$C$2:$C$16,Urkunde!$E$2:$E$16))</f>
        <v>0</v>
      </c>
      <c r="AK263" s="61" t="str">
        <f t="shared" si="58"/>
        <v>-</v>
      </c>
      <c r="AL263" s="29">
        <f t="shared" si="59"/>
        <v>0</v>
      </c>
      <c r="AM263" s="21">
        <f t="shared" si="60"/>
        <v>0</v>
      </c>
      <c r="AN263" s="21">
        <f t="shared" si="61"/>
        <v>0</v>
      </c>
      <c r="AO263" s="21">
        <f t="shared" si="62"/>
        <v>0</v>
      </c>
      <c r="AP263" s="21">
        <f t="shared" si="63"/>
        <v>0</v>
      </c>
      <c r="AQ263" s="21">
        <f t="shared" si="64"/>
        <v>0</v>
      </c>
      <c r="AR263" s="21">
        <f t="shared" si="65"/>
        <v>0</v>
      </c>
      <c r="AS263" s="21">
        <f t="shared" si="66"/>
        <v>0</v>
      </c>
      <c r="AT263" s="21">
        <f t="shared" si="67"/>
        <v>0</v>
      </c>
      <c r="AU263" s="21">
        <f t="shared" si="68"/>
        <v>0</v>
      </c>
      <c r="AV263" s="21">
        <f t="shared" si="69"/>
        <v>0</v>
      </c>
    </row>
    <row r="264" spans="1:48" ht="15.6" x14ac:dyDescent="0.3">
      <c r="A264" s="51"/>
      <c r="B264" s="50"/>
      <c r="C264" s="96"/>
      <c r="D264" s="96"/>
      <c r="E264" s="49"/>
      <c r="F264" s="52">
        <f t="shared" si="56"/>
        <v>0</v>
      </c>
      <c r="G264" s="48"/>
      <c r="H264" s="38"/>
      <c r="I264" s="54">
        <f>IF(H264=0,0,TRUNC((50/(H264+0.24)- IF($G264="w",Parameter!$B$3,Parameter!$D$3))/IF($G264="w",Parameter!$C$3,Parameter!$E$3)))</f>
        <v>0</v>
      </c>
      <c r="J264" s="105"/>
      <c r="K264" s="54">
        <f>IF(J264=0,0,TRUNC((75/(J264+0.24)- IF($G264="w",Parameter!$B$3,Parameter!$D$3))/IF($G264="w",Parameter!$C$3,Parameter!$E$3)))</f>
        <v>0</v>
      </c>
      <c r="L264" s="105"/>
      <c r="M264" s="54">
        <f>IF(L264=0,0,TRUNC((100/(L264+0.24)- IF($G264="w",Parameter!$B$3,Parameter!$D$3))/IF($G264="w",Parameter!$C$3,Parameter!$E$3)))</f>
        <v>0</v>
      </c>
      <c r="N264" s="80"/>
      <c r="O264" s="79" t="s">
        <v>44</v>
      </c>
      <c r="P264" s="81"/>
      <c r="Q264" s="54">
        <f>IF($G264="m",0,IF(AND($P264=0,$N264=0),0,TRUNC((800/($N264*60+$P264)-IF($G264="w",Parameter!$B$6,Parameter!$D$6))/IF($G264="w",Parameter!$C$6,Parameter!$E$6))))</f>
        <v>0</v>
      </c>
      <c r="R264" s="106"/>
      <c r="S264" s="73">
        <f>IF(R264=0,0,TRUNC((2000/(R264)- IF(Q264="w",Parameter!$B$6,Parameter!$D$6))/IF(Q264="w",Parameter!$C$6,Parameter!$E$6)))</f>
        <v>0</v>
      </c>
      <c r="T264" s="106"/>
      <c r="U264" s="73">
        <f>IF(T264=0,0,TRUNC((2000/(T264)- IF(Q264="w",Parameter!$B$3,Parameter!$D$3))/IF(Q264="w",Parameter!$C$3,Parameter!$E$3)))</f>
        <v>0</v>
      </c>
      <c r="V264" s="80"/>
      <c r="W264" s="79" t="s">
        <v>44</v>
      </c>
      <c r="X264" s="81"/>
      <c r="Y264" s="54">
        <f>IF($G264="w",0,IF(AND($V264=0,$X264=0),0,TRUNC((1000/($V264*60+$X264)-IF($G264="w",Parameter!$B$6,Parameter!$D$6))/IF($G264="w",Parameter!$C$6,Parameter!$E$6))))</f>
        <v>0</v>
      </c>
      <c r="Z264" s="37"/>
      <c r="AA264" s="104">
        <f>IF(Z264=0,0,TRUNC((SQRT(Z264)- IF($G264="w",Parameter!$B$11,Parameter!$D$11))/IF($G264="w",Parameter!$C$11,Parameter!$E$11)))</f>
        <v>0</v>
      </c>
      <c r="AB264" s="105"/>
      <c r="AC264" s="104">
        <f>IF(AB264=0,0,TRUNC((SQRT(AB264)- IF($G264="w",Parameter!$B$10,Parameter!$D$10))/IF($G264="w",Parameter!$C$10,Parameter!$E$10)))</f>
        <v>0</v>
      </c>
      <c r="AD264" s="38"/>
      <c r="AE264" s="55">
        <f>IF(AD264=0,0,TRUNC((SQRT(AD264)- IF($G264="w",Parameter!$B$15,Parameter!$D$15))/IF($G264="w",Parameter!$C$15,Parameter!$E$15)))</f>
        <v>0</v>
      </c>
      <c r="AF264" s="32"/>
      <c r="AG264" s="55">
        <f>IF(AF264=0,0,TRUNC((SQRT(AF264)- IF($G264="w",Parameter!$B$12,Parameter!$D$12))/IF($G264="w",Parameter!$C$12,Parameter!$E$12)))</f>
        <v>0</v>
      </c>
      <c r="AH264" s="60">
        <f t="shared" si="57"/>
        <v>0</v>
      </c>
      <c r="AI264" s="61">
        <f>LOOKUP($F264,Urkunde!$A$2:$A$16,IF($G264="w",Urkunde!$B$2:$B$16,Urkunde!$D$2:$D$16))</f>
        <v>0</v>
      </c>
      <c r="AJ264" s="61">
        <f>LOOKUP($F264,Urkunde!$A$2:$A$16,IF($G264="w",Urkunde!$C$2:$C$16,Urkunde!$E$2:$E$16))</f>
        <v>0</v>
      </c>
      <c r="AK264" s="61" t="str">
        <f t="shared" si="58"/>
        <v>-</v>
      </c>
      <c r="AL264" s="29">
        <f t="shared" si="59"/>
        <v>0</v>
      </c>
      <c r="AM264" s="21">
        <f t="shared" si="60"/>
        <v>0</v>
      </c>
      <c r="AN264" s="21">
        <f t="shared" si="61"/>
        <v>0</v>
      </c>
      <c r="AO264" s="21">
        <f t="shared" si="62"/>
        <v>0</v>
      </c>
      <c r="AP264" s="21">
        <f t="shared" si="63"/>
        <v>0</v>
      </c>
      <c r="AQ264" s="21">
        <f t="shared" si="64"/>
        <v>0</v>
      </c>
      <c r="AR264" s="21">
        <f t="shared" si="65"/>
        <v>0</v>
      </c>
      <c r="AS264" s="21">
        <f t="shared" si="66"/>
        <v>0</v>
      </c>
      <c r="AT264" s="21">
        <f t="shared" si="67"/>
        <v>0</v>
      </c>
      <c r="AU264" s="21">
        <f t="shared" si="68"/>
        <v>0</v>
      </c>
      <c r="AV264" s="21">
        <f t="shared" si="69"/>
        <v>0</v>
      </c>
    </row>
    <row r="265" spans="1:48" ht="15.6" x14ac:dyDescent="0.3">
      <c r="A265" s="51"/>
      <c r="B265" s="50"/>
      <c r="C265" s="96"/>
      <c r="D265" s="96"/>
      <c r="E265" s="49"/>
      <c r="F265" s="52">
        <f t="shared" si="56"/>
        <v>0</v>
      </c>
      <c r="G265" s="48"/>
      <c r="H265" s="38"/>
      <c r="I265" s="54">
        <f>IF(H265=0,0,TRUNC((50/(H265+0.24)- IF($G265="w",Parameter!$B$3,Parameter!$D$3))/IF($G265="w",Parameter!$C$3,Parameter!$E$3)))</f>
        <v>0</v>
      </c>
      <c r="J265" s="105"/>
      <c r="K265" s="54">
        <f>IF(J265=0,0,TRUNC((75/(J265+0.24)- IF($G265="w",Parameter!$B$3,Parameter!$D$3))/IF($G265="w",Parameter!$C$3,Parameter!$E$3)))</f>
        <v>0</v>
      </c>
      <c r="L265" s="105"/>
      <c r="M265" s="54">
        <f>IF(L265=0,0,TRUNC((100/(L265+0.24)- IF($G265="w",Parameter!$B$3,Parameter!$D$3))/IF($G265="w",Parameter!$C$3,Parameter!$E$3)))</f>
        <v>0</v>
      </c>
      <c r="N265" s="80"/>
      <c r="O265" s="79" t="s">
        <v>44</v>
      </c>
      <c r="P265" s="81"/>
      <c r="Q265" s="54">
        <f>IF($G265="m",0,IF(AND($P265=0,$N265=0),0,TRUNC((800/($N265*60+$P265)-IF($G265="w",Parameter!$B$6,Parameter!$D$6))/IF($G265="w",Parameter!$C$6,Parameter!$E$6))))</f>
        <v>0</v>
      </c>
      <c r="R265" s="106"/>
      <c r="S265" s="73">
        <f>IF(R265=0,0,TRUNC((2000/(R265)- IF(Q265="w",Parameter!$B$6,Parameter!$D$6))/IF(Q265="w",Parameter!$C$6,Parameter!$E$6)))</f>
        <v>0</v>
      </c>
      <c r="T265" s="106"/>
      <c r="U265" s="73">
        <f>IF(T265=0,0,TRUNC((2000/(T265)- IF(Q265="w",Parameter!$B$3,Parameter!$D$3))/IF(Q265="w",Parameter!$C$3,Parameter!$E$3)))</f>
        <v>0</v>
      </c>
      <c r="V265" s="80"/>
      <c r="W265" s="79" t="s">
        <v>44</v>
      </c>
      <c r="X265" s="81"/>
      <c r="Y265" s="54">
        <f>IF($G265="w",0,IF(AND($V265=0,$X265=0),0,TRUNC((1000/($V265*60+$X265)-IF($G265="w",Parameter!$B$6,Parameter!$D$6))/IF($G265="w",Parameter!$C$6,Parameter!$E$6))))</f>
        <v>0</v>
      </c>
      <c r="Z265" s="37"/>
      <c r="AA265" s="104">
        <f>IF(Z265=0,0,TRUNC((SQRT(Z265)- IF($G265="w",Parameter!$B$11,Parameter!$D$11))/IF($G265="w",Parameter!$C$11,Parameter!$E$11)))</f>
        <v>0</v>
      </c>
      <c r="AB265" s="105"/>
      <c r="AC265" s="104">
        <f>IF(AB265=0,0,TRUNC((SQRT(AB265)- IF($G265="w",Parameter!$B$10,Parameter!$D$10))/IF($G265="w",Parameter!$C$10,Parameter!$E$10)))</f>
        <v>0</v>
      </c>
      <c r="AD265" s="38"/>
      <c r="AE265" s="55">
        <f>IF(AD265=0,0,TRUNC((SQRT(AD265)- IF($G265="w",Parameter!$B$15,Parameter!$D$15))/IF($G265="w",Parameter!$C$15,Parameter!$E$15)))</f>
        <v>0</v>
      </c>
      <c r="AF265" s="32"/>
      <c r="AG265" s="55">
        <f>IF(AF265=0,0,TRUNC((SQRT(AF265)- IF($G265="w",Parameter!$B$12,Parameter!$D$12))/IF($G265="w",Parameter!$C$12,Parameter!$E$12)))</f>
        <v>0</v>
      </c>
      <c r="AH265" s="60">
        <f t="shared" si="57"/>
        <v>0</v>
      </c>
      <c r="AI265" s="61">
        <f>LOOKUP($F265,Urkunde!$A$2:$A$16,IF($G265="w",Urkunde!$B$2:$B$16,Urkunde!$D$2:$D$16))</f>
        <v>0</v>
      </c>
      <c r="AJ265" s="61">
        <f>LOOKUP($F265,Urkunde!$A$2:$A$16,IF($G265="w",Urkunde!$C$2:$C$16,Urkunde!$E$2:$E$16))</f>
        <v>0</v>
      </c>
      <c r="AK265" s="61" t="str">
        <f t="shared" si="58"/>
        <v>-</v>
      </c>
      <c r="AL265" s="29">
        <f t="shared" si="59"/>
        <v>0</v>
      </c>
      <c r="AM265" s="21">
        <f t="shared" si="60"/>
        <v>0</v>
      </c>
      <c r="AN265" s="21">
        <f t="shared" si="61"/>
        <v>0</v>
      </c>
      <c r="AO265" s="21">
        <f t="shared" si="62"/>
        <v>0</v>
      </c>
      <c r="AP265" s="21">
        <f t="shared" si="63"/>
        <v>0</v>
      </c>
      <c r="AQ265" s="21">
        <f t="shared" si="64"/>
        <v>0</v>
      </c>
      <c r="AR265" s="21">
        <f t="shared" si="65"/>
        <v>0</v>
      </c>
      <c r="AS265" s="21">
        <f t="shared" si="66"/>
        <v>0</v>
      </c>
      <c r="AT265" s="21">
        <f t="shared" si="67"/>
        <v>0</v>
      </c>
      <c r="AU265" s="21">
        <f t="shared" si="68"/>
        <v>0</v>
      </c>
      <c r="AV265" s="21">
        <f t="shared" si="69"/>
        <v>0</v>
      </c>
    </row>
    <row r="266" spans="1:48" ht="15.6" x14ac:dyDescent="0.3">
      <c r="A266" s="51"/>
      <c r="B266" s="50"/>
      <c r="C266" s="96"/>
      <c r="D266" s="96"/>
      <c r="E266" s="49"/>
      <c r="F266" s="52">
        <f t="shared" si="56"/>
        <v>0</v>
      </c>
      <c r="G266" s="48"/>
      <c r="H266" s="38"/>
      <c r="I266" s="54">
        <f>IF(H266=0,0,TRUNC((50/(H266+0.24)- IF($G266="w",Parameter!$B$3,Parameter!$D$3))/IF($G266="w",Parameter!$C$3,Parameter!$E$3)))</f>
        <v>0</v>
      </c>
      <c r="J266" s="105"/>
      <c r="K266" s="54">
        <f>IF(J266=0,0,TRUNC((75/(J266+0.24)- IF($G266="w",Parameter!$B$3,Parameter!$D$3))/IF($G266="w",Parameter!$C$3,Parameter!$E$3)))</f>
        <v>0</v>
      </c>
      <c r="L266" s="105"/>
      <c r="M266" s="54">
        <f>IF(L266=0,0,TRUNC((100/(L266+0.24)- IF($G266="w",Parameter!$B$3,Parameter!$D$3))/IF($G266="w",Parameter!$C$3,Parameter!$E$3)))</f>
        <v>0</v>
      </c>
      <c r="N266" s="80"/>
      <c r="O266" s="79" t="s">
        <v>44</v>
      </c>
      <c r="P266" s="81"/>
      <c r="Q266" s="54">
        <f>IF($G266="m",0,IF(AND($P266=0,$N266=0),0,TRUNC((800/($N266*60+$P266)-IF($G266="w",Parameter!$B$6,Parameter!$D$6))/IF($G266="w",Parameter!$C$6,Parameter!$E$6))))</f>
        <v>0</v>
      </c>
      <c r="R266" s="106"/>
      <c r="S266" s="73">
        <f>IF(R266=0,0,TRUNC((2000/(R266)- IF(Q266="w",Parameter!$B$6,Parameter!$D$6))/IF(Q266="w",Parameter!$C$6,Parameter!$E$6)))</f>
        <v>0</v>
      </c>
      <c r="T266" s="106"/>
      <c r="U266" s="73">
        <f>IF(T266=0,0,TRUNC((2000/(T266)- IF(Q266="w",Parameter!$B$3,Parameter!$D$3))/IF(Q266="w",Parameter!$C$3,Parameter!$E$3)))</f>
        <v>0</v>
      </c>
      <c r="V266" s="80"/>
      <c r="W266" s="79" t="s">
        <v>44</v>
      </c>
      <c r="X266" s="81"/>
      <c r="Y266" s="54">
        <f>IF($G266="w",0,IF(AND($V266=0,$X266=0),0,TRUNC((1000/($V266*60+$X266)-IF($G266="w",Parameter!$B$6,Parameter!$D$6))/IF($G266="w",Parameter!$C$6,Parameter!$E$6))))</f>
        <v>0</v>
      </c>
      <c r="Z266" s="37"/>
      <c r="AA266" s="104">
        <f>IF(Z266=0,0,TRUNC((SQRT(Z266)- IF($G266="w",Parameter!$B$11,Parameter!$D$11))/IF($G266="w",Parameter!$C$11,Parameter!$E$11)))</f>
        <v>0</v>
      </c>
      <c r="AB266" s="105"/>
      <c r="AC266" s="104">
        <f>IF(AB266=0,0,TRUNC((SQRT(AB266)- IF($G266="w",Parameter!$B$10,Parameter!$D$10))/IF($G266="w",Parameter!$C$10,Parameter!$E$10)))</f>
        <v>0</v>
      </c>
      <c r="AD266" s="38"/>
      <c r="AE266" s="55">
        <f>IF(AD266=0,0,TRUNC((SQRT(AD266)- IF($G266="w",Parameter!$B$15,Parameter!$D$15))/IF($G266="w",Parameter!$C$15,Parameter!$E$15)))</f>
        <v>0</v>
      </c>
      <c r="AF266" s="32"/>
      <c r="AG266" s="55">
        <f>IF(AF266=0,0,TRUNC((SQRT(AF266)- IF($G266="w",Parameter!$B$12,Parameter!$D$12))/IF($G266="w",Parameter!$C$12,Parameter!$E$12)))</f>
        <v>0</v>
      </c>
      <c r="AH266" s="60">
        <f t="shared" si="57"/>
        <v>0</v>
      </c>
      <c r="AI266" s="61">
        <f>LOOKUP($F266,Urkunde!$A$2:$A$16,IF($G266="w",Urkunde!$B$2:$B$16,Urkunde!$D$2:$D$16))</f>
        <v>0</v>
      </c>
      <c r="AJ266" s="61">
        <f>LOOKUP($F266,Urkunde!$A$2:$A$16,IF($G266="w",Urkunde!$C$2:$C$16,Urkunde!$E$2:$E$16))</f>
        <v>0</v>
      </c>
      <c r="AK266" s="61" t="str">
        <f t="shared" si="58"/>
        <v>-</v>
      </c>
      <c r="AL266" s="29">
        <f t="shared" si="59"/>
        <v>0</v>
      </c>
      <c r="AM266" s="21">
        <f t="shared" si="60"/>
        <v>0</v>
      </c>
      <c r="AN266" s="21">
        <f t="shared" si="61"/>
        <v>0</v>
      </c>
      <c r="AO266" s="21">
        <f t="shared" si="62"/>
        <v>0</v>
      </c>
      <c r="AP266" s="21">
        <f t="shared" si="63"/>
        <v>0</v>
      </c>
      <c r="AQ266" s="21">
        <f t="shared" si="64"/>
        <v>0</v>
      </c>
      <c r="AR266" s="21">
        <f t="shared" si="65"/>
        <v>0</v>
      </c>
      <c r="AS266" s="21">
        <f t="shared" si="66"/>
        <v>0</v>
      </c>
      <c r="AT266" s="21">
        <f t="shared" si="67"/>
        <v>0</v>
      </c>
      <c r="AU266" s="21">
        <f t="shared" si="68"/>
        <v>0</v>
      </c>
      <c r="AV266" s="21">
        <f t="shared" si="69"/>
        <v>0</v>
      </c>
    </row>
    <row r="267" spans="1:48" ht="15.6" x14ac:dyDescent="0.3">
      <c r="A267" s="51"/>
      <c r="B267" s="50"/>
      <c r="C267" s="96"/>
      <c r="D267" s="96"/>
      <c r="E267" s="49"/>
      <c r="F267" s="52">
        <f t="shared" si="56"/>
        <v>0</v>
      </c>
      <c r="G267" s="48"/>
      <c r="H267" s="38"/>
      <c r="I267" s="54">
        <f>IF(H267=0,0,TRUNC((50/(H267+0.24)- IF($G267="w",Parameter!$B$3,Parameter!$D$3))/IF($G267="w",Parameter!$C$3,Parameter!$E$3)))</f>
        <v>0</v>
      </c>
      <c r="J267" s="105"/>
      <c r="K267" s="54">
        <f>IF(J267=0,0,TRUNC((75/(J267+0.24)- IF($G267="w",Parameter!$B$3,Parameter!$D$3))/IF($G267="w",Parameter!$C$3,Parameter!$E$3)))</f>
        <v>0</v>
      </c>
      <c r="L267" s="105"/>
      <c r="M267" s="54">
        <f>IF(L267=0,0,TRUNC((100/(L267+0.24)- IF($G267="w",Parameter!$B$3,Parameter!$D$3))/IF($G267="w",Parameter!$C$3,Parameter!$E$3)))</f>
        <v>0</v>
      </c>
      <c r="N267" s="80"/>
      <c r="O267" s="79" t="s">
        <v>44</v>
      </c>
      <c r="P267" s="81"/>
      <c r="Q267" s="54">
        <f>IF($G267="m",0,IF(AND($P267=0,$N267=0),0,TRUNC((800/($N267*60+$P267)-IF($G267="w",Parameter!$B$6,Parameter!$D$6))/IF($G267="w",Parameter!$C$6,Parameter!$E$6))))</f>
        <v>0</v>
      </c>
      <c r="R267" s="106"/>
      <c r="S267" s="73">
        <f>IF(R267=0,0,TRUNC((2000/(R267)- IF(Q267="w",Parameter!$B$6,Parameter!$D$6))/IF(Q267="w",Parameter!$C$6,Parameter!$E$6)))</f>
        <v>0</v>
      </c>
      <c r="T267" s="106"/>
      <c r="U267" s="73">
        <f>IF(T267=0,0,TRUNC((2000/(T267)- IF(Q267="w",Parameter!$B$3,Parameter!$D$3))/IF(Q267="w",Parameter!$C$3,Parameter!$E$3)))</f>
        <v>0</v>
      </c>
      <c r="V267" s="80"/>
      <c r="W267" s="79" t="s">
        <v>44</v>
      </c>
      <c r="X267" s="81"/>
      <c r="Y267" s="54">
        <f>IF($G267="w",0,IF(AND($V267=0,$X267=0),0,TRUNC((1000/($V267*60+$X267)-IF($G267="w",Parameter!$B$6,Parameter!$D$6))/IF($G267="w",Parameter!$C$6,Parameter!$E$6))))</f>
        <v>0</v>
      </c>
      <c r="Z267" s="37"/>
      <c r="AA267" s="104">
        <f>IF(Z267=0,0,TRUNC((SQRT(Z267)- IF($G267="w",Parameter!$B$11,Parameter!$D$11))/IF($G267="w",Parameter!$C$11,Parameter!$E$11)))</f>
        <v>0</v>
      </c>
      <c r="AB267" s="105"/>
      <c r="AC267" s="104">
        <f>IF(AB267=0,0,TRUNC((SQRT(AB267)- IF($G267="w",Parameter!$B$10,Parameter!$D$10))/IF($G267="w",Parameter!$C$10,Parameter!$E$10)))</f>
        <v>0</v>
      </c>
      <c r="AD267" s="38"/>
      <c r="AE267" s="55">
        <f>IF(AD267=0,0,TRUNC((SQRT(AD267)- IF($G267="w",Parameter!$B$15,Parameter!$D$15))/IF($G267="w",Parameter!$C$15,Parameter!$E$15)))</f>
        <v>0</v>
      </c>
      <c r="AF267" s="32"/>
      <c r="AG267" s="55">
        <f>IF(AF267=0,0,TRUNC((SQRT(AF267)- IF($G267="w",Parameter!$B$12,Parameter!$D$12))/IF($G267="w",Parameter!$C$12,Parameter!$E$12)))</f>
        <v>0</v>
      </c>
      <c r="AH267" s="60">
        <f t="shared" si="57"/>
        <v>0</v>
      </c>
      <c r="AI267" s="61">
        <f>LOOKUP($F267,Urkunde!$A$2:$A$16,IF($G267="w",Urkunde!$B$2:$B$16,Urkunde!$D$2:$D$16))</f>
        <v>0</v>
      </c>
      <c r="AJ267" s="61">
        <f>LOOKUP($F267,Urkunde!$A$2:$A$16,IF($G267="w",Urkunde!$C$2:$C$16,Urkunde!$E$2:$E$16))</f>
        <v>0</v>
      </c>
      <c r="AK267" s="61" t="str">
        <f t="shared" si="58"/>
        <v>-</v>
      </c>
      <c r="AL267" s="29">
        <f t="shared" si="59"/>
        <v>0</v>
      </c>
      <c r="AM267" s="21">
        <f t="shared" si="60"/>
        <v>0</v>
      </c>
      <c r="AN267" s="21">
        <f t="shared" si="61"/>
        <v>0</v>
      </c>
      <c r="AO267" s="21">
        <f t="shared" si="62"/>
        <v>0</v>
      </c>
      <c r="AP267" s="21">
        <f t="shared" si="63"/>
        <v>0</v>
      </c>
      <c r="AQ267" s="21">
        <f t="shared" si="64"/>
        <v>0</v>
      </c>
      <c r="AR267" s="21">
        <f t="shared" si="65"/>
        <v>0</v>
      </c>
      <c r="AS267" s="21">
        <f t="shared" si="66"/>
        <v>0</v>
      </c>
      <c r="AT267" s="21">
        <f t="shared" si="67"/>
        <v>0</v>
      </c>
      <c r="AU267" s="21">
        <f t="shared" si="68"/>
        <v>0</v>
      </c>
      <c r="AV267" s="21">
        <f t="shared" si="69"/>
        <v>0</v>
      </c>
    </row>
    <row r="268" spans="1:48" ht="15.6" x14ac:dyDescent="0.3">
      <c r="A268" s="51"/>
      <c r="B268" s="50"/>
      <c r="C268" s="96"/>
      <c r="D268" s="96"/>
      <c r="E268" s="49"/>
      <c r="F268" s="52">
        <f t="shared" si="56"/>
        <v>0</v>
      </c>
      <c r="G268" s="48"/>
      <c r="H268" s="38"/>
      <c r="I268" s="54">
        <f>IF(H268=0,0,TRUNC((50/(H268+0.24)- IF($G268="w",Parameter!$B$3,Parameter!$D$3))/IF($G268="w",Parameter!$C$3,Parameter!$E$3)))</f>
        <v>0</v>
      </c>
      <c r="J268" s="105"/>
      <c r="K268" s="54">
        <f>IF(J268=0,0,TRUNC((75/(J268+0.24)- IF($G268="w",Parameter!$B$3,Parameter!$D$3))/IF($G268="w",Parameter!$C$3,Parameter!$E$3)))</f>
        <v>0</v>
      </c>
      <c r="L268" s="105"/>
      <c r="M268" s="54">
        <f>IF(L268=0,0,TRUNC((100/(L268+0.24)- IF($G268="w",Parameter!$B$3,Parameter!$D$3))/IF($G268="w",Parameter!$C$3,Parameter!$E$3)))</f>
        <v>0</v>
      </c>
      <c r="N268" s="80"/>
      <c r="O268" s="79" t="s">
        <v>44</v>
      </c>
      <c r="P268" s="81"/>
      <c r="Q268" s="54">
        <f>IF($G268="m",0,IF(AND($P268=0,$N268=0),0,TRUNC((800/($N268*60+$P268)-IF($G268="w",Parameter!$B$6,Parameter!$D$6))/IF($G268="w",Parameter!$C$6,Parameter!$E$6))))</f>
        <v>0</v>
      </c>
      <c r="R268" s="106"/>
      <c r="S268" s="73">
        <f>IF(R268=0,0,TRUNC((2000/(R268)- IF(Q268="w",Parameter!$B$6,Parameter!$D$6))/IF(Q268="w",Parameter!$C$6,Parameter!$E$6)))</f>
        <v>0</v>
      </c>
      <c r="T268" s="106"/>
      <c r="U268" s="73">
        <f>IF(T268=0,0,TRUNC((2000/(T268)- IF(Q268="w",Parameter!$B$3,Parameter!$D$3))/IF(Q268="w",Parameter!$C$3,Parameter!$E$3)))</f>
        <v>0</v>
      </c>
      <c r="V268" s="80"/>
      <c r="W268" s="79" t="s">
        <v>44</v>
      </c>
      <c r="X268" s="81"/>
      <c r="Y268" s="54">
        <f>IF($G268="w",0,IF(AND($V268=0,$X268=0),0,TRUNC((1000/($V268*60+$X268)-IF($G268="w",Parameter!$B$6,Parameter!$D$6))/IF($G268="w",Parameter!$C$6,Parameter!$E$6))))</f>
        <v>0</v>
      </c>
      <c r="Z268" s="37"/>
      <c r="AA268" s="104">
        <f>IF(Z268=0,0,TRUNC((SQRT(Z268)- IF($G268="w",Parameter!$B$11,Parameter!$D$11))/IF($G268="w",Parameter!$C$11,Parameter!$E$11)))</f>
        <v>0</v>
      </c>
      <c r="AB268" s="105"/>
      <c r="AC268" s="104">
        <f>IF(AB268=0,0,TRUNC((SQRT(AB268)- IF($G268="w",Parameter!$B$10,Parameter!$D$10))/IF($G268="w",Parameter!$C$10,Parameter!$E$10)))</f>
        <v>0</v>
      </c>
      <c r="AD268" s="38"/>
      <c r="AE268" s="55">
        <f>IF(AD268=0,0,TRUNC((SQRT(AD268)- IF($G268="w",Parameter!$B$15,Parameter!$D$15))/IF($G268="w",Parameter!$C$15,Parameter!$E$15)))</f>
        <v>0</v>
      </c>
      <c r="AF268" s="32"/>
      <c r="AG268" s="55">
        <f>IF(AF268=0,0,TRUNC((SQRT(AF268)- IF($G268="w",Parameter!$B$12,Parameter!$D$12))/IF($G268="w",Parameter!$C$12,Parameter!$E$12)))</f>
        <v>0</v>
      </c>
      <c r="AH268" s="60">
        <f t="shared" si="57"/>
        <v>0</v>
      </c>
      <c r="AI268" s="61">
        <f>LOOKUP($F268,Urkunde!$A$2:$A$16,IF($G268="w",Urkunde!$B$2:$B$16,Urkunde!$D$2:$D$16))</f>
        <v>0</v>
      </c>
      <c r="AJ268" s="61">
        <f>LOOKUP($F268,Urkunde!$A$2:$A$16,IF($G268="w",Urkunde!$C$2:$C$16,Urkunde!$E$2:$E$16))</f>
        <v>0</v>
      </c>
      <c r="AK268" s="61" t="str">
        <f t="shared" si="58"/>
        <v>-</v>
      </c>
      <c r="AL268" s="29">
        <f t="shared" si="59"/>
        <v>0</v>
      </c>
      <c r="AM268" s="21">
        <f t="shared" si="60"/>
        <v>0</v>
      </c>
      <c r="AN268" s="21">
        <f t="shared" si="61"/>
        <v>0</v>
      </c>
      <c r="AO268" s="21">
        <f t="shared" si="62"/>
        <v>0</v>
      </c>
      <c r="AP268" s="21">
        <f t="shared" si="63"/>
        <v>0</v>
      </c>
      <c r="AQ268" s="21">
        <f t="shared" si="64"/>
        <v>0</v>
      </c>
      <c r="AR268" s="21">
        <f t="shared" si="65"/>
        <v>0</v>
      </c>
      <c r="AS268" s="21">
        <f t="shared" si="66"/>
        <v>0</v>
      </c>
      <c r="AT268" s="21">
        <f t="shared" si="67"/>
        <v>0</v>
      </c>
      <c r="AU268" s="21">
        <f t="shared" si="68"/>
        <v>0</v>
      </c>
      <c r="AV268" s="21">
        <f t="shared" si="69"/>
        <v>0</v>
      </c>
    </row>
    <row r="269" spans="1:48" ht="15.6" x14ac:dyDescent="0.3">
      <c r="A269" s="51"/>
      <c r="B269" s="50"/>
      <c r="C269" s="96"/>
      <c r="D269" s="96"/>
      <c r="E269" s="49"/>
      <c r="F269" s="52">
        <f t="shared" si="56"/>
        <v>0</v>
      </c>
      <c r="G269" s="48"/>
      <c r="H269" s="38"/>
      <c r="I269" s="54">
        <f>IF(H269=0,0,TRUNC((50/(H269+0.24)- IF($G269="w",Parameter!$B$3,Parameter!$D$3))/IF($G269="w",Parameter!$C$3,Parameter!$E$3)))</f>
        <v>0</v>
      </c>
      <c r="J269" s="105"/>
      <c r="K269" s="54">
        <f>IF(J269=0,0,TRUNC((75/(J269+0.24)- IF($G269="w",Parameter!$B$3,Parameter!$D$3))/IF($G269="w",Parameter!$C$3,Parameter!$E$3)))</f>
        <v>0</v>
      </c>
      <c r="L269" s="105"/>
      <c r="M269" s="54">
        <f>IF(L269=0,0,TRUNC((100/(L269+0.24)- IF($G269="w",Parameter!$B$3,Parameter!$D$3))/IF($G269="w",Parameter!$C$3,Parameter!$E$3)))</f>
        <v>0</v>
      </c>
      <c r="N269" s="80"/>
      <c r="O269" s="79" t="s">
        <v>44</v>
      </c>
      <c r="P269" s="81"/>
      <c r="Q269" s="54">
        <f>IF($G269="m",0,IF(AND($P269=0,$N269=0),0,TRUNC((800/($N269*60+$P269)-IF($G269="w",Parameter!$B$6,Parameter!$D$6))/IF($G269="w",Parameter!$C$6,Parameter!$E$6))))</f>
        <v>0</v>
      </c>
      <c r="R269" s="106"/>
      <c r="S269" s="73">
        <f>IF(R269=0,0,TRUNC((2000/(R269)- IF(Q269="w",Parameter!$B$6,Parameter!$D$6))/IF(Q269="w",Parameter!$C$6,Parameter!$E$6)))</f>
        <v>0</v>
      </c>
      <c r="T269" s="106"/>
      <c r="U269" s="73">
        <f>IF(T269=0,0,TRUNC((2000/(T269)- IF(Q269="w",Parameter!$B$3,Parameter!$D$3))/IF(Q269="w",Parameter!$C$3,Parameter!$E$3)))</f>
        <v>0</v>
      </c>
      <c r="V269" s="80"/>
      <c r="W269" s="79" t="s">
        <v>44</v>
      </c>
      <c r="X269" s="81"/>
      <c r="Y269" s="54">
        <f>IF($G269="w",0,IF(AND($V269=0,$X269=0),0,TRUNC((1000/($V269*60+$X269)-IF($G269="w",Parameter!$B$6,Parameter!$D$6))/IF($G269="w",Parameter!$C$6,Parameter!$E$6))))</f>
        <v>0</v>
      </c>
      <c r="Z269" s="37"/>
      <c r="AA269" s="104">
        <f>IF(Z269=0,0,TRUNC((SQRT(Z269)- IF($G269="w",Parameter!$B$11,Parameter!$D$11))/IF($G269="w",Parameter!$C$11,Parameter!$E$11)))</f>
        <v>0</v>
      </c>
      <c r="AB269" s="105"/>
      <c r="AC269" s="104">
        <f>IF(AB269=0,0,TRUNC((SQRT(AB269)- IF($G269="w",Parameter!$B$10,Parameter!$D$10))/IF($G269="w",Parameter!$C$10,Parameter!$E$10)))</f>
        <v>0</v>
      </c>
      <c r="AD269" s="38"/>
      <c r="AE269" s="55">
        <f>IF(AD269=0,0,TRUNC((SQRT(AD269)- IF($G269="w",Parameter!$B$15,Parameter!$D$15))/IF($G269="w",Parameter!$C$15,Parameter!$E$15)))</f>
        <v>0</v>
      </c>
      <c r="AF269" s="32"/>
      <c r="AG269" s="55">
        <f>IF(AF269=0,0,TRUNC((SQRT(AF269)- IF($G269="w",Parameter!$B$12,Parameter!$D$12))/IF($G269="w",Parameter!$C$12,Parameter!$E$12)))</f>
        <v>0</v>
      </c>
      <c r="AH269" s="60">
        <f t="shared" si="57"/>
        <v>0</v>
      </c>
      <c r="AI269" s="61">
        <f>LOOKUP($F269,Urkunde!$A$2:$A$16,IF($G269="w",Urkunde!$B$2:$B$16,Urkunde!$D$2:$D$16))</f>
        <v>0</v>
      </c>
      <c r="AJ269" s="61">
        <f>LOOKUP($F269,Urkunde!$A$2:$A$16,IF($G269="w",Urkunde!$C$2:$C$16,Urkunde!$E$2:$E$16))</f>
        <v>0</v>
      </c>
      <c r="AK269" s="61" t="str">
        <f t="shared" si="58"/>
        <v>-</v>
      </c>
      <c r="AL269" s="29">
        <f t="shared" si="59"/>
        <v>0</v>
      </c>
      <c r="AM269" s="21">
        <f t="shared" si="60"/>
        <v>0</v>
      </c>
      <c r="AN269" s="21">
        <f t="shared" si="61"/>
        <v>0</v>
      </c>
      <c r="AO269" s="21">
        <f t="shared" si="62"/>
        <v>0</v>
      </c>
      <c r="AP269" s="21">
        <f t="shared" si="63"/>
        <v>0</v>
      </c>
      <c r="AQ269" s="21">
        <f t="shared" si="64"/>
        <v>0</v>
      </c>
      <c r="AR269" s="21">
        <f t="shared" si="65"/>
        <v>0</v>
      </c>
      <c r="AS269" s="21">
        <f t="shared" si="66"/>
        <v>0</v>
      </c>
      <c r="AT269" s="21">
        <f t="shared" si="67"/>
        <v>0</v>
      </c>
      <c r="AU269" s="21">
        <f t="shared" si="68"/>
        <v>0</v>
      </c>
      <c r="AV269" s="21">
        <f t="shared" si="69"/>
        <v>0</v>
      </c>
    </row>
    <row r="270" spans="1:48" ht="15.6" x14ac:dyDescent="0.3">
      <c r="A270" s="51"/>
      <c r="B270" s="50"/>
      <c r="C270" s="96"/>
      <c r="D270" s="96"/>
      <c r="E270" s="49"/>
      <c r="F270" s="52">
        <f t="shared" si="56"/>
        <v>0</v>
      </c>
      <c r="G270" s="48"/>
      <c r="H270" s="38"/>
      <c r="I270" s="54">
        <f>IF(H270=0,0,TRUNC((50/(H270+0.24)- IF($G270="w",Parameter!$B$3,Parameter!$D$3))/IF($G270="w",Parameter!$C$3,Parameter!$E$3)))</f>
        <v>0</v>
      </c>
      <c r="J270" s="105"/>
      <c r="K270" s="54">
        <f>IF(J270=0,0,TRUNC((75/(J270+0.24)- IF($G270="w",Parameter!$B$3,Parameter!$D$3))/IF($G270="w",Parameter!$C$3,Parameter!$E$3)))</f>
        <v>0</v>
      </c>
      <c r="L270" s="105"/>
      <c r="M270" s="54">
        <f>IF(L270=0,0,TRUNC((100/(L270+0.24)- IF($G270="w",Parameter!$B$3,Parameter!$D$3))/IF($G270="w",Parameter!$C$3,Parameter!$E$3)))</f>
        <v>0</v>
      </c>
      <c r="N270" s="80"/>
      <c r="O270" s="79" t="s">
        <v>44</v>
      </c>
      <c r="P270" s="81"/>
      <c r="Q270" s="54">
        <f>IF($G270="m",0,IF(AND($P270=0,$N270=0),0,TRUNC((800/($N270*60+$P270)-IF($G270="w",Parameter!$B$6,Parameter!$D$6))/IF($G270="w",Parameter!$C$6,Parameter!$E$6))))</f>
        <v>0</v>
      </c>
      <c r="R270" s="106"/>
      <c r="S270" s="73">
        <f>IF(R270=0,0,TRUNC((2000/(R270)- IF(Q270="w",Parameter!$B$6,Parameter!$D$6))/IF(Q270="w",Parameter!$C$6,Parameter!$E$6)))</f>
        <v>0</v>
      </c>
      <c r="T270" s="106"/>
      <c r="U270" s="73">
        <f>IF(T270=0,0,TRUNC((2000/(T270)- IF(Q270="w",Parameter!$B$3,Parameter!$D$3))/IF(Q270="w",Parameter!$C$3,Parameter!$E$3)))</f>
        <v>0</v>
      </c>
      <c r="V270" s="80"/>
      <c r="W270" s="79" t="s">
        <v>44</v>
      </c>
      <c r="X270" s="81"/>
      <c r="Y270" s="54">
        <f>IF($G270="w",0,IF(AND($V270=0,$X270=0),0,TRUNC((1000/($V270*60+$X270)-IF($G270="w",Parameter!$B$6,Parameter!$D$6))/IF($G270="w",Parameter!$C$6,Parameter!$E$6))))</f>
        <v>0</v>
      </c>
      <c r="Z270" s="37"/>
      <c r="AA270" s="104">
        <f>IF(Z270=0,0,TRUNC((SQRT(Z270)- IF($G270="w",Parameter!$B$11,Parameter!$D$11))/IF($G270="w",Parameter!$C$11,Parameter!$E$11)))</f>
        <v>0</v>
      </c>
      <c r="AB270" s="105"/>
      <c r="AC270" s="104">
        <f>IF(AB270=0,0,TRUNC((SQRT(AB270)- IF($G270="w",Parameter!$B$10,Parameter!$D$10))/IF($G270="w",Parameter!$C$10,Parameter!$E$10)))</f>
        <v>0</v>
      </c>
      <c r="AD270" s="38"/>
      <c r="AE270" s="55">
        <f>IF(AD270=0,0,TRUNC((SQRT(AD270)- IF($G270="w",Parameter!$B$15,Parameter!$D$15))/IF($G270="w",Parameter!$C$15,Parameter!$E$15)))</f>
        <v>0</v>
      </c>
      <c r="AF270" s="32"/>
      <c r="AG270" s="55">
        <f>IF(AF270=0,0,TRUNC((SQRT(AF270)- IF($G270="w",Parameter!$B$12,Parameter!$D$12))/IF($G270="w",Parameter!$C$12,Parameter!$E$12)))</f>
        <v>0</v>
      </c>
      <c r="AH270" s="60">
        <f t="shared" si="57"/>
        <v>0</v>
      </c>
      <c r="AI270" s="61">
        <f>LOOKUP($F270,Urkunde!$A$2:$A$16,IF($G270="w",Urkunde!$B$2:$B$16,Urkunde!$D$2:$D$16))</f>
        <v>0</v>
      </c>
      <c r="AJ270" s="61">
        <f>LOOKUP($F270,Urkunde!$A$2:$A$16,IF($G270="w",Urkunde!$C$2:$C$16,Urkunde!$E$2:$E$16))</f>
        <v>0</v>
      </c>
      <c r="AK270" s="61" t="str">
        <f t="shared" si="58"/>
        <v>-</v>
      </c>
      <c r="AL270" s="29">
        <f t="shared" si="59"/>
        <v>0</v>
      </c>
      <c r="AM270" s="21">
        <f t="shared" si="60"/>
        <v>0</v>
      </c>
      <c r="AN270" s="21">
        <f t="shared" si="61"/>
        <v>0</v>
      </c>
      <c r="AO270" s="21">
        <f t="shared" si="62"/>
        <v>0</v>
      </c>
      <c r="AP270" s="21">
        <f t="shared" si="63"/>
        <v>0</v>
      </c>
      <c r="AQ270" s="21">
        <f t="shared" si="64"/>
        <v>0</v>
      </c>
      <c r="AR270" s="21">
        <f t="shared" si="65"/>
        <v>0</v>
      </c>
      <c r="AS270" s="21">
        <f t="shared" si="66"/>
        <v>0</v>
      </c>
      <c r="AT270" s="21">
        <f t="shared" si="67"/>
        <v>0</v>
      </c>
      <c r="AU270" s="21">
        <f t="shared" si="68"/>
        <v>0</v>
      </c>
      <c r="AV270" s="21">
        <f t="shared" si="69"/>
        <v>0</v>
      </c>
    </row>
    <row r="271" spans="1:48" ht="15.6" x14ac:dyDescent="0.3">
      <c r="A271" s="51"/>
      <c r="B271" s="50"/>
      <c r="C271" s="96"/>
      <c r="D271" s="96"/>
      <c r="E271" s="49"/>
      <c r="F271" s="52">
        <f t="shared" si="56"/>
        <v>0</v>
      </c>
      <c r="G271" s="48"/>
      <c r="H271" s="38"/>
      <c r="I271" s="54">
        <f>IF(H271=0,0,TRUNC((50/(H271+0.24)- IF($G271="w",Parameter!$B$3,Parameter!$D$3))/IF($G271="w",Parameter!$C$3,Parameter!$E$3)))</f>
        <v>0</v>
      </c>
      <c r="J271" s="105"/>
      <c r="K271" s="54">
        <f>IF(J271=0,0,TRUNC((75/(J271+0.24)- IF($G271="w",Parameter!$B$3,Parameter!$D$3))/IF($G271="w",Parameter!$C$3,Parameter!$E$3)))</f>
        <v>0</v>
      </c>
      <c r="L271" s="105"/>
      <c r="M271" s="54">
        <f>IF(L271=0,0,TRUNC((100/(L271+0.24)- IF($G271="w",Parameter!$B$3,Parameter!$D$3))/IF($G271="w",Parameter!$C$3,Parameter!$E$3)))</f>
        <v>0</v>
      </c>
      <c r="N271" s="80"/>
      <c r="O271" s="79" t="s">
        <v>44</v>
      </c>
      <c r="P271" s="81"/>
      <c r="Q271" s="54">
        <f>IF($G271="m",0,IF(AND($P271=0,$N271=0),0,TRUNC((800/($N271*60+$P271)-IF($G271="w",Parameter!$B$6,Parameter!$D$6))/IF($G271="w",Parameter!$C$6,Parameter!$E$6))))</f>
        <v>0</v>
      </c>
      <c r="R271" s="106"/>
      <c r="S271" s="73">
        <f>IF(R271=0,0,TRUNC((2000/(R271)- IF(Q271="w",Parameter!$B$6,Parameter!$D$6))/IF(Q271="w",Parameter!$C$6,Parameter!$E$6)))</f>
        <v>0</v>
      </c>
      <c r="T271" s="106"/>
      <c r="U271" s="73">
        <f>IF(T271=0,0,TRUNC((2000/(T271)- IF(Q271="w",Parameter!$B$3,Parameter!$D$3))/IF(Q271="w",Parameter!$C$3,Parameter!$E$3)))</f>
        <v>0</v>
      </c>
      <c r="V271" s="80"/>
      <c r="W271" s="79" t="s">
        <v>44</v>
      </c>
      <c r="X271" s="81"/>
      <c r="Y271" s="54">
        <f>IF($G271="w",0,IF(AND($V271=0,$X271=0),0,TRUNC((1000/($V271*60+$X271)-IF($G271="w",Parameter!$B$6,Parameter!$D$6))/IF($G271="w",Parameter!$C$6,Parameter!$E$6))))</f>
        <v>0</v>
      </c>
      <c r="Z271" s="37"/>
      <c r="AA271" s="104">
        <f>IF(Z271=0,0,TRUNC((SQRT(Z271)- IF($G271="w",Parameter!$B$11,Parameter!$D$11))/IF($G271="w",Parameter!$C$11,Parameter!$E$11)))</f>
        <v>0</v>
      </c>
      <c r="AB271" s="105"/>
      <c r="AC271" s="104">
        <f>IF(AB271=0,0,TRUNC((SQRT(AB271)- IF($G271="w",Parameter!$B$10,Parameter!$D$10))/IF($G271="w",Parameter!$C$10,Parameter!$E$10)))</f>
        <v>0</v>
      </c>
      <c r="AD271" s="38"/>
      <c r="AE271" s="55">
        <f>IF(AD271=0,0,TRUNC((SQRT(AD271)- IF($G271="w",Parameter!$B$15,Parameter!$D$15))/IF($G271="w",Parameter!$C$15,Parameter!$E$15)))</f>
        <v>0</v>
      </c>
      <c r="AF271" s="32"/>
      <c r="AG271" s="55">
        <f>IF(AF271=0,0,TRUNC((SQRT(AF271)- IF($G271="w",Parameter!$B$12,Parameter!$D$12))/IF($G271="w",Parameter!$C$12,Parameter!$E$12)))</f>
        <v>0</v>
      </c>
      <c r="AH271" s="60">
        <f t="shared" si="57"/>
        <v>0</v>
      </c>
      <c r="AI271" s="61">
        <f>LOOKUP($F271,Urkunde!$A$2:$A$16,IF($G271="w",Urkunde!$B$2:$B$16,Urkunde!$D$2:$D$16))</f>
        <v>0</v>
      </c>
      <c r="AJ271" s="61">
        <f>LOOKUP($F271,Urkunde!$A$2:$A$16,IF($G271="w",Urkunde!$C$2:$C$16,Urkunde!$E$2:$E$16))</f>
        <v>0</v>
      </c>
      <c r="AK271" s="61" t="str">
        <f t="shared" si="58"/>
        <v>-</v>
      </c>
      <c r="AL271" s="29">
        <f t="shared" si="59"/>
        <v>0</v>
      </c>
      <c r="AM271" s="21">
        <f t="shared" si="60"/>
        <v>0</v>
      </c>
      <c r="AN271" s="21">
        <f t="shared" si="61"/>
        <v>0</v>
      </c>
      <c r="AO271" s="21">
        <f t="shared" si="62"/>
        <v>0</v>
      </c>
      <c r="AP271" s="21">
        <f t="shared" si="63"/>
        <v>0</v>
      </c>
      <c r="AQ271" s="21">
        <f t="shared" si="64"/>
        <v>0</v>
      </c>
      <c r="AR271" s="21">
        <f t="shared" si="65"/>
        <v>0</v>
      </c>
      <c r="AS271" s="21">
        <f t="shared" si="66"/>
        <v>0</v>
      </c>
      <c r="AT271" s="21">
        <f t="shared" si="67"/>
        <v>0</v>
      </c>
      <c r="AU271" s="21">
        <f t="shared" si="68"/>
        <v>0</v>
      </c>
      <c r="AV271" s="21">
        <f t="shared" si="69"/>
        <v>0</v>
      </c>
    </row>
    <row r="272" spans="1:48" ht="15.6" x14ac:dyDescent="0.3">
      <c r="A272" s="51"/>
      <c r="B272" s="50"/>
      <c r="C272" s="96"/>
      <c r="D272" s="96"/>
      <c r="E272" s="49"/>
      <c r="F272" s="52">
        <f t="shared" si="56"/>
        <v>0</v>
      </c>
      <c r="G272" s="48"/>
      <c r="H272" s="38"/>
      <c r="I272" s="54">
        <f>IF(H272=0,0,TRUNC((50/(H272+0.24)- IF($G272="w",Parameter!$B$3,Parameter!$D$3))/IF($G272="w",Parameter!$C$3,Parameter!$E$3)))</f>
        <v>0</v>
      </c>
      <c r="J272" s="105"/>
      <c r="K272" s="54">
        <f>IF(J272=0,0,TRUNC((75/(J272+0.24)- IF($G272="w",Parameter!$B$3,Parameter!$D$3))/IF($G272="w",Parameter!$C$3,Parameter!$E$3)))</f>
        <v>0</v>
      </c>
      <c r="L272" s="105"/>
      <c r="M272" s="54">
        <f>IF(L272=0,0,TRUNC((100/(L272+0.24)- IF($G272="w",Parameter!$B$3,Parameter!$D$3))/IF($G272="w",Parameter!$C$3,Parameter!$E$3)))</f>
        <v>0</v>
      </c>
      <c r="N272" s="80"/>
      <c r="O272" s="79" t="s">
        <v>44</v>
      </c>
      <c r="P272" s="81"/>
      <c r="Q272" s="54">
        <f>IF($G272="m",0,IF(AND($P272=0,$N272=0),0,TRUNC((800/($N272*60+$P272)-IF($G272="w",Parameter!$B$6,Parameter!$D$6))/IF($G272="w",Parameter!$C$6,Parameter!$E$6))))</f>
        <v>0</v>
      </c>
      <c r="R272" s="106"/>
      <c r="S272" s="73">
        <f>IF(R272=0,0,TRUNC((2000/(R272)- IF(Q272="w",Parameter!$B$6,Parameter!$D$6))/IF(Q272="w",Parameter!$C$6,Parameter!$E$6)))</f>
        <v>0</v>
      </c>
      <c r="T272" s="106"/>
      <c r="U272" s="73">
        <f>IF(T272=0,0,TRUNC((2000/(T272)- IF(Q272="w",Parameter!$B$3,Parameter!$D$3))/IF(Q272="w",Parameter!$C$3,Parameter!$E$3)))</f>
        <v>0</v>
      </c>
      <c r="V272" s="80"/>
      <c r="W272" s="79" t="s">
        <v>44</v>
      </c>
      <c r="X272" s="81"/>
      <c r="Y272" s="54">
        <f>IF($G272="w",0,IF(AND($V272=0,$X272=0),0,TRUNC((1000/($V272*60+$X272)-IF($G272="w",Parameter!$B$6,Parameter!$D$6))/IF($G272="w",Parameter!$C$6,Parameter!$E$6))))</f>
        <v>0</v>
      </c>
      <c r="Z272" s="37"/>
      <c r="AA272" s="104">
        <f>IF(Z272=0,0,TRUNC((SQRT(Z272)- IF($G272="w",Parameter!$B$11,Parameter!$D$11))/IF($G272="w",Parameter!$C$11,Parameter!$E$11)))</f>
        <v>0</v>
      </c>
      <c r="AB272" s="105"/>
      <c r="AC272" s="104">
        <f>IF(AB272=0,0,TRUNC((SQRT(AB272)- IF($G272="w",Parameter!$B$10,Parameter!$D$10))/IF($G272="w",Parameter!$C$10,Parameter!$E$10)))</f>
        <v>0</v>
      </c>
      <c r="AD272" s="38"/>
      <c r="AE272" s="55">
        <f>IF(AD272=0,0,TRUNC((SQRT(AD272)- IF($G272="w",Parameter!$B$15,Parameter!$D$15))/IF($G272="w",Parameter!$C$15,Parameter!$E$15)))</f>
        <v>0</v>
      </c>
      <c r="AF272" s="32"/>
      <c r="AG272" s="55">
        <f>IF(AF272=0,0,TRUNC((SQRT(AF272)- IF($G272="w",Parameter!$B$12,Parameter!$D$12))/IF($G272="w",Parameter!$C$12,Parameter!$E$12)))</f>
        <v>0</v>
      </c>
      <c r="AH272" s="60">
        <f t="shared" si="57"/>
        <v>0</v>
      </c>
      <c r="AI272" s="61">
        <f>LOOKUP($F272,Urkunde!$A$2:$A$16,IF($G272="w",Urkunde!$B$2:$B$16,Urkunde!$D$2:$D$16))</f>
        <v>0</v>
      </c>
      <c r="AJ272" s="61">
        <f>LOOKUP($F272,Urkunde!$A$2:$A$16,IF($G272="w",Urkunde!$C$2:$C$16,Urkunde!$E$2:$E$16))</f>
        <v>0</v>
      </c>
      <c r="AK272" s="61" t="str">
        <f t="shared" si="58"/>
        <v>-</v>
      </c>
      <c r="AL272" s="29">
        <f t="shared" si="59"/>
        <v>0</v>
      </c>
      <c r="AM272" s="21">
        <f t="shared" si="60"/>
        <v>0</v>
      </c>
      <c r="AN272" s="21">
        <f t="shared" si="61"/>
        <v>0</v>
      </c>
      <c r="AO272" s="21">
        <f t="shared" si="62"/>
        <v>0</v>
      </c>
      <c r="AP272" s="21">
        <f t="shared" si="63"/>
        <v>0</v>
      </c>
      <c r="AQ272" s="21">
        <f t="shared" si="64"/>
        <v>0</v>
      </c>
      <c r="AR272" s="21">
        <f t="shared" si="65"/>
        <v>0</v>
      </c>
      <c r="AS272" s="21">
        <f t="shared" si="66"/>
        <v>0</v>
      </c>
      <c r="AT272" s="21">
        <f t="shared" si="67"/>
        <v>0</v>
      </c>
      <c r="AU272" s="21">
        <f t="shared" si="68"/>
        <v>0</v>
      </c>
      <c r="AV272" s="21">
        <f t="shared" si="69"/>
        <v>0</v>
      </c>
    </row>
    <row r="273" spans="1:48" ht="15.6" x14ac:dyDescent="0.3">
      <c r="A273" s="51"/>
      <c r="B273" s="50"/>
      <c r="C273" s="96"/>
      <c r="D273" s="96"/>
      <c r="E273" s="49"/>
      <c r="F273" s="52">
        <f t="shared" si="56"/>
        <v>0</v>
      </c>
      <c r="G273" s="48"/>
      <c r="H273" s="38"/>
      <c r="I273" s="54">
        <f>IF(H273=0,0,TRUNC((50/(H273+0.24)- IF($G273="w",Parameter!$B$3,Parameter!$D$3))/IF($G273="w",Parameter!$C$3,Parameter!$E$3)))</f>
        <v>0</v>
      </c>
      <c r="J273" s="105"/>
      <c r="K273" s="54">
        <f>IF(J273=0,0,TRUNC((75/(J273+0.24)- IF($G273="w",Parameter!$B$3,Parameter!$D$3))/IF($G273="w",Parameter!$C$3,Parameter!$E$3)))</f>
        <v>0</v>
      </c>
      <c r="L273" s="105"/>
      <c r="M273" s="54">
        <f>IF(L273=0,0,TRUNC((100/(L273+0.24)- IF($G273="w",Parameter!$B$3,Parameter!$D$3))/IF($G273="w",Parameter!$C$3,Parameter!$E$3)))</f>
        <v>0</v>
      </c>
      <c r="N273" s="80"/>
      <c r="O273" s="79" t="s">
        <v>44</v>
      </c>
      <c r="P273" s="81"/>
      <c r="Q273" s="54">
        <f>IF($G273="m",0,IF(AND($P273=0,$N273=0),0,TRUNC((800/($N273*60+$P273)-IF($G273="w",Parameter!$B$6,Parameter!$D$6))/IF($G273="w",Parameter!$C$6,Parameter!$E$6))))</f>
        <v>0</v>
      </c>
      <c r="R273" s="106"/>
      <c r="S273" s="73">
        <f>IF(R273=0,0,TRUNC((2000/(R273)- IF(Q273="w",Parameter!$B$6,Parameter!$D$6))/IF(Q273="w",Parameter!$C$6,Parameter!$E$6)))</f>
        <v>0</v>
      </c>
      <c r="T273" s="106"/>
      <c r="U273" s="73">
        <f>IF(T273=0,0,TRUNC((2000/(T273)- IF(Q273="w",Parameter!$B$3,Parameter!$D$3))/IF(Q273="w",Parameter!$C$3,Parameter!$E$3)))</f>
        <v>0</v>
      </c>
      <c r="V273" s="80"/>
      <c r="W273" s="79" t="s">
        <v>44</v>
      </c>
      <c r="X273" s="81"/>
      <c r="Y273" s="54">
        <f>IF($G273="w",0,IF(AND($V273=0,$X273=0),0,TRUNC((1000/($V273*60+$X273)-IF($G273="w",Parameter!$B$6,Parameter!$D$6))/IF($G273="w",Parameter!$C$6,Parameter!$E$6))))</f>
        <v>0</v>
      </c>
      <c r="Z273" s="37"/>
      <c r="AA273" s="104">
        <f>IF(Z273=0,0,TRUNC((SQRT(Z273)- IF($G273="w",Parameter!$B$11,Parameter!$D$11))/IF($G273="w",Parameter!$C$11,Parameter!$E$11)))</f>
        <v>0</v>
      </c>
      <c r="AB273" s="105"/>
      <c r="AC273" s="104">
        <f>IF(AB273=0,0,TRUNC((SQRT(AB273)- IF($G273="w",Parameter!$B$10,Parameter!$D$10))/IF($G273="w",Parameter!$C$10,Parameter!$E$10)))</f>
        <v>0</v>
      </c>
      <c r="AD273" s="38"/>
      <c r="AE273" s="55">
        <f>IF(AD273=0,0,TRUNC((SQRT(AD273)- IF($G273="w",Parameter!$B$15,Parameter!$D$15))/IF($G273="w",Parameter!$C$15,Parameter!$E$15)))</f>
        <v>0</v>
      </c>
      <c r="AF273" s="32"/>
      <c r="AG273" s="55">
        <f>IF(AF273=0,0,TRUNC((SQRT(AF273)- IF($G273="w",Parameter!$B$12,Parameter!$D$12))/IF($G273="w",Parameter!$C$12,Parameter!$E$12)))</f>
        <v>0</v>
      </c>
      <c r="AH273" s="60">
        <f t="shared" si="57"/>
        <v>0</v>
      </c>
      <c r="AI273" s="61">
        <f>LOOKUP($F273,Urkunde!$A$2:$A$16,IF($G273="w",Urkunde!$B$2:$B$16,Urkunde!$D$2:$D$16))</f>
        <v>0</v>
      </c>
      <c r="AJ273" s="61">
        <f>LOOKUP($F273,Urkunde!$A$2:$A$16,IF($G273="w",Urkunde!$C$2:$C$16,Urkunde!$E$2:$E$16))</f>
        <v>0</v>
      </c>
      <c r="AK273" s="61" t="str">
        <f t="shared" si="58"/>
        <v>-</v>
      </c>
      <c r="AL273" s="29">
        <f t="shared" si="59"/>
        <v>0</v>
      </c>
      <c r="AM273" s="21">
        <f t="shared" si="60"/>
        <v>0</v>
      </c>
      <c r="AN273" s="21">
        <f t="shared" si="61"/>
        <v>0</v>
      </c>
      <c r="AO273" s="21">
        <f t="shared" si="62"/>
        <v>0</v>
      </c>
      <c r="AP273" s="21">
        <f t="shared" si="63"/>
        <v>0</v>
      </c>
      <c r="AQ273" s="21">
        <f t="shared" si="64"/>
        <v>0</v>
      </c>
      <c r="AR273" s="21">
        <f t="shared" si="65"/>
        <v>0</v>
      </c>
      <c r="AS273" s="21">
        <f t="shared" si="66"/>
        <v>0</v>
      </c>
      <c r="AT273" s="21">
        <f t="shared" si="67"/>
        <v>0</v>
      </c>
      <c r="AU273" s="21">
        <f t="shared" si="68"/>
        <v>0</v>
      </c>
      <c r="AV273" s="21">
        <f t="shared" si="69"/>
        <v>0</v>
      </c>
    </row>
    <row r="274" spans="1:48" ht="15.6" x14ac:dyDescent="0.3">
      <c r="A274" s="51"/>
      <c r="B274" s="50"/>
      <c r="C274" s="96"/>
      <c r="D274" s="96"/>
      <c r="E274" s="49"/>
      <c r="F274" s="52">
        <f t="shared" si="56"/>
        <v>0</v>
      </c>
      <c r="G274" s="48"/>
      <c r="H274" s="38"/>
      <c r="I274" s="54">
        <f>IF(H274=0,0,TRUNC((50/(H274+0.24)- IF($G274="w",Parameter!$B$3,Parameter!$D$3))/IF($G274="w",Parameter!$C$3,Parameter!$E$3)))</f>
        <v>0</v>
      </c>
      <c r="J274" s="105"/>
      <c r="K274" s="54">
        <f>IF(J274=0,0,TRUNC((75/(J274+0.24)- IF($G274="w",Parameter!$B$3,Parameter!$D$3))/IF($G274="w",Parameter!$C$3,Parameter!$E$3)))</f>
        <v>0</v>
      </c>
      <c r="L274" s="105"/>
      <c r="M274" s="54">
        <f>IF(L274=0,0,TRUNC((100/(L274+0.24)- IF($G274="w",Parameter!$B$3,Parameter!$D$3))/IF($G274="w",Parameter!$C$3,Parameter!$E$3)))</f>
        <v>0</v>
      </c>
      <c r="N274" s="80"/>
      <c r="O274" s="79" t="s">
        <v>44</v>
      </c>
      <c r="P274" s="81"/>
      <c r="Q274" s="54">
        <f>IF($G274="m",0,IF(AND($P274=0,$N274=0),0,TRUNC((800/($N274*60+$P274)-IF($G274="w",Parameter!$B$6,Parameter!$D$6))/IF($G274="w",Parameter!$C$6,Parameter!$E$6))))</f>
        <v>0</v>
      </c>
      <c r="R274" s="106"/>
      <c r="S274" s="73">
        <f>IF(R274=0,0,TRUNC((2000/(R274)- IF(Q274="w",Parameter!$B$6,Parameter!$D$6))/IF(Q274="w",Parameter!$C$6,Parameter!$E$6)))</f>
        <v>0</v>
      </c>
      <c r="T274" s="106"/>
      <c r="U274" s="73">
        <f>IF(T274=0,0,TRUNC((2000/(T274)- IF(Q274="w",Parameter!$B$3,Parameter!$D$3))/IF(Q274="w",Parameter!$C$3,Parameter!$E$3)))</f>
        <v>0</v>
      </c>
      <c r="V274" s="80"/>
      <c r="W274" s="79" t="s">
        <v>44</v>
      </c>
      <c r="X274" s="81"/>
      <c r="Y274" s="54">
        <f>IF($G274="w",0,IF(AND($V274=0,$X274=0),0,TRUNC((1000/($V274*60+$X274)-IF($G274="w",Parameter!$B$6,Parameter!$D$6))/IF($G274="w",Parameter!$C$6,Parameter!$E$6))))</f>
        <v>0</v>
      </c>
      <c r="Z274" s="37"/>
      <c r="AA274" s="104">
        <f>IF(Z274=0,0,TRUNC((SQRT(Z274)- IF($G274="w",Parameter!$B$11,Parameter!$D$11))/IF($G274="w",Parameter!$C$11,Parameter!$E$11)))</f>
        <v>0</v>
      </c>
      <c r="AB274" s="105"/>
      <c r="AC274" s="104">
        <f>IF(AB274=0,0,TRUNC((SQRT(AB274)- IF($G274="w",Parameter!$B$10,Parameter!$D$10))/IF($G274="w",Parameter!$C$10,Parameter!$E$10)))</f>
        <v>0</v>
      </c>
      <c r="AD274" s="38"/>
      <c r="AE274" s="55">
        <f>IF(AD274=0,0,TRUNC((SQRT(AD274)- IF($G274="w",Parameter!$B$15,Parameter!$D$15))/IF($G274="w",Parameter!$C$15,Parameter!$E$15)))</f>
        <v>0</v>
      </c>
      <c r="AF274" s="32"/>
      <c r="AG274" s="55">
        <f>IF(AF274=0,0,TRUNC((SQRT(AF274)- IF($G274="w",Parameter!$B$12,Parameter!$D$12))/IF($G274="w",Parameter!$C$12,Parameter!$E$12)))</f>
        <v>0</v>
      </c>
      <c r="AH274" s="60">
        <f t="shared" si="57"/>
        <v>0</v>
      </c>
      <c r="AI274" s="61">
        <f>LOOKUP($F274,Urkunde!$A$2:$A$16,IF($G274="w",Urkunde!$B$2:$B$16,Urkunde!$D$2:$D$16))</f>
        <v>0</v>
      </c>
      <c r="AJ274" s="61">
        <f>LOOKUP($F274,Urkunde!$A$2:$A$16,IF($G274="w",Urkunde!$C$2:$C$16,Urkunde!$E$2:$E$16))</f>
        <v>0</v>
      </c>
      <c r="AK274" s="61" t="str">
        <f t="shared" si="58"/>
        <v>-</v>
      </c>
      <c r="AL274" s="29">
        <f t="shared" si="59"/>
        <v>0</v>
      </c>
      <c r="AM274" s="21">
        <f t="shared" si="60"/>
        <v>0</v>
      </c>
      <c r="AN274" s="21">
        <f t="shared" si="61"/>
        <v>0</v>
      </c>
      <c r="AO274" s="21">
        <f t="shared" si="62"/>
        <v>0</v>
      </c>
      <c r="AP274" s="21">
        <f t="shared" si="63"/>
        <v>0</v>
      </c>
      <c r="AQ274" s="21">
        <f t="shared" si="64"/>
        <v>0</v>
      </c>
      <c r="AR274" s="21">
        <f t="shared" si="65"/>
        <v>0</v>
      </c>
      <c r="AS274" s="21">
        <f t="shared" si="66"/>
        <v>0</v>
      </c>
      <c r="AT274" s="21">
        <f t="shared" si="67"/>
        <v>0</v>
      </c>
      <c r="AU274" s="21">
        <f t="shared" si="68"/>
        <v>0</v>
      </c>
      <c r="AV274" s="21">
        <f t="shared" si="69"/>
        <v>0</v>
      </c>
    </row>
    <row r="275" spans="1:48" ht="15.6" x14ac:dyDescent="0.3">
      <c r="A275" s="51"/>
      <c r="B275" s="50"/>
      <c r="C275" s="96"/>
      <c r="D275" s="96"/>
      <c r="E275" s="49"/>
      <c r="F275" s="52">
        <f t="shared" si="56"/>
        <v>0</v>
      </c>
      <c r="G275" s="48"/>
      <c r="H275" s="38"/>
      <c r="I275" s="54">
        <f>IF(H275=0,0,TRUNC((50/(H275+0.24)- IF($G275="w",Parameter!$B$3,Parameter!$D$3))/IF($G275="w",Parameter!$C$3,Parameter!$E$3)))</f>
        <v>0</v>
      </c>
      <c r="J275" s="105"/>
      <c r="K275" s="54">
        <f>IF(J275=0,0,TRUNC((75/(J275+0.24)- IF($G275="w",Parameter!$B$3,Parameter!$D$3))/IF($G275="w",Parameter!$C$3,Parameter!$E$3)))</f>
        <v>0</v>
      </c>
      <c r="L275" s="105"/>
      <c r="M275" s="54">
        <f>IF(L275=0,0,TRUNC((100/(L275+0.24)- IF($G275="w",Parameter!$B$3,Parameter!$D$3))/IF($G275="w",Parameter!$C$3,Parameter!$E$3)))</f>
        <v>0</v>
      </c>
      <c r="N275" s="80"/>
      <c r="O275" s="79" t="s">
        <v>44</v>
      </c>
      <c r="P275" s="81"/>
      <c r="Q275" s="54">
        <f>IF($G275="m",0,IF(AND($P275=0,$N275=0),0,TRUNC((800/($N275*60+$P275)-IF($G275="w",Parameter!$B$6,Parameter!$D$6))/IF($G275="w",Parameter!$C$6,Parameter!$E$6))))</f>
        <v>0</v>
      </c>
      <c r="R275" s="106"/>
      <c r="S275" s="73">
        <f>IF(R275=0,0,TRUNC((2000/(R275)- IF(Q275="w",Parameter!$B$6,Parameter!$D$6))/IF(Q275="w",Parameter!$C$6,Parameter!$E$6)))</f>
        <v>0</v>
      </c>
      <c r="T275" s="106"/>
      <c r="U275" s="73">
        <f>IF(T275=0,0,TRUNC((2000/(T275)- IF(Q275="w",Parameter!$B$3,Parameter!$D$3))/IF(Q275="w",Parameter!$C$3,Parameter!$E$3)))</f>
        <v>0</v>
      </c>
      <c r="V275" s="80"/>
      <c r="W275" s="79" t="s">
        <v>44</v>
      </c>
      <c r="X275" s="81"/>
      <c r="Y275" s="54">
        <f>IF($G275="w",0,IF(AND($V275=0,$X275=0),0,TRUNC((1000/($V275*60+$X275)-IF($G275="w",Parameter!$B$6,Parameter!$D$6))/IF($G275="w",Parameter!$C$6,Parameter!$E$6))))</f>
        <v>0</v>
      </c>
      <c r="Z275" s="37"/>
      <c r="AA275" s="104">
        <f>IF(Z275=0,0,TRUNC((SQRT(Z275)- IF($G275="w",Parameter!$B$11,Parameter!$D$11))/IF($G275="w",Parameter!$C$11,Parameter!$E$11)))</f>
        <v>0</v>
      </c>
      <c r="AB275" s="105"/>
      <c r="AC275" s="104">
        <f>IF(AB275=0,0,TRUNC((SQRT(AB275)- IF($G275="w",Parameter!$B$10,Parameter!$D$10))/IF($G275="w",Parameter!$C$10,Parameter!$E$10)))</f>
        <v>0</v>
      </c>
      <c r="AD275" s="38"/>
      <c r="AE275" s="55">
        <f>IF(AD275=0,0,TRUNC((SQRT(AD275)- IF($G275="w",Parameter!$B$15,Parameter!$D$15))/IF($G275="w",Parameter!$C$15,Parameter!$E$15)))</f>
        <v>0</v>
      </c>
      <c r="AF275" s="32"/>
      <c r="AG275" s="55">
        <f>IF(AF275=0,0,TRUNC((SQRT(AF275)- IF($G275="w",Parameter!$B$12,Parameter!$D$12))/IF($G275="w",Parameter!$C$12,Parameter!$E$12)))</f>
        <v>0</v>
      </c>
      <c r="AH275" s="60">
        <f t="shared" si="57"/>
        <v>0</v>
      </c>
      <c r="AI275" s="61">
        <f>LOOKUP($F275,Urkunde!$A$2:$A$16,IF($G275="w",Urkunde!$B$2:$B$16,Urkunde!$D$2:$D$16))</f>
        <v>0</v>
      </c>
      <c r="AJ275" s="61">
        <f>LOOKUP($F275,Urkunde!$A$2:$A$16,IF($G275="w",Urkunde!$C$2:$C$16,Urkunde!$E$2:$E$16))</f>
        <v>0</v>
      </c>
      <c r="AK275" s="61" t="str">
        <f t="shared" si="58"/>
        <v>-</v>
      </c>
      <c r="AL275" s="29">
        <f t="shared" si="59"/>
        <v>0</v>
      </c>
      <c r="AM275" s="21">
        <f t="shared" si="60"/>
        <v>0</v>
      </c>
      <c r="AN275" s="21">
        <f t="shared" si="61"/>
        <v>0</v>
      </c>
      <c r="AO275" s="21">
        <f t="shared" si="62"/>
        <v>0</v>
      </c>
      <c r="AP275" s="21">
        <f t="shared" si="63"/>
        <v>0</v>
      </c>
      <c r="AQ275" s="21">
        <f t="shared" si="64"/>
        <v>0</v>
      </c>
      <c r="AR275" s="21">
        <f t="shared" si="65"/>
        <v>0</v>
      </c>
      <c r="AS275" s="21">
        <f t="shared" si="66"/>
        <v>0</v>
      </c>
      <c r="AT275" s="21">
        <f t="shared" si="67"/>
        <v>0</v>
      </c>
      <c r="AU275" s="21">
        <f t="shared" si="68"/>
        <v>0</v>
      </c>
      <c r="AV275" s="21">
        <f t="shared" si="69"/>
        <v>0</v>
      </c>
    </row>
    <row r="276" spans="1:48" ht="15.6" x14ac:dyDescent="0.3">
      <c r="A276" s="51"/>
      <c r="B276" s="50"/>
      <c r="C276" s="96"/>
      <c r="D276" s="96"/>
      <c r="E276" s="49"/>
      <c r="F276" s="52">
        <f t="shared" si="56"/>
        <v>0</v>
      </c>
      <c r="G276" s="48"/>
      <c r="H276" s="38"/>
      <c r="I276" s="54">
        <f>IF(H276=0,0,TRUNC((50/(H276+0.24)- IF($G276="w",Parameter!$B$3,Parameter!$D$3))/IF($G276="w",Parameter!$C$3,Parameter!$E$3)))</f>
        <v>0</v>
      </c>
      <c r="J276" s="105"/>
      <c r="K276" s="54">
        <f>IF(J276=0,0,TRUNC((75/(J276+0.24)- IF($G276="w",Parameter!$B$3,Parameter!$D$3))/IF($G276="w",Parameter!$C$3,Parameter!$E$3)))</f>
        <v>0</v>
      </c>
      <c r="L276" s="105"/>
      <c r="M276" s="54">
        <f>IF(L276=0,0,TRUNC((100/(L276+0.24)- IF($G276="w",Parameter!$B$3,Parameter!$D$3))/IF($G276="w",Parameter!$C$3,Parameter!$E$3)))</f>
        <v>0</v>
      </c>
      <c r="N276" s="80"/>
      <c r="O276" s="79" t="s">
        <v>44</v>
      </c>
      <c r="P276" s="81"/>
      <c r="Q276" s="54">
        <f>IF($G276="m",0,IF(AND($P276=0,$N276=0),0,TRUNC((800/($N276*60+$P276)-IF($G276="w",Parameter!$B$6,Parameter!$D$6))/IF($G276="w",Parameter!$C$6,Parameter!$E$6))))</f>
        <v>0</v>
      </c>
      <c r="R276" s="106"/>
      <c r="S276" s="73">
        <f>IF(R276=0,0,TRUNC((2000/(R276)- IF(Q276="w",Parameter!$B$6,Parameter!$D$6))/IF(Q276="w",Parameter!$C$6,Parameter!$E$6)))</f>
        <v>0</v>
      </c>
      <c r="T276" s="106"/>
      <c r="U276" s="73">
        <f>IF(T276=0,0,TRUNC((2000/(T276)- IF(Q276="w",Parameter!$B$3,Parameter!$D$3))/IF(Q276="w",Parameter!$C$3,Parameter!$E$3)))</f>
        <v>0</v>
      </c>
      <c r="V276" s="80"/>
      <c r="W276" s="79" t="s">
        <v>44</v>
      </c>
      <c r="X276" s="81"/>
      <c r="Y276" s="54">
        <f>IF($G276="w",0,IF(AND($V276=0,$X276=0),0,TRUNC((1000/($V276*60+$X276)-IF($G276="w",Parameter!$B$6,Parameter!$D$6))/IF($G276="w",Parameter!$C$6,Parameter!$E$6))))</f>
        <v>0</v>
      </c>
      <c r="Z276" s="37"/>
      <c r="AA276" s="104">
        <f>IF(Z276=0,0,TRUNC((SQRT(Z276)- IF($G276="w",Parameter!$B$11,Parameter!$D$11))/IF($G276="w",Parameter!$C$11,Parameter!$E$11)))</f>
        <v>0</v>
      </c>
      <c r="AB276" s="105"/>
      <c r="AC276" s="104">
        <f>IF(AB276=0,0,TRUNC((SQRT(AB276)- IF($G276="w",Parameter!$B$10,Parameter!$D$10))/IF($G276="w",Parameter!$C$10,Parameter!$E$10)))</f>
        <v>0</v>
      </c>
      <c r="AD276" s="38"/>
      <c r="AE276" s="55">
        <f>IF(AD276=0,0,TRUNC((SQRT(AD276)- IF($G276="w",Parameter!$B$15,Parameter!$D$15))/IF($G276="w",Parameter!$C$15,Parameter!$E$15)))</f>
        <v>0</v>
      </c>
      <c r="AF276" s="32"/>
      <c r="AG276" s="55">
        <f>IF(AF276=0,0,TRUNC((SQRT(AF276)- IF($G276="w",Parameter!$B$12,Parameter!$D$12))/IF($G276="w",Parameter!$C$12,Parameter!$E$12)))</f>
        <v>0</v>
      </c>
      <c r="AH276" s="60">
        <f t="shared" si="57"/>
        <v>0</v>
      </c>
      <c r="AI276" s="61">
        <f>LOOKUP($F276,Urkunde!$A$2:$A$16,IF($G276="w",Urkunde!$B$2:$B$16,Urkunde!$D$2:$D$16))</f>
        <v>0</v>
      </c>
      <c r="AJ276" s="61">
        <f>LOOKUP($F276,Urkunde!$A$2:$A$16,IF($G276="w",Urkunde!$C$2:$C$16,Urkunde!$E$2:$E$16))</f>
        <v>0</v>
      </c>
      <c r="AK276" s="61" t="str">
        <f t="shared" si="58"/>
        <v>-</v>
      </c>
      <c r="AL276" s="29">
        <f t="shared" si="59"/>
        <v>0</v>
      </c>
      <c r="AM276" s="21">
        <f t="shared" si="60"/>
        <v>0</v>
      </c>
      <c r="AN276" s="21">
        <f t="shared" si="61"/>
        <v>0</v>
      </c>
      <c r="AO276" s="21">
        <f t="shared" si="62"/>
        <v>0</v>
      </c>
      <c r="AP276" s="21">
        <f t="shared" si="63"/>
        <v>0</v>
      </c>
      <c r="AQ276" s="21">
        <f t="shared" si="64"/>
        <v>0</v>
      </c>
      <c r="AR276" s="21">
        <f t="shared" si="65"/>
        <v>0</v>
      </c>
      <c r="AS276" s="21">
        <f t="shared" si="66"/>
        <v>0</v>
      </c>
      <c r="AT276" s="21">
        <f t="shared" si="67"/>
        <v>0</v>
      </c>
      <c r="AU276" s="21">
        <f t="shared" si="68"/>
        <v>0</v>
      </c>
      <c r="AV276" s="21">
        <f t="shared" si="69"/>
        <v>0</v>
      </c>
    </row>
    <row r="277" spans="1:48" ht="15.6" x14ac:dyDescent="0.3">
      <c r="A277" s="51"/>
      <c r="B277" s="50"/>
      <c r="C277" s="96"/>
      <c r="D277" s="96"/>
      <c r="E277" s="49"/>
      <c r="F277" s="52">
        <f t="shared" si="56"/>
        <v>0</v>
      </c>
      <c r="G277" s="48"/>
      <c r="H277" s="38"/>
      <c r="I277" s="54">
        <f>IF(H277=0,0,TRUNC((50/(H277+0.24)- IF($G277="w",Parameter!$B$3,Parameter!$D$3))/IF($G277="w",Parameter!$C$3,Parameter!$E$3)))</f>
        <v>0</v>
      </c>
      <c r="J277" s="105"/>
      <c r="K277" s="54">
        <f>IF(J277=0,0,TRUNC((75/(J277+0.24)- IF($G277="w",Parameter!$B$3,Parameter!$D$3))/IF($G277="w",Parameter!$C$3,Parameter!$E$3)))</f>
        <v>0</v>
      </c>
      <c r="L277" s="105"/>
      <c r="M277" s="54">
        <f>IF(L277=0,0,TRUNC((100/(L277+0.24)- IF($G277="w",Parameter!$B$3,Parameter!$D$3))/IF($G277="w",Parameter!$C$3,Parameter!$E$3)))</f>
        <v>0</v>
      </c>
      <c r="N277" s="80"/>
      <c r="O277" s="79" t="s">
        <v>44</v>
      </c>
      <c r="P277" s="81"/>
      <c r="Q277" s="54">
        <f>IF($G277="m",0,IF(AND($P277=0,$N277=0),0,TRUNC((800/($N277*60+$P277)-IF($G277="w",Parameter!$B$6,Parameter!$D$6))/IF($G277="w",Parameter!$C$6,Parameter!$E$6))))</f>
        <v>0</v>
      </c>
      <c r="R277" s="106"/>
      <c r="S277" s="73">
        <f>IF(R277=0,0,TRUNC((2000/(R277)- IF(Q277="w",Parameter!$B$6,Parameter!$D$6))/IF(Q277="w",Parameter!$C$6,Parameter!$E$6)))</f>
        <v>0</v>
      </c>
      <c r="T277" s="106"/>
      <c r="U277" s="73">
        <f>IF(T277=0,0,TRUNC((2000/(T277)- IF(Q277="w",Parameter!$B$3,Parameter!$D$3))/IF(Q277="w",Parameter!$C$3,Parameter!$E$3)))</f>
        <v>0</v>
      </c>
      <c r="V277" s="80"/>
      <c r="W277" s="79" t="s">
        <v>44</v>
      </c>
      <c r="X277" s="81"/>
      <c r="Y277" s="54">
        <f>IF($G277="w",0,IF(AND($V277=0,$X277=0),0,TRUNC((1000/($V277*60+$X277)-IF($G277="w",Parameter!$B$6,Parameter!$D$6))/IF($G277="w",Parameter!$C$6,Parameter!$E$6))))</f>
        <v>0</v>
      </c>
      <c r="Z277" s="37"/>
      <c r="AA277" s="104">
        <f>IF(Z277=0,0,TRUNC((SQRT(Z277)- IF($G277="w",Parameter!$B$11,Parameter!$D$11))/IF($G277="w",Parameter!$C$11,Parameter!$E$11)))</f>
        <v>0</v>
      </c>
      <c r="AB277" s="105"/>
      <c r="AC277" s="104">
        <f>IF(AB277=0,0,TRUNC((SQRT(AB277)- IF($G277="w",Parameter!$B$10,Parameter!$D$10))/IF($G277="w",Parameter!$C$10,Parameter!$E$10)))</f>
        <v>0</v>
      </c>
      <c r="AD277" s="38"/>
      <c r="AE277" s="55">
        <f>IF(AD277=0,0,TRUNC((SQRT(AD277)- IF($G277="w",Parameter!$B$15,Parameter!$D$15))/IF($G277="w",Parameter!$C$15,Parameter!$E$15)))</f>
        <v>0</v>
      </c>
      <c r="AF277" s="32"/>
      <c r="AG277" s="55">
        <f>IF(AF277=0,0,TRUNC((SQRT(AF277)- IF($G277="w",Parameter!$B$12,Parameter!$D$12))/IF($G277="w",Parameter!$C$12,Parameter!$E$12)))</f>
        <v>0</v>
      </c>
      <c r="AH277" s="60">
        <f t="shared" si="57"/>
        <v>0</v>
      </c>
      <c r="AI277" s="61">
        <f>LOOKUP($F277,Urkunde!$A$2:$A$16,IF($G277="w",Urkunde!$B$2:$B$16,Urkunde!$D$2:$D$16))</f>
        <v>0</v>
      </c>
      <c r="AJ277" s="61">
        <f>LOOKUP($F277,Urkunde!$A$2:$A$16,IF($G277="w",Urkunde!$C$2:$C$16,Urkunde!$E$2:$E$16))</f>
        <v>0</v>
      </c>
      <c r="AK277" s="61" t="str">
        <f t="shared" si="58"/>
        <v>-</v>
      </c>
      <c r="AL277" s="29">
        <f t="shared" si="59"/>
        <v>0</v>
      </c>
      <c r="AM277" s="21">
        <f t="shared" si="60"/>
        <v>0</v>
      </c>
      <c r="AN277" s="21">
        <f t="shared" si="61"/>
        <v>0</v>
      </c>
      <c r="AO277" s="21">
        <f t="shared" si="62"/>
        <v>0</v>
      </c>
      <c r="AP277" s="21">
        <f t="shared" si="63"/>
        <v>0</v>
      </c>
      <c r="AQ277" s="21">
        <f t="shared" si="64"/>
        <v>0</v>
      </c>
      <c r="AR277" s="21">
        <f t="shared" si="65"/>
        <v>0</v>
      </c>
      <c r="AS277" s="21">
        <f t="shared" si="66"/>
        <v>0</v>
      </c>
      <c r="AT277" s="21">
        <f t="shared" si="67"/>
        <v>0</v>
      </c>
      <c r="AU277" s="21">
        <f t="shared" si="68"/>
        <v>0</v>
      </c>
      <c r="AV277" s="21">
        <f t="shared" si="69"/>
        <v>0</v>
      </c>
    </row>
    <row r="278" spans="1:48" ht="15.6" x14ac:dyDescent="0.3">
      <c r="A278" s="51"/>
      <c r="B278" s="50"/>
      <c r="C278" s="96"/>
      <c r="D278" s="96"/>
      <c r="E278" s="49"/>
      <c r="F278" s="52">
        <f t="shared" si="56"/>
        <v>0</v>
      </c>
      <c r="G278" s="48"/>
      <c r="H278" s="38"/>
      <c r="I278" s="54">
        <f>IF(H278=0,0,TRUNC((50/(H278+0.24)- IF($G278="w",Parameter!$B$3,Parameter!$D$3))/IF($G278="w",Parameter!$C$3,Parameter!$E$3)))</f>
        <v>0</v>
      </c>
      <c r="J278" s="105"/>
      <c r="K278" s="54">
        <f>IF(J278=0,0,TRUNC((75/(J278+0.24)- IF($G278="w",Parameter!$B$3,Parameter!$D$3))/IF($G278="w",Parameter!$C$3,Parameter!$E$3)))</f>
        <v>0</v>
      </c>
      <c r="L278" s="105"/>
      <c r="M278" s="54">
        <f>IF(L278=0,0,TRUNC((100/(L278+0.24)- IF($G278="w",Parameter!$B$3,Parameter!$D$3))/IF($G278="w",Parameter!$C$3,Parameter!$E$3)))</f>
        <v>0</v>
      </c>
      <c r="N278" s="80"/>
      <c r="O278" s="79" t="s">
        <v>44</v>
      </c>
      <c r="P278" s="81"/>
      <c r="Q278" s="54">
        <f>IF($G278="m",0,IF(AND($P278=0,$N278=0),0,TRUNC((800/($N278*60+$P278)-IF($G278="w",Parameter!$B$6,Parameter!$D$6))/IF($G278="w",Parameter!$C$6,Parameter!$E$6))))</f>
        <v>0</v>
      </c>
      <c r="R278" s="106"/>
      <c r="S278" s="73">
        <f>IF(R278=0,0,TRUNC((2000/(R278)- IF(Q278="w",Parameter!$B$6,Parameter!$D$6))/IF(Q278="w",Parameter!$C$6,Parameter!$E$6)))</f>
        <v>0</v>
      </c>
      <c r="T278" s="106"/>
      <c r="U278" s="73">
        <f>IF(T278=0,0,TRUNC((2000/(T278)- IF(Q278="w",Parameter!$B$3,Parameter!$D$3))/IF(Q278="w",Parameter!$C$3,Parameter!$E$3)))</f>
        <v>0</v>
      </c>
      <c r="V278" s="80"/>
      <c r="W278" s="79" t="s">
        <v>44</v>
      </c>
      <c r="X278" s="81"/>
      <c r="Y278" s="54">
        <f>IF($G278="w",0,IF(AND($V278=0,$X278=0),0,TRUNC((1000/($V278*60+$X278)-IF($G278="w",Parameter!$B$6,Parameter!$D$6))/IF($G278="w",Parameter!$C$6,Parameter!$E$6))))</f>
        <v>0</v>
      </c>
      <c r="Z278" s="37"/>
      <c r="AA278" s="104">
        <f>IF(Z278=0,0,TRUNC((SQRT(Z278)- IF($G278="w",Parameter!$B$11,Parameter!$D$11))/IF($G278="w",Parameter!$C$11,Parameter!$E$11)))</f>
        <v>0</v>
      </c>
      <c r="AB278" s="105"/>
      <c r="AC278" s="104">
        <f>IF(AB278=0,0,TRUNC((SQRT(AB278)- IF($G278="w",Parameter!$B$10,Parameter!$D$10))/IF($G278="w",Parameter!$C$10,Parameter!$E$10)))</f>
        <v>0</v>
      </c>
      <c r="AD278" s="38"/>
      <c r="AE278" s="55">
        <f>IF(AD278=0,0,TRUNC((SQRT(AD278)- IF($G278="w",Parameter!$B$15,Parameter!$D$15))/IF($G278="w",Parameter!$C$15,Parameter!$E$15)))</f>
        <v>0</v>
      </c>
      <c r="AF278" s="32"/>
      <c r="AG278" s="55">
        <f>IF(AF278=0,0,TRUNC((SQRT(AF278)- IF($G278="w",Parameter!$B$12,Parameter!$D$12))/IF($G278="w",Parameter!$C$12,Parameter!$E$12)))</f>
        <v>0</v>
      </c>
      <c r="AH278" s="60">
        <f t="shared" si="57"/>
        <v>0</v>
      </c>
      <c r="AI278" s="61">
        <f>LOOKUP($F278,Urkunde!$A$2:$A$16,IF($G278="w",Urkunde!$B$2:$B$16,Urkunde!$D$2:$D$16))</f>
        <v>0</v>
      </c>
      <c r="AJ278" s="61">
        <f>LOOKUP($F278,Urkunde!$A$2:$A$16,IF($G278="w",Urkunde!$C$2:$C$16,Urkunde!$E$2:$E$16))</f>
        <v>0</v>
      </c>
      <c r="AK278" s="61" t="str">
        <f t="shared" si="58"/>
        <v>-</v>
      </c>
      <c r="AL278" s="29">
        <f t="shared" si="59"/>
        <v>0</v>
      </c>
      <c r="AM278" s="21">
        <f t="shared" si="60"/>
        <v>0</v>
      </c>
      <c r="AN278" s="21">
        <f t="shared" si="61"/>
        <v>0</v>
      </c>
      <c r="AO278" s="21">
        <f t="shared" si="62"/>
        <v>0</v>
      </c>
      <c r="AP278" s="21">
        <f t="shared" si="63"/>
        <v>0</v>
      </c>
      <c r="AQ278" s="21">
        <f t="shared" si="64"/>
        <v>0</v>
      </c>
      <c r="AR278" s="21">
        <f t="shared" si="65"/>
        <v>0</v>
      </c>
      <c r="AS278" s="21">
        <f t="shared" si="66"/>
        <v>0</v>
      </c>
      <c r="AT278" s="21">
        <f t="shared" si="67"/>
        <v>0</v>
      </c>
      <c r="AU278" s="21">
        <f t="shared" si="68"/>
        <v>0</v>
      </c>
      <c r="AV278" s="21">
        <f t="shared" si="69"/>
        <v>0</v>
      </c>
    </row>
    <row r="279" spans="1:48" ht="15.6" x14ac:dyDescent="0.3">
      <c r="A279" s="51"/>
      <c r="B279" s="50"/>
      <c r="C279" s="96"/>
      <c r="D279" s="96"/>
      <c r="E279" s="49"/>
      <c r="F279" s="52">
        <f t="shared" si="56"/>
        <v>0</v>
      </c>
      <c r="G279" s="48"/>
      <c r="H279" s="38"/>
      <c r="I279" s="54">
        <f>IF(H279=0,0,TRUNC((50/(H279+0.24)- IF($G279="w",Parameter!$B$3,Parameter!$D$3))/IF($G279="w",Parameter!$C$3,Parameter!$E$3)))</f>
        <v>0</v>
      </c>
      <c r="J279" s="105"/>
      <c r="K279" s="54">
        <f>IF(J279=0,0,TRUNC((75/(J279+0.24)- IF($G279="w",Parameter!$B$3,Parameter!$D$3))/IF($G279="w",Parameter!$C$3,Parameter!$E$3)))</f>
        <v>0</v>
      </c>
      <c r="L279" s="105"/>
      <c r="M279" s="54">
        <f>IF(L279=0,0,TRUNC((100/(L279+0.24)- IF($G279="w",Parameter!$B$3,Parameter!$D$3))/IF($G279="w",Parameter!$C$3,Parameter!$E$3)))</f>
        <v>0</v>
      </c>
      <c r="N279" s="80"/>
      <c r="O279" s="79" t="s">
        <v>44</v>
      </c>
      <c r="P279" s="81"/>
      <c r="Q279" s="54">
        <f>IF($G279="m",0,IF(AND($P279=0,$N279=0),0,TRUNC((800/($N279*60+$P279)-IF($G279="w",Parameter!$B$6,Parameter!$D$6))/IF($G279="w",Parameter!$C$6,Parameter!$E$6))))</f>
        <v>0</v>
      </c>
      <c r="R279" s="106"/>
      <c r="S279" s="73">
        <f>IF(R279=0,0,TRUNC((2000/(R279)- IF(Q279="w",Parameter!$B$6,Parameter!$D$6))/IF(Q279="w",Parameter!$C$6,Parameter!$E$6)))</f>
        <v>0</v>
      </c>
      <c r="T279" s="106"/>
      <c r="U279" s="73">
        <f>IF(T279=0,0,TRUNC((2000/(T279)- IF(Q279="w",Parameter!$B$3,Parameter!$D$3))/IF(Q279="w",Parameter!$C$3,Parameter!$E$3)))</f>
        <v>0</v>
      </c>
      <c r="V279" s="80"/>
      <c r="W279" s="79" t="s">
        <v>44</v>
      </c>
      <c r="X279" s="81"/>
      <c r="Y279" s="54">
        <f>IF($G279="w",0,IF(AND($V279=0,$X279=0),0,TRUNC((1000/($V279*60+$X279)-IF($G279="w",Parameter!$B$6,Parameter!$D$6))/IF($G279="w",Parameter!$C$6,Parameter!$E$6))))</f>
        <v>0</v>
      </c>
      <c r="Z279" s="37"/>
      <c r="AA279" s="104">
        <f>IF(Z279=0,0,TRUNC((SQRT(Z279)- IF($G279="w",Parameter!$B$11,Parameter!$D$11))/IF($G279="w",Parameter!$C$11,Parameter!$E$11)))</f>
        <v>0</v>
      </c>
      <c r="AB279" s="105"/>
      <c r="AC279" s="104">
        <f>IF(AB279=0,0,TRUNC((SQRT(AB279)- IF($G279="w",Parameter!$B$10,Parameter!$D$10))/IF($G279="w",Parameter!$C$10,Parameter!$E$10)))</f>
        <v>0</v>
      </c>
      <c r="AD279" s="38"/>
      <c r="AE279" s="55">
        <f>IF(AD279=0,0,TRUNC((SQRT(AD279)- IF($G279="w",Parameter!$B$15,Parameter!$D$15))/IF($G279="w",Parameter!$C$15,Parameter!$E$15)))</f>
        <v>0</v>
      </c>
      <c r="AF279" s="32"/>
      <c r="AG279" s="55">
        <f>IF(AF279=0,0,TRUNC((SQRT(AF279)- IF($G279="w",Parameter!$B$12,Parameter!$D$12))/IF($G279="w",Parameter!$C$12,Parameter!$E$12)))</f>
        <v>0</v>
      </c>
      <c r="AH279" s="60">
        <f t="shared" si="57"/>
        <v>0</v>
      </c>
      <c r="AI279" s="61">
        <f>LOOKUP($F279,Urkunde!$A$2:$A$16,IF($G279="w",Urkunde!$B$2:$B$16,Urkunde!$D$2:$D$16))</f>
        <v>0</v>
      </c>
      <c r="AJ279" s="61">
        <f>LOOKUP($F279,Urkunde!$A$2:$A$16,IF($G279="w",Urkunde!$C$2:$C$16,Urkunde!$E$2:$E$16))</f>
        <v>0</v>
      </c>
      <c r="AK279" s="61" t="str">
        <f t="shared" si="58"/>
        <v>-</v>
      </c>
      <c r="AL279" s="29">
        <f t="shared" si="59"/>
        <v>0</v>
      </c>
      <c r="AM279" s="21">
        <f t="shared" si="60"/>
        <v>0</v>
      </c>
      <c r="AN279" s="21">
        <f t="shared" si="61"/>
        <v>0</v>
      </c>
      <c r="AO279" s="21">
        <f t="shared" si="62"/>
        <v>0</v>
      </c>
      <c r="AP279" s="21">
        <f t="shared" si="63"/>
        <v>0</v>
      </c>
      <c r="AQ279" s="21">
        <f t="shared" si="64"/>
        <v>0</v>
      </c>
      <c r="AR279" s="21">
        <f t="shared" si="65"/>
        <v>0</v>
      </c>
      <c r="AS279" s="21">
        <f t="shared" si="66"/>
        <v>0</v>
      </c>
      <c r="AT279" s="21">
        <f t="shared" si="67"/>
        <v>0</v>
      </c>
      <c r="AU279" s="21">
        <f t="shared" si="68"/>
        <v>0</v>
      </c>
      <c r="AV279" s="21">
        <f t="shared" si="69"/>
        <v>0</v>
      </c>
    </row>
    <row r="280" spans="1:48" ht="15.6" x14ac:dyDescent="0.3">
      <c r="A280" s="51"/>
      <c r="B280" s="50"/>
      <c r="C280" s="96"/>
      <c r="D280" s="96"/>
      <c r="E280" s="49"/>
      <c r="F280" s="52">
        <f t="shared" si="56"/>
        <v>0</v>
      </c>
      <c r="G280" s="48"/>
      <c r="H280" s="38"/>
      <c r="I280" s="54">
        <f>IF(H280=0,0,TRUNC((50/(H280+0.24)- IF($G280="w",Parameter!$B$3,Parameter!$D$3))/IF($G280="w",Parameter!$C$3,Parameter!$E$3)))</f>
        <v>0</v>
      </c>
      <c r="J280" s="105"/>
      <c r="K280" s="54">
        <f>IF(J280=0,0,TRUNC((75/(J280+0.24)- IF($G280="w",Parameter!$B$3,Parameter!$D$3))/IF($G280="w",Parameter!$C$3,Parameter!$E$3)))</f>
        <v>0</v>
      </c>
      <c r="L280" s="105"/>
      <c r="M280" s="54">
        <f>IF(L280=0,0,TRUNC((100/(L280+0.24)- IF($G280="w",Parameter!$B$3,Parameter!$D$3))/IF($G280="w",Parameter!$C$3,Parameter!$E$3)))</f>
        <v>0</v>
      </c>
      <c r="N280" s="80"/>
      <c r="O280" s="79" t="s">
        <v>44</v>
      </c>
      <c r="P280" s="81"/>
      <c r="Q280" s="54">
        <f>IF($G280="m",0,IF(AND($P280=0,$N280=0),0,TRUNC((800/($N280*60+$P280)-IF($G280="w",Parameter!$B$6,Parameter!$D$6))/IF($G280="w",Parameter!$C$6,Parameter!$E$6))))</f>
        <v>0</v>
      </c>
      <c r="R280" s="106"/>
      <c r="S280" s="73">
        <f>IF(R280=0,0,TRUNC((2000/(R280)- IF(Q280="w",Parameter!$B$6,Parameter!$D$6))/IF(Q280="w",Parameter!$C$6,Parameter!$E$6)))</f>
        <v>0</v>
      </c>
      <c r="T280" s="106"/>
      <c r="U280" s="73">
        <f>IF(T280=0,0,TRUNC((2000/(T280)- IF(Q280="w",Parameter!$B$3,Parameter!$D$3))/IF(Q280="w",Parameter!$C$3,Parameter!$E$3)))</f>
        <v>0</v>
      </c>
      <c r="V280" s="80"/>
      <c r="W280" s="79" t="s">
        <v>44</v>
      </c>
      <c r="X280" s="81"/>
      <c r="Y280" s="54">
        <f>IF($G280="w",0,IF(AND($V280=0,$X280=0),0,TRUNC((1000/($V280*60+$X280)-IF($G280="w",Parameter!$B$6,Parameter!$D$6))/IF($G280="w",Parameter!$C$6,Parameter!$E$6))))</f>
        <v>0</v>
      </c>
      <c r="Z280" s="37"/>
      <c r="AA280" s="104">
        <f>IF(Z280=0,0,TRUNC((SQRT(Z280)- IF($G280="w",Parameter!$B$11,Parameter!$D$11))/IF($G280="w",Parameter!$C$11,Parameter!$E$11)))</f>
        <v>0</v>
      </c>
      <c r="AB280" s="105"/>
      <c r="AC280" s="104">
        <f>IF(AB280=0,0,TRUNC((SQRT(AB280)- IF($G280="w",Parameter!$B$10,Parameter!$D$10))/IF($G280="w",Parameter!$C$10,Parameter!$E$10)))</f>
        <v>0</v>
      </c>
      <c r="AD280" s="38"/>
      <c r="AE280" s="55">
        <f>IF(AD280=0,0,TRUNC((SQRT(AD280)- IF($G280="w",Parameter!$B$15,Parameter!$D$15))/IF($G280="w",Parameter!$C$15,Parameter!$E$15)))</f>
        <v>0</v>
      </c>
      <c r="AF280" s="32"/>
      <c r="AG280" s="55">
        <f>IF(AF280=0,0,TRUNC((SQRT(AF280)- IF($G280="w",Parameter!$B$12,Parameter!$D$12))/IF($G280="w",Parameter!$C$12,Parameter!$E$12)))</f>
        <v>0</v>
      </c>
      <c r="AH280" s="60">
        <f t="shared" si="57"/>
        <v>0</v>
      </c>
      <c r="AI280" s="61">
        <f>LOOKUP($F280,Urkunde!$A$2:$A$16,IF($G280="w",Urkunde!$B$2:$B$16,Urkunde!$D$2:$D$16))</f>
        <v>0</v>
      </c>
      <c r="AJ280" s="61">
        <f>LOOKUP($F280,Urkunde!$A$2:$A$16,IF($G280="w",Urkunde!$C$2:$C$16,Urkunde!$E$2:$E$16))</f>
        <v>0</v>
      </c>
      <c r="AK280" s="61" t="str">
        <f t="shared" si="58"/>
        <v>-</v>
      </c>
      <c r="AL280" s="29">
        <f t="shared" si="59"/>
        <v>0</v>
      </c>
      <c r="AM280" s="21">
        <f t="shared" si="60"/>
        <v>0</v>
      </c>
      <c r="AN280" s="21">
        <f t="shared" si="61"/>
        <v>0</v>
      </c>
      <c r="AO280" s="21">
        <f t="shared" si="62"/>
        <v>0</v>
      </c>
      <c r="AP280" s="21">
        <f t="shared" si="63"/>
        <v>0</v>
      </c>
      <c r="AQ280" s="21">
        <f t="shared" si="64"/>
        <v>0</v>
      </c>
      <c r="AR280" s="21">
        <f t="shared" si="65"/>
        <v>0</v>
      </c>
      <c r="AS280" s="21">
        <f t="shared" si="66"/>
        <v>0</v>
      </c>
      <c r="AT280" s="21">
        <f t="shared" si="67"/>
        <v>0</v>
      </c>
      <c r="AU280" s="21">
        <f t="shared" si="68"/>
        <v>0</v>
      </c>
      <c r="AV280" s="21">
        <f t="shared" si="69"/>
        <v>0</v>
      </c>
    </row>
    <row r="281" spans="1:48" ht="15.6" x14ac:dyDescent="0.3">
      <c r="A281" s="51"/>
      <c r="B281" s="50"/>
      <c r="C281" s="96"/>
      <c r="D281" s="96"/>
      <c r="E281" s="49"/>
      <c r="F281" s="52">
        <f t="shared" si="56"/>
        <v>0</v>
      </c>
      <c r="G281" s="48"/>
      <c r="H281" s="38"/>
      <c r="I281" s="54">
        <f>IF(H281=0,0,TRUNC((50/(H281+0.24)- IF($G281="w",Parameter!$B$3,Parameter!$D$3))/IF($G281="w",Parameter!$C$3,Parameter!$E$3)))</f>
        <v>0</v>
      </c>
      <c r="J281" s="105"/>
      <c r="K281" s="54">
        <f>IF(J281=0,0,TRUNC((75/(J281+0.24)- IF($G281="w",Parameter!$B$3,Parameter!$D$3))/IF($G281="w",Parameter!$C$3,Parameter!$E$3)))</f>
        <v>0</v>
      </c>
      <c r="L281" s="105"/>
      <c r="M281" s="54">
        <f>IF(L281=0,0,TRUNC((100/(L281+0.24)- IF($G281="w",Parameter!$B$3,Parameter!$D$3))/IF($G281="w",Parameter!$C$3,Parameter!$E$3)))</f>
        <v>0</v>
      </c>
      <c r="N281" s="80"/>
      <c r="O281" s="79" t="s">
        <v>44</v>
      </c>
      <c r="P281" s="81"/>
      <c r="Q281" s="54">
        <f>IF($G281="m",0,IF(AND($P281=0,$N281=0),0,TRUNC((800/($N281*60+$P281)-IF($G281="w",Parameter!$B$6,Parameter!$D$6))/IF($G281="w",Parameter!$C$6,Parameter!$E$6))))</f>
        <v>0</v>
      </c>
      <c r="R281" s="106"/>
      <c r="S281" s="73">
        <f>IF(R281=0,0,TRUNC((2000/(R281)- IF(Q281="w",Parameter!$B$6,Parameter!$D$6))/IF(Q281="w",Parameter!$C$6,Parameter!$E$6)))</f>
        <v>0</v>
      </c>
      <c r="T281" s="106"/>
      <c r="U281" s="73">
        <f>IF(T281=0,0,TRUNC((2000/(T281)- IF(Q281="w",Parameter!$B$3,Parameter!$D$3))/IF(Q281="w",Parameter!$C$3,Parameter!$E$3)))</f>
        <v>0</v>
      </c>
      <c r="V281" s="80"/>
      <c r="W281" s="79" t="s">
        <v>44</v>
      </c>
      <c r="X281" s="81"/>
      <c r="Y281" s="54">
        <f>IF($G281="w",0,IF(AND($V281=0,$X281=0),0,TRUNC((1000/($V281*60+$X281)-IF($G281="w",Parameter!$B$6,Parameter!$D$6))/IF($G281="w",Parameter!$C$6,Parameter!$E$6))))</f>
        <v>0</v>
      </c>
      <c r="Z281" s="37"/>
      <c r="AA281" s="104">
        <f>IF(Z281=0,0,TRUNC((SQRT(Z281)- IF($G281="w",Parameter!$B$11,Parameter!$D$11))/IF($G281="w",Parameter!$C$11,Parameter!$E$11)))</f>
        <v>0</v>
      </c>
      <c r="AB281" s="105"/>
      <c r="AC281" s="104">
        <f>IF(AB281=0,0,TRUNC((SQRT(AB281)- IF($G281="w",Parameter!$B$10,Parameter!$D$10))/IF($G281="w",Parameter!$C$10,Parameter!$E$10)))</f>
        <v>0</v>
      </c>
      <c r="AD281" s="38"/>
      <c r="AE281" s="55">
        <f>IF(AD281=0,0,TRUNC((SQRT(AD281)- IF($G281="w",Parameter!$B$15,Parameter!$D$15))/IF($G281="w",Parameter!$C$15,Parameter!$E$15)))</f>
        <v>0</v>
      </c>
      <c r="AF281" s="32"/>
      <c r="AG281" s="55">
        <f>IF(AF281=0,0,TRUNC((SQRT(AF281)- IF($G281="w",Parameter!$B$12,Parameter!$D$12))/IF($G281="w",Parameter!$C$12,Parameter!$E$12)))</f>
        <v>0</v>
      </c>
      <c r="AH281" s="60">
        <f t="shared" si="57"/>
        <v>0</v>
      </c>
      <c r="AI281" s="61">
        <f>LOOKUP($F281,Urkunde!$A$2:$A$16,IF($G281="w",Urkunde!$B$2:$B$16,Urkunde!$D$2:$D$16))</f>
        <v>0</v>
      </c>
      <c r="AJ281" s="61">
        <f>LOOKUP($F281,Urkunde!$A$2:$A$16,IF($G281="w",Urkunde!$C$2:$C$16,Urkunde!$E$2:$E$16))</f>
        <v>0</v>
      </c>
      <c r="AK281" s="61" t="str">
        <f t="shared" si="58"/>
        <v>-</v>
      </c>
      <c r="AL281" s="29">
        <f t="shared" si="59"/>
        <v>0</v>
      </c>
      <c r="AM281" s="21">
        <f t="shared" si="60"/>
        <v>0</v>
      </c>
      <c r="AN281" s="21">
        <f t="shared" si="61"/>
        <v>0</v>
      </c>
      <c r="AO281" s="21">
        <f t="shared" si="62"/>
        <v>0</v>
      </c>
      <c r="AP281" s="21">
        <f t="shared" si="63"/>
        <v>0</v>
      </c>
      <c r="AQ281" s="21">
        <f t="shared" si="64"/>
        <v>0</v>
      </c>
      <c r="AR281" s="21">
        <f t="shared" si="65"/>
        <v>0</v>
      </c>
      <c r="AS281" s="21">
        <f t="shared" si="66"/>
        <v>0</v>
      </c>
      <c r="AT281" s="21">
        <f t="shared" si="67"/>
        <v>0</v>
      </c>
      <c r="AU281" s="21">
        <f t="shared" si="68"/>
        <v>0</v>
      </c>
      <c r="AV281" s="21">
        <f t="shared" si="69"/>
        <v>0</v>
      </c>
    </row>
    <row r="282" spans="1:48" ht="15.6" x14ac:dyDescent="0.3">
      <c r="A282" s="51"/>
      <c r="B282" s="50"/>
      <c r="C282" s="96"/>
      <c r="D282" s="96"/>
      <c r="E282" s="49"/>
      <c r="F282" s="52">
        <f t="shared" si="56"/>
        <v>0</v>
      </c>
      <c r="G282" s="48"/>
      <c r="H282" s="38"/>
      <c r="I282" s="54">
        <f>IF(H282=0,0,TRUNC((50/(H282+0.24)- IF($G282="w",Parameter!$B$3,Parameter!$D$3))/IF($G282="w",Parameter!$C$3,Parameter!$E$3)))</f>
        <v>0</v>
      </c>
      <c r="J282" s="105"/>
      <c r="K282" s="54">
        <f>IF(J282=0,0,TRUNC((75/(J282+0.24)- IF($G282="w",Parameter!$B$3,Parameter!$D$3))/IF($G282="w",Parameter!$C$3,Parameter!$E$3)))</f>
        <v>0</v>
      </c>
      <c r="L282" s="105"/>
      <c r="M282" s="54">
        <f>IF(L282=0,0,TRUNC((100/(L282+0.24)- IF($G282="w",Parameter!$B$3,Parameter!$D$3))/IF($G282="w",Parameter!$C$3,Parameter!$E$3)))</f>
        <v>0</v>
      </c>
      <c r="N282" s="80"/>
      <c r="O282" s="79" t="s">
        <v>44</v>
      </c>
      <c r="P282" s="81"/>
      <c r="Q282" s="54">
        <f>IF($G282="m",0,IF(AND($P282=0,$N282=0),0,TRUNC((800/($N282*60+$P282)-IF($G282="w",Parameter!$B$6,Parameter!$D$6))/IF($G282="w",Parameter!$C$6,Parameter!$E$6))))</f>
        <v>0</v>
      </c>
      <c r="R282" s="106"/>
      <c r="S282" s="73">
        <f>IF(R282=0,0,TRUNC((2000/(R282)- IF(Q282="w",Parameter!$B$6,Parameter!$D$6))/IF(Q282="w",Parameter!$C$6,Parameter!$E$6)))</f>
        <v>0</v>
      </c>
      <c r="T282" s="106"/>
      <c r="U282" s="73">
        <f>IF(T282=0,0,TRUNC((2000/(T282)- IF(Q282="w",Parameter!$B$3,Parameter!$D$3))/IF(Q282="w",Parameter!$C$3,Parameter!$E$3)))</f>
        <v>0</v>
      </c>
      <c r="V282" s="80"/>
      <c r="W282" s="79" t="s">
        <v>44</v>
      </c>
      <c r="X282" s="81"/>
      <c r="Y282" s="54">
        <f>IF($G282="w",0,IF(AND($V282=0,$X282=0),0,TRUNC((1000/($V282*60+$X282)-IF($G282="w",Parameter!$B$6,Parameter!$D$6))/IF($G282="w",Parameter!$C$6,Parameter!$E$6))))</f>
        <v>0</v>
      </c>
      <c r="Z282" s="37"/>
      <c r="AA282" s="104">
        <f>IF(Z282=0,0,TRUNC((SQRT(Z282)- IF($G282="w",Parameter!$B$11,Parameter!$D$11))/IF($G282="w",Parameter!$C$11,Parameter!$E$11)))</f>
        <v>0</v>
      </c>
      <c r="AB282" s="105"/>
      <c r="AC282" s="104">
        <f>IF(AB282=0,0,TRUNC((SQRT(AB282)- IF($G282="w",Parameter!$B$10,Parameter!$D$10))/IF($G282="w",Parameter!$C$10,Parameter!$E$10)))</f>
        <v>0</v>
      </c>
      <c r="AD282" s="38"/>
      <c r="AE282" s="55">
        <f>IF(AD282=0,0,TRUNC((SQRT(AD282)- IF($G282="w",Parameter!$B$15,Parameter!$D$15))/IF($G282="w",Parameter!$C$15,Parameter!$E$15)))</f>
        <v>0</v>
      </c>
      <c r="AF282" s="32"/>
      <c r="AG282" s="55">
        <f>IF(AF282=0,0,TRUNC((SQRT(AF282)- IF($G282="w",Parameter!$B$12,Parameter!$D$12))/IF($G282="w",Parameter!$C$12,Parameter!$E$12)))</f>
        <v>0</v>
      </c>
      <c r="AH282" s="60">
        <f t="shared" si="57"/>
        <v>0</v>
      </c>
      <c r="AI282" s="61">
        <f>LOOKUP($F282,Urkunde!$A$2:$A$16,IF($G282="w",Urkunde!$B$2:$B$16,Urkunde!$D$2:$D$16))</f>
        <v>0</v>
      </c>
      <c r="AJ282" s="61">
        <f>LOOKUP($F282,Urkunde!$A$2:$A$16,IF($G282="w",Urkunde!$C$2:$C$16,Urkunde!$E$2:$E$16))</f>
        <v>0</v>
      </c>
      <c r="AK282" s="61" t="str">
        <f t="shared" si="58"/>
        <v>-</v>
      </c>
      <c r="AL282" s="29">
        <f t="shared" si="59"/>
        <v>0</v>
      </c>
      <c r="AM282" s="21">
        <f t="shared" si="60"/>
        <v>0</v>
      </c>
      <c r="AN282" s="21">
        <f t="shared" si="61"/>
        <v>0</v>
      </c>
      <c r="AO282" s="21">
        <f t="shared" si="62"/>
        <v>0</v>
      </c>
      <c r="AP282" s="21">
        <f t="shared" si="63"/>
        <v>0</v>
      </c>
      <c r="AQ282" s="21">
        <f t="shared" si="64"/>
        <v>0</v>
      </c>
      <c r="AR282" s="21">
        <f t="shared" si="65"/>
        <v>0</v>
      </c>
      <c r="AS282" s="21">
        <f t="shared" si="66"/>
        <v>0</v>
      </c>
      <c r="AT282" s="21">
        <f t="shared" si="67"/>
        <v>0</v>
      </c>
      <c r="AU282" s="21">
        <f t="shared" si="68"/>
        <v>0</v>
      </c>
      <c r="AV282" s="21">
        <f t="shared" si="69"/>
        <v>0</v>
      </c>
    </row>
    <row r="283" spans="1:48" ht="15.6" x14ac:dyDescent="0.3">
      <c r="A283" s="51"/>
      <c r="B283" s="50"/>
      <c r="C283" s="96"/>
      <c r="D283" s="96"/>
      <c r="E283" s="49"/>
      <c r="F283" s="52">
        <f t="shared" si="56"/>
        <v>0</v>
      </c>
      <c r="G283" s="48"/>
      <c r="H283" s="38"/>
      <c r="I283" s="54">
        <f>IF(H283=0,0,TRUNC((50/(H283+0.24)- IF($G283="w",Parameter!$B$3,Parameter!$D$3))/IF($G283="w",Parameter!$C$3,Parameter!$E$3)))</f>
        <v>0</v>
      </c>
      <c r="J283" s="105"/>
      <c r="K283" s="54">
        <f>IF(J283=0,0,TRUNC((75/(J283+0.24)- IF($G283="w",Parameter!$B$3,Parameter!$D$3))/IF($G283="w",Parameter!$C$3,Parameter!$E$3)))</f>
        <v>0</v>
      </c>
      <c r="L283" s="105"/>
      <c r="M283" s="54">
        <f>IF(L283=0,0,TRUNC((100/(L283+0.24)- IF($G283="w",Parameter!$B$3,Parameter!$D$3))/IF($G283="w",Parameter!$C$3,Parameter!$E$3)))</f>
        <v>0</v>
      </c>
      <c r="N283" s="80"/>
      <c r="O283" s="79" t="s">
        <v>44</v>
      </c>
      <c r="P283" s="81"/>
      <c r="Q283" s="54">
        <f>IF($G283="m",0,IF(AND($P283=0,$N283=0),0,TRUNC((800/($N283*60+$P283)-IF($G283="w",Parameter!$B$6,Parameter!$D$6))/IF($G283="w",Parameter!$C$6,Parameter!$E$6))))</f>
        <v>0</v>
      </c>
      <c r="R283" s="106"/>
      <c r="S283" s="73">
        <f>IF(R283=0,0,TRUNC((2000/(R283)- IF(Q283="w",Parameter!$B$6,Parameter!$D$6))/IF(Q283="w",Parameter!$C$6,Parameter!$E$6)))</f>
        <v>0</v>
      </c>
      <c r="T283" s="106"/>
      <c r="U283" s="73">
        <f>IF(T283=0,0,TRUNC((2000/(T283)- IF(Q283="w",Parameter!$B$3,Parameter!$D$3))/IF(Q283="w",Parameter!$C$3,Parameter!$E$3)))</f>
        <v>0</v>
      </c>
      <c r="V283" s="80"/>
      <c r="W283" s="79" t="s">
        <v>44</v>
      </c>
      <c r="X283" s="81"/>
      <c r="Y283" s="54">
        <f>IF($G283="w",0,IF(AND($V283=0,$X283=0),0,TRUNC((1000/($V283*60+$X283)-IF($G283="w",Parameter!$B$6,Parameter!$D$6))/IF($G283="w",Parameter!$C$6,Parameter!$E$6))))</f>
        <v>0</v>
      </c>
      <c r="Z283" s="37"/>
      <c r="AA283" s="104">
        <f>IF(Z283=0,0,TRUNC((SQRT(Z283)- IF($G283="w",Parameter!$B$11,Parameter!$D$11))/IF($G283="w",Parameter!$C$11,Parameter!$E$11)))</f>
        <v>0</v>
      </c>
      <c r="AB283" s="105"/>
      <c r="AC283" s="104">
        <f>IF(AB283=0,0,TRUNC((SQRT(AB283)- IF($G283="w",Parameter!$B$10,Parameter!$D$10))/IF($G283="w",Parameter!$C$10,Parameter!$E$10)))</f>
        <v>0</v>
      </c>
      <c r="AD283" s="38"/>
      <c r="AE283" s="55">
        <f>IF(AD283=0,0,TRUNC((SQRT(AD283)- IF($G283="w",Parameter!$B$15,Parameter!$D$15))/IF($G283="w",Parameter!$C$15,Parameter!$E$15)))</f>
        <v>0</v>
      </c>
      <c r="AF283" s="32"/>
      <c r="AG283" s="55">
        <f>IF(AF283=0,0,TRUNC((SQRT(AF283)- IF($G283="w",Parameter!$B$12,Parameter!$D$12))/IF($G283="w",Parameter!$C$12,Parameter!$E$12)))</f>
        <v>0</v>
      </c>
      <c r="AH283" s="60">
        <f t="shared" si="57"/>
        <v>0</v>
      </c>
      <c r="AI283" s="61">
        <f>LOOKUP($F283,Urkunde!$A$2:$A$16,IF($G283="w",Urkunde!$B$2:$B$16,Urkunde!$D$2:$D$16))</f>
        <v>0</v>
      </c>
      <c r="AJ283" s="61">
        <f>LOOKUP($F283,Urkunde!$A$2:$A$16,IF($G283="w",Urkunde!$C$2:$C$16,Urkunde!$E$2:$E$16))</f>
        <v>0</v>
      </c>
      <c r="AK283" s="61" t="str">
        <f t="shared" si="58"/>
        <v>-</v>
      </c>
      <c r="AL283" s="29">
        <f t="shared" si="59"/>
        <v>0</v>
      </c>
      <c r="AM283" s="21">
        <f t="shared" si="60"/>
        <v>0</v>
      </c>
      <c r="AN283" s="21">
        <f t="shared" si="61"/>
        <v>0</v>
      </c>
      <c r="AO283" s="21">
        <f t="shared" si="62"/>
        <v>0</v>
      </c>
      <c r="AP283" s="21">
        <f t="shared" si="63"/>
        <v>0</v>
      </c>
      <c r="AQ283" s="21">
        <f t="shared" si="64"/>
        <v>0</v>
      </c>
      <c r="AR283" s="21">
        <f t="shared" si="65"/>
        <v>0</v>
      </c>
      <c r="AS283" s="21">
        <f t="shared" si="66"/>
        <v>0</v>
      </c>
      <c r="AT283" s="21">
        <f t="shared" si="67"/>
        <v>0</v>
      </c>
      <c r="AU283" s="21">
        <f t="shared" si="68"/>
        <v>0</v>
      </c>
      <c r="AV283" s="21">
        <f t="shared" si="69"/>
        <v>0</v>
      </c>
    </row>
    <row r="284" spans="1:48" ht="15.6" x14ac:dyDescent="0.3">
      <c r="A284" s="51"/>
      <c r="B284" s="50"/>
      <c r="C284" s="96"/>
      <c r="D284" s="96"/>
      <c r="E284" s="49"/>
      <c r="F284" s="52">
        <f t="shared" si="56"/>
        <v>0</v>
      </c>
      <c r="G284" s="48"/>
      <c r="H284" s="38"/>
      <c r="I284" s="54">
        <f>IF(H284=0,0,TRUNC((50/(H284+0.24)- IF($G284="w",Parameter!$B$3,Parameter!$D$3))/IF($G284="w",Parameter!$C$3,Parameter!$E$3)))</f>
        <v>0</v>
      </c>
      <c r="J284" s="105"/>
      <c r="K284" s="54">
        <f>IF(J284=0,0,TRUNC((75/(J284+0.24)- IF($G284="w",Parameter!$B$3,Parameter!$D$3))/IF($G284="w",Parameter!$C$3,Parameter!$E$3)))</f>
        <v>0</v>
      </c>
      <c r="L284" s="105"/>
      <c r="M284" s="54">
        <f>IF(L284=0,0,TRUNC((100/(L284+0.24)- IF($G284="w",Parameter!$B$3,Parameter!$D$3))/IF($G284="w",Parameter!$C$3,Parameter!$E$3)))</f>
        <v>0</v>
      </c>
      <c r="N284" s="80"/>
      <c r="O284" s="79" t="s">
        <v>44</v>
      </c>
      <c r="P284" s="81"/>
      <c r="Q284" s="54">
        <f>IF($G284="m",0,IF(AND($P284=0,$N284=0),0,TRUNC((800/($N284*60+$P284)-IF($G284="w",Parameter!$B$6,Parameter!$D$6))/IF($G284="w",Parameter!$C$6,Parameter!$E$6))))</f>
        <v>0</v>
      </c>
      <c r="R284" s="106"/>
      <c r="S284" s="73">
        <f>IF(R284=0,0,TRUNC((2000/(R284)- IF(Q284="w",Parameter!$B$6,Parameter!$D$6))/IF(Q284="w",Parameter!$C$6,Parameter!$E$6)))</f>
        <v>0</v>
      </c>
      <c r="T284" s="106"/>
      <c r="U284" s="73">
        <f>IF(T284=0,0,TRUNC((2000/(T284)- IF(Q284="w",Parameter!$B$3,Parameter!$D$3))/IF(Q284="w",Parameter!$C$3,Parameter!$E$3)))</f>
        <v>0</v>
      </c>
      <c r="V284" s="80"/>
      <c r="W284" s="79" t="s">
        <v>44</v>
      </c>
      <c r="X284" s="81"/>
      <c r="Y284" s="54">
        <f>IF($G284="w",0,IF(AND($V284=0,$X284=0),0,TRUNC((1000/($V284*60+$X284)-IF($G284="w",Parameter!$B$6,Parameter!$D$6))/IF($G284="w",Parameter!$C$6,Parameter!$E$6))))</f>
        <v>0</v>
      </c>
      <c r="Z284" s="37"/>
      <c r="AA284" s="104">
        <f>IF(Z284=0,0,TRUNC((SQRT(Z284)- IF($G284="w",Parameter!$B$11,Parameter!$D$11))/IF($G284="w",Parameter!$C$11,Parameter!$E$11)))</f>
        <v>0</v>
      </c>
      <c r="AB284" s="105"/>
      <c r="AC284" s="104">
        <f>IF(AB284=0,0,TRUNC((SQRT(AB284)- IF($G284="w",Parameter!$B$10,Parameter!$D$10))/IF($G284="w",Parameter!$C$10,Parameter!$E$10)))</f>
        <v>0</v>
      </c>
      <c r="AD284" s="38"/>
      <c r="AE284" s="55">
        <f>IF(AD284=0,0,TRUNC((SQRT(AD284)- IF($G284="w",Parameter!$B$15,Parameter!$D$15))/IF($G284="w",Parameter!$C$15,Parameter!$E$15)))</f>
        <v>0</v>
      </c>
      <c r="AF284" s="32"/>
      <c r="AG284" s="55">
        <f>IF(AF284=0,0,TRUNC((SQRT(AF284)- IF($G284="w",Parameter!$B$12,Parameter!$D$12))/IF($G284="w",Parameter!$C$12,Parameter!$E$12)))</f>
        <v>0</v>
      </c>
      <c r="AH284" s="60">
        <f t="shared" si="57"/>
        <v>0</v>
      </c>
      <c r="AI284" s="61">
        <f>LOOKUP($F284,Urkunde!$A$2:$A$16,IF($G284="w",Urkunde!$B$2:$B$16,Urkunde!$D$2:$D$16))</f>
        <v>0</v>
      </c>
      <c r="AJ284" s="61">
        <f>LOOKUP($F284,Urkunde!$A$2:$A$16,IF($G284="w",Urkunde!$C$2:$C$16,Urkunde!$E$2:$E$16))</f>
        <v>0</v>
      </c>
      <c r="AK284" s="61" t="str">
        <f t="shared" si="58"/>
        <v>-</v>
      </c>
      <c r="AL284" s="29">
        <f t="shared" si="59"/>
        <v>0</v>
      </c>
      <c r="AM284" s="21">
        <f t="shared" si="60"/>
        <v>0</v>
      </c>
      <c r="AN284" s="21">
        <f t="shared" si="61"/>
        <v>0</v>
      </c>
      <c r="AO284" s="21">
        <f t="shared" si="62"/>
        <v>0</v>
      </c>
      <c r="AP284" s="21">
        <f t="shared" si="63"/>
        <v>0</v>
      </c>
      <c r="AQ284" s="21">
        <f t="shared" si="64"/>
        <v>0</v>
      </c>
      <c r="AR284" s="21">
        <f t="shared" si="65"/>
        <v>0</v>
      </c>
      <c r="AS284" s="21">
        <f t="shared" si="66"/>
        <v>0</v>
      </c>
      <c r="AT284" s="21">
        <f t="shared" si="67"/>
        <v>0</v>
      </c>
      <c r="AU284" s="21">
        <f t="shared" si="68"/>
        <v>0</v>
      </c>
      <c r="AV284" s="21">
        <f t="shared" si="69"/>
        <v>0</v>
      </c>
    </row>
    <row r="285" spans="1:48" ht="15.6" x14ac:dyDescent="0.3">
      <c r="A285" s="51"/>
      <c r="B285" s="50"/>
      <c r="C285" s="96"/>
      <c r="D285" s="96"/>
      <c r="E285" s="49"/>
      <c r="F285" s="52">
        <f t="shared" si="56"/>
        <v>0</v>
      </c>
      <c r="G285" s="48"/>
      <c r="H285" s="38"/>
      <c r="I285" s="54">
        <f>IF(H285=0,0,TRUNC((50/(H285+0.24)- IF($G285="w",Parameter!$B$3,Parameter!$D$3))/IF($G285="w",Parameter!$C$3,Parameter!$E$3)))</f>
        <v>0</v>
      </c>
      <c r="J285" s="105"/>
      <c r="K285" s="54">
        <f>IF(J285=0,0,TRUNC((75/(J285+0.24)- IF($G285="w",Parameter!$B$3,Parameter!$D$3))/IF($G285="w",Parameter!$C$3,Parameter!$E$3)))</f>
        <v>0</v>
      </c>
      <c r="L285" s="105"/>
      <c r="M285" s="54">
        <f>IF(L285=0,0,TRUNC((100/(L285+0.24)- IF($G285="w",Parameter!$B$3,Parameter!$D$3))/IF($G285="w",Parameter!$C$3,Parameter!$E$3)))</f>
        <v>0</v>
      </c>
      <c r="N285" s="80"/>
      <c r="O285" s="79" t="s">
        <v>44</v>
      </c>
      <c r="P285" s="81"/>
      <c r="Q285" s="54">
        <f>IF($G285="m",0,IF(AND($P285=0,$N285=0),0,TRUNC((800/($N285*60+$P285)-IF($G285="w",Parameter!$B$6,Parameter!$D$6))/IF($G285="w",Parameter!$C$6,Parameter!$E$6))))</f>
        <v>0</v>
      </c>
      <c r="R285" s="106"/>
      <c r="S285" s="73">
        <f>IF(R285=0,0,TRUNC((2000/(R285)- IF(Q285="w",Parameter!$B$6,Parameter!$D$6))/IF(Q285="w",Parameter!$C$6,Parameter!$E$6)))</f>
        <v>0</v>
      </c>
      <c r="T285" s="106"/>
      <c r="U285" s="73">
        <f>IF(T285=0,0,TRUNC((2000/(T285)- IF(Q285="w",Parameter!$B$3,Parameter!$D$3))/IF(Q285="w",Parameter!$C$3,Parameter!$E$3)))</f>
        <v>0</v>
      </c>
      <c r="V285" s="80"/>
      <c r="W285" s="79" t="s">
        <v>44</v>
      </c>
      <c r="X285" s="81"/>
      <c r="Y285" s="54">
        <f>IF($G285="w",0,IF(AND($V285=0,$X285=0),0,TRUNC((1000/($V285*60+$X285)-IF($G285="w",Parameter!$B$6,Parameter!$D$6))/IF($G285="w",Parameter!$C$6,Parameter!$E$6))))</f>
        <v>0</v>
      </c>
      <c r="Z285" s="37"/>
      <c r="AA285" s="104">
        <f>IF(Z285=0,0,TRUNC((SQRT(Z285)- IF($G285="w",Parameter!$B$11,Parameter!$D$11))/IF($G285="w",Parameter!$C$11,Parameter!$E$11)))</f>
        <v>0</v>
      </c>
      <c r="AB285" s="105"/>
      <c r="AC285" s="104">
        <f>IF(AB285=0,0,TRUNC((SQRT(AB285)- IF($G285="w",Parameter!$B$10,Parameter!$D$10))/IF($G285="w",Parameter!$C$10,Parameter!$E$10)))</f>
        <v>0</v>
      </c>
      <c r="AD285" s="38"/>
      <c r="AE285" s="55">
        <f>IF(AD285=0,0,TRUNC((SQRT(AD285)- IF($G285="w",Parameter!$B$15,Parameter!$D$15))/IF($G285="w",Parameter!$C$15,Parameter!$E$15)))</f>
        <v>0</v>
      </c>
      <c r="AF285" s="32"/>
      <c r="AG285" s="55">
        <f>IF(AF285=0,0,TRUNC((SQRT(AF285)- IF($G285="w",Parameter!$B$12,Parameter!$D$12))/IF($G285="w",Parameter!$C$12,Parameter!$E$12)))</f>
        <v>0</v>
      </c>
      <c r="AH285" s="60">
        <f t="shared" si="57"/>
        <v>0</v>
      </c>
      <c r="AI285" s="61">
        <f>LOOKUP($F285,Urkunde!$A$2:$A$16,IF($G285="w",Urkunde!$B$2:$B$16,Urkunde!$D$2:$D$16))</f>
        <v>0</v>
      </c>
      <c r="AJ285" s="61">
        <f>LOOKUP($F285,Urkunde!$A$2:$A$16,IF($G285="w",Urkunde!$C$2:$C$16,Urkunde!$E$2:$E$16))</f>
        <v>0</v>
      </c>
      <c r="AK285" s="61" t="str">
        <f t="shared" si="58"/>
        <v>-</v>
      </c>
      <c r="AL285" s="29">
        <f t="shared" si="59"/>
        <v>0</v>
      </c>
      <c r="AM285" s="21">
        <f t="shared" si="60"/>
        <v>0</v>
      </c>
      <c r="AN285" s="21">
        <f t="shared" si="61"/>
        <v>0</v>
      </c>
      <c r="AO285" s="21">
        <f t="shared" si="62"/>
        <v>0</v>
      </c>
      <c r="AP285" s="21">
        <f t="shared" si="63"/>
        <v>0</v>
      </c>
      <c r="AQ285" s="21">
        <f t="shared" si="64"/>
        <v>0</v>
      </c>
      <c r="AR285" s="21">
        <f t="shared" si="65"/>
        <v>0</v>
      </c>
      <c r="AS285" s="21">
        <f t="shared" si="66"/>
        <v>0</v>
      </c>
      <c r="AT285" s="21">
        <f t="shared" si="67"/>
        <v>0</v>
      </c>
      <c r="AU285" s="21">
        <f t="shared" si="68"/>
        <v>0</v>
      </c>
      <c r="AV285" s="21">
        <f t="shared" si="69"/>
        <v>0</v>
      </c>
    </row>
    <row r="286" spans="1:48" ht="15.6" x14ac:dyDescent="0.3">
      <c r="A286" s="51"/>
      <c r="B286" s="50"/>
      <c r="C286" s="96"/>
      <c r="D286" s="96"/>
      <c r="E286" s="49"/>
      <c r="F286" s="52">
        <f t="shared" si="56"/>
        <v>0</v>
      </c>
      <c r="G286" s="48"/>
      <c r="H286" s="38"/>
      <c r="I286" s="54">
        <f>IF(H286=0,0,TRUNC((50/(H286+0.24)- IF($G286="w",Parameter!$B$3,Parameter!$D$3))/IF($G286="w",Parameter!$C$3,Parameter!$E$3)))</f>
        <v>0</v>
      </c>
      <c r="J286" s="105"/>
      <c r="K286" s="54">
        <f>IF(J286=0,0,TRUNC((75/(J286+0.24)- IF($G286="w",Parameter!$B$3,Parameter!$D$3))/IF($G286="w",Parameter!$C$3,Parameter!$E$3)))</f>
        <v>0</v>
      </c>
      <c r="L286" s="105"/>
      <c r="M286" s="54">
        <f>IF(L286=0,0,TRUNC((100/(L286+0.24)- IF($G286="w",Parameter!$B$3,Parameter!$D$3))/IF($G286="w",Parameter!$C$3,Parameter!$E$3)))</f>
        <v>0</v>
      </c>
      <c r="N286" s="80"/>
      <c r="O286" s="79" t="s">
        <v>44</v>
      </c>
      <c r="P286" s="81"/>
      <c r="Q286" s="54">
        <f>IF($G286="m",0,IF(AND($P286=0,$N286=0),0,TRUNC((800/($N286*60+$P286)-IF($G286="w",Parameter!$B$6,Parameter!$D$6))/IF($G286="w",Parameter!$C$6,Parameter!$E$6))))</f>
        <v>0</v>
      </c>
      <c r="R286" s="106"/>
      <c r="S286" s="73">
        <f>IF(R286=0,0,TRUNC((2000/(R286)- IF(Q286="w",Parameter!$B$6,Parameter!$D$6))/IF(Q286="w",Parameter!$C$6,Parameter!$E$6)))</f>
        <v>0</v>
      </c>
      <c r="T286" s="106"/>
      <c r="U286" s="73">
        <f>IF(T286=0,0,TRUNC((2000/(T286)- IF(Q286="w",Parameter!$B$3,Parameter!$D$3))/IF(Q286="w",Parameter!$C$3,Parameter!$E$3)))</f>
        <v>0</v>
      </c>
      <c r="V286" s="80"/>
      <c r="W286" s="79" t="s">
        <v>44</v>
      </c>
      <c r="X286" s="81"/>
      <c r="Y286" s="54">
        <f>IF($G286="w",0,IF(AND($V286=0,$X286=0),0,TRUNC((1000/($V286*60+$X286)-IF($G286="w",Parameter!$B$6,Parameter!$D$6))/IF($G286="w",Parameter!$C$6,Parameter!$E$6))))</f>
        <v>0</v>
      </c>
      <c r="Z286" s="37"/>
      <c r="AA286" s="104">
        <f>IF(Z286=0,0,TRUNC((SQRT(Z286)- IF($G286="w",Parameter!$B$11,Parameter!$D$11))/IF($G286="w",Parameter!$C$11,Parameter!$E$11)))</f>
        <v>0</v>
      </c>
      <c r="AB286" s="105"/>
      <c r="AC286" s="104">
        <f>IF(AB286=0,0,TRUNC((SQRT(AB286)- IF($G286="w",Parameter!$B$10,Parameter!$D$10))/IF($G286="w",Parameter!$C$10,Parameter!$E$10)))</f>
        <v>0</v>
      </c>
      <c r="AD286" s="38"/>
      <c r="AE286" s="55">
        <f>IF(AD286=0,0,TRUNC((SQRT(AD286)- IF($G286="w",Parameter!$B$15,Parameter!$D$15))/IF($G286="w",Parameter!$C$15,Parameter!$E$15)))</f>
        <v>0</v>
      </c>
      <c r="AF286" s="32"/>
      <c r="AG286" s="55">
        <f>IF(AF286=0,0,TRUNC((SQRT(AF286)- IF($G286="w",Parameter!$B$12,Parameter!$D$12))/IF($G286="w",Parameter!$C$12,Parameter!$E$12)))</f>
        <v>0</v>
      </c>
      <c r="AH286" s="60">
        <f t="shared" si="57"/>
        <v>0</v>
      </c>
      <c r="AI286" s="61">
        <f>LOOKUP($F286,Urkunde!$A$2:$A$16,IF($G286="w",Urkunde!$B$2:$B$16,Urkunde!$D$2:$D$16))</f>
        <v>0</v>
      </c>
      <c r="AJ286" s="61">
        <f>LOOKUP($F286,Urkunde!$A$2:$A$16,IF($G286="w",Urkunde!$C$2:$C$16,Urkunde!$E$2:$E$16))</f>
        <v>0</v>
      </c>
      <c r="AK286" s="61" t="str">
        <f t="shared" si="58"/>
        <v>-</v>
      </c>
      <c r="AL286" s="29">
        <f t="shared" si="59"/>
        <v>0</v>
      </c>
      <c r="AM286" s="21">
        <f t="shared" si="60"/>
        <v>0</v>
      </c>
      <c r="AN286" s="21">
        <f t="shared" si="61"/>
        <v>0</v>
      </c>
      <c r="AO286" s="21">
        <f t="shared" si="62"/>
        <v>0</v>
      </c>
      <c r="AP286" s="21">
        <f t="shared" si="63"/>
        <v>0</v>
      </c>
      <c r="AQ286" s="21">
        <f t="shared" si="64"/>
        <v>0</v>
      </c>
      <c r="AR286" s="21">
        <f t="shared" si="65"/>
        <v>0</v>
      </c>
      <c r="AS286" s="21">
        <f t="shared" si="66"/>
        <v>0</v>
      </c>
      <c r="AT286" s="21">
        <f t="shared" si="67"/>
        <v>0</v>
      </c>
      <c r="AU286" s="21">
        <f t="shared" si="68"/>
        <v>0</v>
      </c>
      <c r="AV286" s="21">
        <f t="shared" si="69"/>
        <v>0</v>
      </c>
    </row>
    <row r="287" spans="1:48" ht="15.6" x14ac:dyDescent="0.3">
      <c r="A287" s="51"/>
      <c r="B287" s="50"/>
      <c r="C287" s="96"/>
      <c r="D287" s="96"/>
      <c r="E287" s="49"/>
      <c r="F287" s="52">
        <f t="shared" si="56"/>
        <v>0</v>
      </c>
      <c r="G287" s="48"/>
      <c r="H287" s="38"/>
      <c r="I287" s="54">
        <f>IF(H287=0,0,TRUNC((50/(H287+0.24)- IF($G287="w",Parameter!$B$3,Parameter!$D$3))/IF($G287="w",Parameter!$C$3,Parameter!$E$3)))</f>
        <v>0</v>
      </c>
      <c r="J287" s="105"/>
      <c r="K287" s="54">
        <f>IF(J287=0,0,TRUNC((75/(J287+0.24)- IF($G287="w",Parameter!$B$3,Parameter!$D$3))/IF($G287="w",Parameter!$C$3,Parameter!$E$3)))</f>
        <v>0</v>
      </c>
      <c r="L287" s="105"/>
      <c r="M287" s="54">
        <f>IF(L287=0,0,TRUNC((100/(L287+0.24)- IF($G287="w",Parameter!$B$3,Parameter!$D$3))/IF($G287="w",Parameter!$C$3,Parameter!$E$3)))</f>
        <v>0</v>
      </c>
      <c r="N287" s="80"/>
      <c r="O287" s="79" t="s">
        <v>44</v>
      </c>
      <c r="P287" s="81"/>
      <c r="Q287" s="54">
        <f>IF($G287="m",0,IF(AND($P287=0,$N287=0),0,TRUNC((800/($N287*60+$P287)-IF($G287="w",Parameter!$B$6,Parameter!$D$6))/IF($G287="w",Parameter!$C$6,Parameter!$E$6))))</f>
        <v>0</v>
      </c>
      <c r="R287" s="106"/>
      <c r="S287" s="73">
        <f>IF(R287=0,0,TRUNC((2000/(R287)- IF(Q287="w",Parameter!$B$6,Parameter!$D$6))/IF(Q287="w",Parameter!$C$6,Parameter!$E$6)))</f>
        <v>0</v>
      </c>
      <c r="T287" s="106"/>
      <c r="U287" s="73">
        <f>IF(T287=0,0,TRUNC((2000/(T287)- IF(Q287="w",Parameter!$B$3,Parameter!$D$3))/IF(Q287="w",Parameter!$C$3,Parameter!$E$3)))</f>
        <v>0</v>
      </c>
      <c r="V287" s="80"/>
      <c r="W287" s="79" t="s">
        <v>44</v>
      </c>
      <c r="X287" s="81"/>
      <c r="Y287" s="54">
        <f>IF($G287="w",0,IF(AND($V287=0,$X287=0),0,TRUNC((1000/($V287*60+$X287)-IF($G287="w",Parameter!$B$6,Parameter!$D$6))/IF($G287="w",Parameter!$C$6,Parameter!$E$6))))</f>
        <v>0</v>
      </c>
      <c r="Z287" s="37"/>
      <c r="AA287" s="104">
        <f>IF(Z287=0,0,TRUNC((SQRT(Z287)- IF($G287="w",Parameter!$B$11,Parameter!$D$11))/IF($G287="w",Parameter!$C$11,Parameter!$E$11)))</f>
        <v>0</v>
      </c>
      <c r="AB287" s="105"/>
      <c r="AC287" s="104">
        <f>IF(AB287=0,0,TRUNC((SQRT(AB287)- IF($G287="w",Parameter!$B$10,Parameter!$D$10))/IF($G287="w",Parameter!$C$10,Parameter!$E$10)))</f>
        <v>0</v>
      </c>
      <c r="AD287" s="38"/>
      <c r="AE287" s="55">
        <f>IF(AD287=0,0,TRUNC((SQRT(AD287)- IF($G287="w",Parameter!$B$15,Parameter!$D$15))/IF($G287="w",Parameter!$C$15,Parameter!$E$15)))</f>
        <v>0</v>
      </c>
      <c r="AF287" s="32"/>
      <c r="AG287" s="55">
        <f>IF(AF287=0,0,TRUNC((SQRT(AF287)- IF($G287="w",Parameter!$B$12,Parameter!$D$12))/IF($G287="w",Parameter!$C$12,Parameter!$E$12)))</f>
        <v>0</v>
      </c>
      <c r="AH287" s="60">
        <f t="shared" si="57"/>
        <v>0</v>
      </c>
      <c r="AI287" s="61">
        <f>LOOKUP($F287,Urkunde!$A$2:$A$16,IF($G287="w",Urkunde!$B$2:$B$16,Urkunde!$D$2:$D$16))</f>
        <v>0</v>
      </c>
      <c r="AJ287" s="61">
        <f>LOOKUP($F287,Urkunde!$A$2:$A$16,IF($G287="w",Urkunde!$C$2:$C$16,Urkunde!$E$2:$E$16))</f>
        <v>0</v>
      </c>
      <c r="AK287" s="61" t="str">
        <f t="shared" si="58"/>
        <v>-</v>
      </c>
      <c r="AL287" s="29">
        <f t="shared" si="59"/>
        <v>0</v>
      </c>
      <c r="AM287" s="21">
        <f t="shared" si="60"/>
        <v>0</v>
      </c>
      <c r="AN287" s="21">
        <f t="shared" si="61"/>
        <v>0</v>
      </c>
      <c r="AO287" s="21">
        <f t="shared" si="62"/>
        <v>0</v>
      </c>
      <c r="AP287" s="21">
        <f t="shared" si="63"/>
        <v>0</v>
      </c>
      <c r="AQ287" s="21">
        <f t="shared" si="64"/>
        <v>0</v>
      </c>
      <c r="AR287" s="21">
        <f t="shared" si="65"/>
        <v>0</v>
      </c>
      <c r="AS287" s="21">
        <f t="shared" si="66"/>
        <v>0</v>
      </c>
      <c r="AT287" s="21">
        <f t="shared" si="67"/>
        <v>0</v>
      </c>
      <c r="AU287" s="21">
        <f t="shared" si="68"/>
        <v>0</v>
      </c>
      <c r="AV287" s="21">
        <f t="shared" si="69"/>
        <v>0</v>
      </c>
    </row>
    <row r="288" spans="1:48" ht="15.6" x14ac:dyDescent="0.3">
      <c r="A288" s="51"/>
      <c r="B288" s="50"/>
      <c r="C288" s="96"/>
      <c r="D288" s="96"/>
      <c r="E288" s="49"/>
      <c r="F288" s="52">
        <f t="shared" si="56"/>
        <v>0</v>
      </c>
      <c r="G288" s="48"/>
      <c r="H288" s="38"/>
      <c r="I288" s="54">
        <f>IF(H288=0,0,TRUNC((50/(H288+0.24)- IF($G288="w",Parameter!$B$3,Parameter!$D$3))/IF($G288="w",Parameter!$C$3,Parameter!$E$3)))</f>
        <v>0</v>
      </c>
      <c r="J288" s="105"/>
      <c r="K288" s="54">
        <f>IF(J288=0,0,TRUNC((75/(J288+0.24)- IF($G288="w",Parameter!$B$3,Parameter!$D$3))/IF($G288="w",Parameter!$C$3,Parameter!$E$3)))</f>
        <v>0</v>
      </c>
      <c r="L288" s="105"/>
      <c r="M288" s="54">
        <f>IF(L288=0,0,TRUNC((100/(L288+0.24)- IF($G288="w",Parameter!$B$3,Parameter!$D$3))/IF($G288="w",Parameter!$C$3,Parameter!$E$3)))</f>
        <v>0</v>
      </c>
      <c r="N288" s="80"/>
      <c r="O288" s="79" t="s">
        <v>44</v>
      </c>
      <c r="P288" s="81"/>
      <c r="Q288" s="54">
        <f>IF($G288="m",0,IF(AND($P288=0,$N288=0),0,TRUNC((800/($N288*60+$P288)-IF($G288="w",Parameter!$B$6,Parameter!$D$6))/IF($G288="w",Parameter!$C$6,Parameter!$E$6))))</f>
        <v>0</v>
      </c>
      <c r="R288" s="106"/>
      <c r="S288" s="73">
        <f>IF(R288=0,0,TRUNC((2000/(R288)- IF(Q288="w",Parameter!$B$6,Parameter!$D$6))/IF(Q288="w",Parameter!$C$6,Parameter!$E$6)))</f>
        <v>0</v>
      </c>
      <c r="T288" s="106"/>
      <c r="U288" s="73">
        <f>IF(T288=0,0,TRUNC((2000/(T288)- IF(Q288="w",Parameter!$B$3,Parameter!$D$3))/IF(Q288="w",Parameter!$C$3,Parameter!$E$3)))</f>
        <v>0</v>
      </c>
      <c r="V288" s="80"/>
      <c r="W288" s="79" t="s">
        <v>44</v>
      </c>
      <c r="X288" s="81"/>
      <c r="Y288" s="54">
        <f>IF($G288="w",0,IF(AND($V288=0,$X288=0),0,TRUNC((1000/($V288*60+$X288)-IF($G288="w",Parameter!$B$6,Parameter!$D$6))/IF($G288="w",Parameter!$C$6,Parameter!$E$6))))</f>
        <v>0</v>
      </c>
      <c r="Z288" s="37"/>
      <c r="AA288" s="104">
        <f>IF(Z288=0,0,TRUNC((SQRT(Z288)- IF($G288="w",Parameter!$B$11,Parameter!$D$11))/IF($G288="w",Parameter!$C$11,Parameter!$E$11)))</f>
        <v>0</v>
      </c>
      <c r="AB288" s="105"/>
      <c r="AC288" s="104">
        <f>IF(AB288=0,0,TRUNC((SQRT(AB288)- IF($G288="w",Parameter!$B$10,Parameter!$D$10))/IF($G288="w",Parameter!$C$10,Parameter!$E$10)))</f>
        <v>0</v>
      </c>
      <c r="AD288" s="38"/>
      <c r="AE288" s="55">
        <f>IF(AD288=0,0,TRUNC((SQRT(AD288)- IF($G288="w",Parameter!$B$15,Parameter!$D$15))/IF($G288="w",Parameter!$C$15,Parameter!$E$15)))</f>
        <v>0</v>
      </c>
      <c r="AF288" s="32"/>
      <c r="AG288" s="55">
        <f>IF(AF288=0,0,TRUNC((SQRT(AF288)- IF($G288="w",Parameter!$B$12,Parameter!$D$12))/IF($G288="w",Parameter!$C$12,Parameter!$E$12)))</f>
        <v>0</v>
      </c>
      <c r="AH288" s="60">
        <f t="shared" si="57"/>
        <v>0</v>
      </c>
      <c r="AI288" s="61">
        <f>LOOKUP($F288,Urkunde!$A$2:$A$16,IF($G288="w",Urkunde!$B$2:$B$16,Urkunde!$D$2:$D$16))</f>
        <v>0</v>
      </c>
      <c r="AJ288" s="61">
        <f>LOOKUP($F288,Urkunde!$A$2:$A$16,IF($G288="w",Urkunde!$C$2:$C$16,Urkunde!$E$2:$E$16))</f>
        <v>0</v>
      </c>
      <c r="AK288" s="61" t="str">
        <f t="shared" si="58"/>
        <v>-</v>
      </c>
      <c r="AL288" s="29">
        <f t="shared" si="59"/>
        <v>0</v>
      </c>
      <c r="AM288" s="21">
        <f t="shared" si="60"/>
        <v>0</v>
      </c>
      <c r="AN288" s="21">
        <f t="shared" si="61"/>
        <v>0</v>
      </c>
      <c r="AO288" s="21">
        <f t="shared" si="62"/>
        <v>0</v>
      </c>
      <c r="AP288" s="21">
        <f t="shared" si="63"/>
        <v>0</v>
      </c>
      <c r="AQ288" s="21">
        <f t="shared" si="64"/>
        <v>0</v>
      </c>
      <c r="AR288" s="21">
        <f t="shared" si="65"/>
        <v>0</v>
      </c>
      <c r="AS288" s="21">
        <f t="shared" si="66"/>
        <v>0</v>
      </c>
      <c r="AT288" s="21">
        <f t="shared" si="67"/>
        <v>0</v>
      </c>
      <c r="AU288" s="21">
        <f t="shared" si="68"/>
        <v>0</v>
      </c>
      <c r="AV288" s="21">
        <f t="shared" si="69"/>
        <v>0</v>
      </c>
    </row>
    <row r="289" spans="1:48" ht="15.6" x14ac:dyDescent="0.3">
      <c r="A289" s="51"/>
      <c r="B289" s="50"/>
      <c r="C289" s="96"/>
      <c r="D289" s="96"/>
      <c r="E289" s="49"/>
      <c r="F289" s="52">
        <f t="shared" si="56"/>
        <v>0</v>
      </c>
      <c r="G289" s="48"/>
      <c r="H289" s="38"/>
      <c r="I289" s="54">
        <f>IF(H289=0,0,TRUNC((50/(H289+0.24)- IF($G289="w",Parameter!$B$3,Parameter!$D$3))/IF($G289="w",Parameter!$C$3,Parameter!$E$3)))</f>
        <v>0</v>
      </c>
      <c r="J289" s="105"/>
      <c r="K289" s="54">
        <f>IF(J289=0,0,TRUNC((75/(J289+0.24)- IF($G289="w",Parameter!$B$3,Parameter!$D$3))/IF($G289="w",Parameter!$C$3,Parameter!$E$3)))</f>
        <v>0</v>
      </c>
      <c r="L289" s="105"/>
      <c r="M289" s="54">
        <f>IF(L289=0,0,TRUNC((100/(L289+0.24)- IF($G289="w",Parameter!$B$3,Parameter!$D$3))/IF($G289="w",Parameter!$C$3,Parameter!$E$3)))</f>
        <v>0</v>
      </c>
      <c r="N289" s="80"/>
      <c r="O289" s="79" t="s">
        <v>44</v>
      </c>
      <c r="P289" s="81"/>
      <c r="Q289" s="54">
        <f>IF($G289="m",0,IF(AND($P289=0,$N289=0),0,TRUNC((800/($N289*60+$P289)-IF($G289="w",Parameter!$B$6,Parameter!$D$6))/IF($G289="w",Parameter!$C$6,Parameter!$E$6))))</f>
        <v>0</v>
      </c>
      <c r="R289" s="106"/>
      <c r="S289" s="73">
        <f>IF(R289=0,0,TRUNC((2000/(R289)- IF(Q289="w",Parameter!$B$6,Parameter!$D$6))/IF(Q289="w",Parameter!$C$6,Parameter!$E$6)))</f>
        <v>0</v>
      </c>
      <c r="T289" s="106"/>
      <c r="U289" s="73">
        <f>IF(T289=0,0,TRUNC((2000/(T289)- IF(Q289="w",Parameter!$B$3,Parameter!$D$3))/IF(Q289="w",Parameter!$C$3,Parameter!$E$3)))</f>
        <v>0</v>
      </c>
      <c r="V289" s="80"/>
      <c r="W289" s="79" t="s">
        <v>44</v>
      </c>
      <c r="X289" s="81"/>
      <c r="Y289" s="54">
        <f>IF($G289="w",0,IF(AND($V289=0,$X289=0),0,TRUNC((1000/($V289*60+$X289)-IF($G289="w",Parameter!$B$6,Parameter!$D$6))/IF($G289="w",Parameter!$C$6,Parameter!$E$6))))</f>
        <v>0</v>
      </c>
      <c r="Z289" s="37"/>
      <c r="AA289" s="104">
        <f>IF(Z289=0,0,TRUNC((SQRT(Z289)- IF($G289="w",Parameter!$B$11,Parameter!$D$11))/IF($G289="w",Parameter!$C$11,Parameter!$E$11)))</f>
        <v>0</v>
      </c>
      <c r="AB289" s="105"/>
      <c r="AC289" s="104">
        <f>IF(AB289=0,0,TRUNC((SQRT(AB289)- IF($G289="w",Parameter!$B$10,Parameter!$D$10))/IF($G289="w",Parameter!$C$10,Parameter!$E$10)))</f>
        <v>0</v>
      </c>
      <c r="AD289" s="38"/>
      <c r="AE289" s="55">
        <f>IF(AD289=0,0,TRUNC((SQRT(AD289)- IF($G289="w",Parameter!$B$15,Parameter!$D$15))/IF($G289="w",Parameter!$C$15,Parameter!$E$15)))</f>
        <v>0</v>
      </c>
      <c r="AF289" s="32"/>
      <c r="AG289" s="55">
        <f>IF(AF289=0,0,TRUNC((SQRT(AF289)- IF($G289="w",Parameter!$B$12,Parameter!$D$12))/IF($G289="w",Parameter!$C$12,Parameter!$E$12)))</f>
        <v>0</v>
      </c>
      <c r="AH289" s="60">
        <f t="shared" si="57"/>
        <v>0</v>
      </c>
      <c r="AI289" s="61">
        <f>LOOKUP($F289,Urkunde!$A$2:$A$16,IF($G289="w",Urkunde!$B$2:$B$16,Urkunde!$D$2:$D$16))</f>
        <v>0</v>
      </c>
      <c r="AJ289" s="61">
        <f>LOOKUP($F289,Urkunde!$A$2:$A$16,IF($G289="w",Urkunde!$C$2:$C$16,Urkunde!$E$2:$E$16))</f>
        <v>0</v>
      </c>
      <c r="AK289" s="61" t="str">
        <f t="shared" si="58"/>
        <v>-</v>
      </c>
      <c r="AL289" s="29">
        <f t="shared" si="59"/>
        <v>0</v>
      </c>
      <c r="AM289" s="21">
        <f t="shared" si="60"/>
        <v>0</v>
      </c>
      <c r="AN289" s="21">
        <f t="shared" si="61"/>
        <v>0</v>
      </c>
      <c r="AO289" s="21">
        <f t="shared" si="62"/>
        <v>0</v>
      </c>
      <c r="AP289" s="21">
        <f t="shared" si="63"/>
        <v>0</v>
      </c>
      <c r="AQ289" s="21">
        <f t="shared" si="64"/>
        <v>0</v>
      </c>
      <c r="AR289" s="21">
        <f t="shared" si="65"/>
        <v>0</v>
      </c>
      <c r="AS289" s="21">
        <f t="shared" si="66"/>
        <v>0</v>
      </c>
      <c r="AT289" s="21">
        <f t="shared" si="67"/>
        <v>0</v>
      </c>
      <c r="AU289" s="21">
        <f t="shared" si="68"/>
        <v>0</v>
      </c>
      <c r="AV289" s="21">
        <f t="shared" si="69"/>
        <v>0</v>
      </c>
    </row>
    <row r="290" spans="1:48" ht="15.6" x14ac:dyDescent="0.3">
      <c r="A290" s="51"/>
      <c r="B290" s="50"/>
      <c r="C290" s="96"/>
      <c r="D290" s="96"/>
      <c r="E290" s="49"/>
      <c r="F290" s="52">
        <f t="shared" si="56"/>
        <v>0</v>
      </c>
      <c r="G290" s="48"/>
      <c r="H290" s="38"/>
      <c r="I290" s="54">
        <f>IF(H290=0,0,TRUNC((50/(H290+0.24)- IF($G290="w",Parameter!$B$3,Parameter!$D$3))/IF($G290="w",Parameter!$C$3,Parameter!$E$3)))</f>
        <v>0</v>
      </c>
      <c r="J290" s="105"/>
      <c r="K290" s="54">
        <f>IF(J290=0,0,TRUNC((75/(J290+0.24)- IF($G290="w",Parameter!$B$3,Parameter!$D$3))/IF($G290="w",Parameter!$C$3,Parameter!$E$3)))</f>
        <v>0</v>
      </c>
      <c r="L290" s="105"/>
      <c r="M290" s="54">
        <f>IF(L290=0,0,TRUNC((100/(L290+0.24)- IF($G290="w",Parameter!$B$3,Parameter!$D$3))/IF($G290="w",Parameter!$C$3,Parameter!$E$3)))</f>
        <v>0</v>
      </c>
      <c r="N290" s="80"/>
      <c r="O290" s="79" t="s">
        <v>44</v>
      </c>
      <c r="P290" s="81"/>
      <c r="Q290" s="54">
        <f>IF($G290="m",0,IF(AND($P290=0,$N290=0),0,TRUNC((800/($N290*60+$P290)-IF($G290="w",Parameter!$B$6,Parameter!$D$6))/IF($G290="w",Parameter!$C$6,Parameter!$E$6))))</f>
        <v>0</v>
      </c>
      <c r="R290" s="106"/>
      <c r="S290" s="73">
        <f>IF(R290=0,0,TRUNC((2000/(R290)- IF(Q290="w",Parameter!$B$6,Parameter!$D$6))/IF(Q290="w",Parameter!$C$6,Parameter!$E$6)))</f>
        <v>0</v>
      </c>
      <c r="T290" s="106"/>
      <c r="U290" s="73">
        <f>IF(T290=0,0,TRUNC((2000/(T290)- IF(Q290="w",Parameter!$B$3,Parameter!$D$3))/IF(Q290="w",Parameter!$C$3,Parameter!$E$3)))</f>
        <v>0</v>
      </c>
      <c r="V290" s="80"/>
      <c r="W290" s="79" t="s">
        <v>44</v>
      </c>
      <c r="X290" s="81"/>
      <c r="Y290" s="54">
        <f>IF($G290="w",0,IF(AND($V290=0,$X290=0),0,TRUNC((1000/($V290*60+$X290)-IF($G290="w",Parameter!$B$6,Parameter!$D$6))/IF($G290="w",Parameter!$C$6,Parameter!$E$6))))</f>
        <v>0</v>
      </c>
      <c r="Z290" s="37"/>
      <c r="AA290" s="104">
        <f>IF(Z290=0,0,TRUNC((SQRT(Z290)- IF($G290="w",Parameter!$B$11,Parameter!$D$11))/IF($G290="w",Parameter!$C$11,Parameter!$E$11)))</f>
        <v>0</v>
      </c>
      <c r="AB290" s="105"/>
      <c r="AC290" s="104">
        <f>IF(AB290=0,0,TRUNC((SQRT(AB290)- IF($G290="w",Parameter!$B$10,Parameter!$D$10))/IF($G290="w",Parameter!$C$10,Parameter!$E$10)))</f>
        <v>0</v>
      </c>
      <c r="AD290" s="38"/>
      <c r="AE290" s="55">
        <f>IF(AD290=0,0,TRUNC((SQRT(AD290)- IF($G290="w",Parameter!$B$15,Parameter!$D$15))/IF($G290="w",Parameter!$C$15,Parameter!$E$15)))</f>
        <v>0</v>
      </c>
      <c r="AF290" s="32"/>
      <c r="AG290" s="55">
        <f>IF(AF290=0,0,TRUNC((SQRT(AF290)- IF($G290="w",Parameter!$B$12,Parameter!$D$12))/IF($G290="w",Parameter!$C$12,Parameter!$E$12)))</f>
        <v>0</v>
      </c>
      <c r="AH290" s="60">
        <f t="shared" si="57"/>
        <v>0</v>
      </c>
      <c r="AI290" s="61">
        <f>LOOKUP($F290,Urkunde!$A$2:$A$16,IF($G290="w",Urkunde!$B$2:$B$16,Urkunde!$D$2:$D$16))</f>
        <v>0</v>
      </c>
      <c r="AJ290" s="61">
        <f>LOOKUP($F290,Urkunde!$A$2:$A$16,IF($G290="w",Urkunde!$C$2:$C$16,Urkunde!$E$2:$E$16))</f>
        <v>0</v>
      </c>
      <c r="AK290" s="61" t="str">
        <f t="shared" si="58"/>
        <v>-</v>
      </c>
      <c r="AL290" s="29">
        <f t="shared" si="59"/>
        <v>0</v>
      </c>
      <c r="AM290" s="21">
        <f t="shared" si="60"/>
        <v>0</v>
      </c>
      <c r="AN290" s="21">
        <f t="shared" si="61"/>
        <v>0</v>
      </c>
      <c r="AO290" s="21">
        <f t="shared" si="62"/>
        <v>0</v>
      </c>
      <c r="AP290" s="21">
        <f t="shared" si="63"/>
        <v>0</v>
      </c>
      <c r="AQ290" s="21">
        <f t="shared" si="64"/>
        <v>0</v>
      </c>
      <c r="AR290" s="21">
        <f t="shared" si="65"/>
        <v>0</v>
      </c>
      <c r="AS290" s="21">
        <f t="shared" si="66"/>
        <v>0</v>
      </c>
      <c r="AT290" s="21">
        <f t="shared" si="67"/>
        <v>0</v>
      </c>
      <c r="AU290" s="21">
        <f t="shared" si="68"/>
        <v>0</v>
      </c>
      <c r="AV290" s="21">
        <f t="shared" si="69"/>
        <v>0</v>
      </c>
    </row>
    <row r="291" spans="1:48" ht="15.6" x14ac:dyDescent="0.3">
      <c r="A291" s="51"/>
      <c r="B291" s="50"/>
      <c r="C291" s="96"/>
      <c r="D291" s="96"/>
      <c r="E291" s="49"/>
      <c r="F291" s="52">
        <f t="shared" si="56"/>
        <v>0</v>
      </c>
      <c r="G291" s="48"/>
      <c r="H291" s="38"/>
      <c r="I291" s="54">
        <f>IF(H291=0,0,TRUNC((50/(H291+0.24)- IF($G291="w",Parameter!$B$3,Parameter!$D$3))/IF($G291="w",Parameter!$C$3,Parameter!$E$3)))</f>
        <v>0</v>
      </c>
      <c r="J291" s="105"/>
      <c r="K291" s="54">
        <f>IF(J291=0,0,TRUNC((75/(J291+0.24)- IF($G291="w",Parameter!$B$3,Parameter!$D$3))/IF($G291="w",Parameter!$C$3,Parameter!$E$3)))</f>
        <v>0</v>
      </c>
      <c r="L291" s="105"/>
      <c r="M291" s="54">
        <f>IF(L291=0,0,TRUNC((100/(L291+0.24)- IF($G291="w",Parameter!$B$3,Parameter!$D$3))/IF($G291="w",Parameter!$C$3,Parameter!$E$3)))</f>
        <v>0</v>
      </c>
      <c r="N291" s="80"/>
      <c r="O291" s="79" t="s">
        <v>44</v>
      </c>
      <c r="P291" s="81"/>
      <c r="Q291" s="54">
        <f>IF($G291="m",0,IF(AND($P291=0,$N291=0),0,TRUNC((800/($N291*60+$P291)-IF($G291="w",Parameter!$B$6,Parameter!$D$6))/IF($G291="w",Parameter!$C$6,Parameter!$E$6))))</f>
        <v>0</v>
      </c>
      <c r="R291" s="106"/>
      <c r="S291" s="73">
        <f>IF(R291=0,0,TRUNC((2000/(R291)- IF(Q291="w",Parameter!$B$6,Parameter!$D$6))/IF(Q291="w",Parameter!$C$6,Parameter!$E$6)))</f>
        <v>0</v>
      </c>
      <c r="T291" s="106"/>
      <c r="U291" s="73">
        <f>IF(T291=0,0,TRUNC((2000/(T291)- IF(Q291="w",Parameter!$B$3,Parameter!$D$3))/IF(Q291="w",Parameter!$C$3,Parameter!$E$3)))</f>
        <v>0</v>
      </c>
      <c r="V291" s="80"/>
      <c r="W291" s="79" t="s">
        <v>44</v>
      </c>
      <c r="X291" s="81"/>
      <c r="Y291" s="54">
        <f>IF($G291="w",0,IF(AND($V291=0,$X291=0),0,TRUNC((1000/($V291*60+$X291)-IF($G291="w",Parameter!$B$6,Parameter!$D$6))/IF($G291="w",Parameter!$C$6,Parameter!$E$6))))</f>
        <v>0</v>
      </c>
      <c r="Z291" s="37"/>
      <c r="AA291" s="104">
        <f>IF(Z291=0,0,TRUNC((SQRT(Z291)- IF($G291="w",Parameter!$B$11,Parameter!$D$11))/IF($G291="w",Parameter!$C$11,Parameter!$E$11)))</f>
        <v>0</v>
      </c>
      <c r="AB291" s="105"/>
      <c r="AC291" s="104">
        <f>IF(AB291=0,0,TRUNC((SQRT(AB291)- IF($G291="w",Parameter!$B$10,Parameter!$D$10))/IF($G291="w",Parameter!$C$10,Parameter!$E$10)))</f>
        <v>0</v>
      </c>
      <c r="AD291" s="38"/>
      <c r="AE291" s="55">
        <f>IF(AD291=0,0,TRUNC((SQRT(AD291)- IF($G291="w",Parameter!$B$15,Parameter!$D$15))/IF($G291="w",Parameter!$C$15,Parameter!$E$15)))</f>
        <v>0</v>
      </c>
      <c r="AF291" s="32"/>
      <c r="AG291" s="55">
        <f>IF(AF291=0,0,TRUNC((SQRT(AF291)- IF($G291="w",Parameter!$B$12,Parameter!$D$12))/IF($G291="w",Parameter!$C$12,Parameter!$E$12)))</f>
        <v>0</v>
      </c>
      <c r="AH291" s="60">
        <f t="shared" si="57"/>
        <v>0</v>
      </c>
      <c r="AI291" s="61">
        <f>LOOKUP($F291,Urkunde!$A$2:$A$16,IF($G291="w",Urkunde!$B$2:$B$16,Urkunde!$D$2:$D$16))</f>
        <v>0</v>
      </c>
      <c r="AJ291" s="61">
        <f>LOOKUP($F291,Urkunde!$A$2:$A$16,IF($G291="w",Urkunde!$C$2:$C$16,Urkunde!$E$2:$E$16))</f>
        <v>0</v>
      </c>
      <c r="AK291" s="61" t="str">
        <f t="shared" si="58"/>
        <v>-</v>
      </c>
      <c r="AL291" s="29">
        <f t="shared" si="59"/>
        <v>0</v>
      </c>
      <c r="AM291" s="21">
        <f t="shared" si="60"/>
        <v>0</v>
      </c>
      <c r="AN291" s="21">
        <f t="shared" si="61"/>
        <v>0</v>
      </c>
      <c r="AO291" s="21">
        <f t="shared" si="62"/>
        <v>0</v>
      </c>
      <c r="AP291" s="21">
        <f t="shared" si="63"/>
        <v>0</v>
      </c>
      <c r="AQ291" s="21">
        <f t="shared" si="64"/>
        <v>0</v>
      </c>
      <c r="AR291" s="21">
        <f t="shared" si="65"/>
        <v>0</v>
      </c>
      <c r="AS291" s="21">
        <f t="shared" si="66"/>
        <v>0</v>
      </c>
      <c r="AT291" s="21">
        <f t="shared" si="67"/>
        <v>0</v>
      </c>
      <c r="AU291" s="21">
        <f t="shared" si="68"/>
        <v>0</v>
      </c>
      <c r="AV291" s="21">
        <f t="shared" si="69"/>
        <v>0</v>
      </c>
    </row>
    <row r="292" spans="1:48" ht="15.6" x14ac:dyDescent="0.3">
      <c r="A292" s="51"/>
      <c r="B292" s="50"/>
      <c r="C292" s="96"/>
      <c r="D292" s="96"/>
      <c r="E292" s="49"/>
      <c r="F292" s="52">
        <f t="shared" si="56"/>
        <v>0</v>
      </c>
      <c r="G292" s="48"/>
      <c r="H292" s="38"/>
      <c r="I292" s="54">
        <f>IF(H292=0,0,TRUNC((50/(H292+0.24)- IF($G292="w",Parameter!$B$3,Parameter!$D$3))/IF($G292="w",Parameter!$C$3,Parameter!$E$3)))</f>
        <v>0</v>
      </c>
      <c r="J292" s="105"/>
      <c r="K292" s="54">
        <f>IF(J292=0,0,TRUNC((75/(J292+0.24)- IF($G292="w",Parameter!$B$3,Parameter!$D$3))/IF($G292="w",Parameter!$C$3,Parameter!$E$3)))</f>
        <v>0</v>
      </c>
      <c r="L292" s="105"/>
      <c r="M292" s="54">
        <f>IF(L292=0,0,TRUNC((100/(L292+0.24)- IF($G292="w",Parameter!$B$3,Parameter!$D$3))/IF($G292="w",Parameter!$C$3,Parameter!$E$3)))</f>
        <v>0</v>
      </c>
      <c r="N292" s="80"/>
      <c r="O292" s="79" t="s">
        <v>44</v>
      </c>
      <c r="P292" s="81"/>
      <c r="Q292" s="54">
        <f>IF($G292="m",0,IF(AND($P292=0,$N292=0),0,TRUNC((800/($N292*60+$P292)-IF($G292="w",Parameter!$B$6,Parameter!$D$6))/IF($G292="w",Parameter!$C$6,Parameter!$E$6))))</f>
        <v>0</v>
      </c>
      <c r="R292" s="106"/>
      <c r="S292" s="73">
        <f>IF(R292=0,0,TRUNC((2000/(R292)- IF(Q292="w",Parameter!$B$6,Parameter!$D$6))/IF(Q292="w",Parameter!$C$6,Parameter!$E$6)))</f>
        <v>0</v>
      </c>
      <c r="T292" s="106"/>
      <c r="U292" s="73">
        <f>IF(T292=0,0,TRUNC((2000/(T292)- IF(Q292="w",Parameter!$B$3,Parameter!$D$3))/IF(Q292="w",Parameter!$C$3,Parameter!$E$3)))</f>
        <v>0</v>
      </c>
      <c r="V292" s="80"/>
      <c r="W292" s="79" t="s">
        <v>44</v>
      </c>
      <c r="X292" s="81"/>
      <c r="Y292" s="54">
        <f>IF($G292="w",0,IF(AND($V292=0,$X292=0),0,TRUNC((1000/($V292*60+$X292)-IF($G292="w",Parameter!$B$6,Parameter!$D$6))/IF($G292="w",Parameter!$C$6,Parameter!$E$6))))</f>
        <v>0</v>
      </c>
      <c r="Z292" s="37"/>
      <c r="AA292" s="104">
        <f>IF(Z292=0,0,TRUNC((SQRT(Z292)- IF($G292="w",Parameter!$B$11,Parameter!$D$11))/IF($G292="w",Parameter!$C$11,Parameter!$E$11)))</f>
        <v>0</v>
      </c>
      <c r="AB292" s="105"/>
      <c r="AC292" s="104">
        <f>IF(AB292=0,0,TRUNC((SQRT(AB292)- IF($G292="w",Parameter!$B$10,Parameter!$D$10))/IF($G292="w",Parameter!$C$10,Parameter!$E$10)))</f>
        <v>0</v>
      </c>
      <c r="AD292" s="38"/>
      <c r="AE292" s="55">
        <f>IF(AD292=0,0,TRUNC((SQRT(AD292)- IF($G292="w",Parameter!$B$15,Parameter!$D$15))/IF($G292="w",Parameter!$C$15,Parameter!$E$15)))</f>
        <v>0</v>
      </c>
      <c r="AF292" s="32"/>
      <c r="AG292" s="55">
        <f>IF(AF292=0,0,TRUNC((SQRT(AF292)- IF($G292="w",Parameter!$B$12,Parameter!$D$12))/IF($G292="w",Parameter!$C$12,Parameter!$E$12)))</f>
        <v>0</v>
      </c>
      <c r="AH292" s="60">
        <f t="shared" si="57"/>
        <v>0</v>
      </c>
      <c r="AI292" s="61">
        <f>LOOKUP($F292,Urkunde!$A$2:$A$16,IF($G292="w",Urkunde!$B$2:$B$16,Urkunde!$D$2:$D$16))</f>
        <v>0</v>
      </c>
      <c r="AJ292" s="61">
        <f>LOOKUP($F292,Urkunde!$A$2:$A$16,IF($G292="w",Urkunde!$C$2:$C$16,Urkunde!$E$2:$E$16))</f>
        <v>0</v>
      </c>
      <c r="AK292" s="61" t="str">
        <f t="shared" si="58"/>
        <v>-</v>
      </c>
      <c r="AL292" s="29">
        <f t="shared" si="59"/>
        <v>0</v>
      </c>
      <c r="AM292" s="21">
        <f t="shared" si="60"/>
        <v>0</v>
      </c>
      <c r="AN292" s="21">
        <f t="shared" si="61"/>
        <v>0</v>
      </c>
      <c r="AO292" s="21">
        <f t="shared" si="62"/>
        <v>0</v>
      </c>
      <c r="AP292" s="21">
        <f t="shared" si="63"/>
        <v>0</v>
      </c>
      <c r="AQ292" s="21">
        <f t="shared" si="64"/>
        <v>0</v>
      </c>
      <c r="AR292" s="21">
        <f t="shared" si="65"/>
        <v>0</v>
      </c>
      <c r="AS292" s="21">
        <f t="shared" si="66"/>
        <v>0</v>
      </c>
      <c r="AT292" s="21">
        <f t="shared" si="67"/>
        <v>0</v>
      </c>
      <c r="AU292" s="21">
        <f t="shared" si="68"/>
        <v>0</v>
      </c>
      <c r="AV292" s="21">
        <f t="shared" si="69"/>
        <v>0</v>
      </c>
    </row>
    <row r="293" spans="1:48" ht="15.6" x14ac:dyDescent="0.3">
      <c r="A293" s="51"/>
      <c r="B293" s="50"/>
      <c r="C293" s="96"/>
      <c r="D293" s="96"/>
      <c r="E293" s="49"/>
      <c r="F293" s="52">
        <f t="shared" si="56"/>
        <v>0</v>
      </c>
      <c r="G293" s="48"/>
      <c r="H293" s="38"/>
      <c r="I293" s="54">
        <f>IF(H293=0,0,TRUNC((50/(H293+0.24)- IF($G293="w",Parameter!$B$3,Parameter!$D$3))/IF($G293="w",Parameter!$C$3,Parameter!$E$3)))</f>
        <v>0</v>
      </c>
      <c r="J293" s="105"/>
      <c r="K293" s="54">
        <f>IF(J293=0,0,TRUNC((75/(J293+0.24)- IF($G293="w",Parameter!$B$3,Parameter!$D$3))/IF($G293="w",Parameter!$C$3,Parameter!$E$3)))</f>
        <v>0</v>
      </c>
      <c r="L293" s="105"/>
      <c r="M293" s="54">
        <f>IF(L293=0,0,TRUNC((100/(L293+0.24)- IF($G293="w",Parameter!$B$3,Parameter!$D$3))/IF($G293="w",Parameter!$C$3,Parameter!$E$3)))</f>
        <v>0</v>
      </c>
      <c r="N293" s="80"/>
      <c r="O293" s="79" t="s">
        <v>44</v>
      </c>
      <c r="P293" s="81"/>
      <c r="Q293" s="54">
        <f>IF($G293="m",0,IF(AND($P293=0,$N293=0),0,TRUNC((800/($N293*60+$P293)-IF($G293="w",Parameter!$B$6,Parameter!$D$6))/IF($G293="w",Parameter!$C$6,Parameter!$E$6))))</f>
        <v>0</v>
      </c>
      <c r="R293" s="106"/>
      <c r="S293" s="73">
        <f>IF(R293=0,0,TRUNC((2000/(R293)- IF(Q293="w",Parameter!$B$6,Parameter!$D$6))/IF(Q293="w",Parameter!$C$6,Parameter!$E$6)))</f>
        <v>0</v>
      </c>
      <c r="T293" s="106"/>
      <c r="U293" s="73">
        <f>IF(T293=0,0,TRUNC((2000/(T293)- IF(Q293="w",Parameter!$B$3,Parameter!$D$3))/IF(Q293="w",Parameter!$C$3,Parameter!$E$3)))</f>
        <v>0</v>
      </c>
      <c r="V293" s="80"/>
      <c r="W293" s="79" t="s">
        <v>44</v>
      </c>
      <c r="X293" s="81"/>
      <c r="Y293" s="54">
        <f>IF($G293="w",0,IF(AND($V293=0,$X293=0),0,TRUNC((1000/($V293*60+$X293)-IF($G293="w",Parameter!$B$6,Parameter!$D$6))/IF($G293="w",Parameter!$C$6,Parameter!$E$6))))</f>
        <v>0</v>
      </c>
      <c r="Z293" s="37"/>
      <c r="AA293" s="104">
        <f>IF(Z293=0,0,TRUNC((SQRT(Z293)- IF($G293="w",Parameter!$B$11,Parameter!$D$11))/IF($G293="w",Parameter!$C$11,Parameter!$E$11)))</f>
        <v>0</v>
      </c>
      <c r="AB293" s="105"/>
      <c r="AC293" s="104">
        <f>IF(AB293=0,0,TRUNC((SQRT(AB293)- IF($G293="w",Parameter!$B$10,Parameter!$D$10))/IF($G293="w",Parameter!$C$10,Parameter!$E$10)))</f>
        <v>0</v>
      </c>
      <c r="AD293" s="38"/>
      <c r="AE293" s="55">
        <f>IF(AD293=0,0,TRUNC((SQRT(AD293)- IF($G293="w",Parameter!$B$15,Parameter!$D$15))/IF($G293="w",Parameter!$C$15,Parameter!$E$15)))</f>
        <v>0</v>
      </c>
      <c r="AF293" s="32"/>
      <c r="AG293" s="55">
        <f>IF(AF293=0,0,TRUNC((SQRT(AF293)- IF($G293="w",Parameter!$B$12,Parameter!$D$12))/IF($G293="w",Parameter!$C$12,Parameter!$E$12)))</f>
        <v>0</v>
      </c>
      <c r="AH293" s="60">
        <f t="shared" si="57"/>
        <v>0</v>
      </c>
      <c r="AI293" s="61">
        <f>LOOKUP($F293,Urkunde!$A$2:$A$16,IF($G293="w",Urkunde!$B$2:$B$16,Urkunde!$D$2:$D$16))</f>
        <v>0</v>
      </c>
      <c r="AJ293" s="61">
        <f>LOOKUP($F293,Urkunde!$A$2:$A$16,IF($G293="w",Urkunde!$C$2:$C$16,Urkunde!$E$2:$E$16))</f>
        <v>0</v>
      </c>
      <c r="AK293" s="61" t="str">
        <f t="shared" si="58"/>
        <v>-</v>
      </c>
      <c r="AL293" s="29">
        <f t="shared" si="59"/>
        <v>0</v>
      </c>
      <c r="AM293" s="21">
        <f t="shared" si="60"/>
        <v>0</v>
      </c>
      <c r="AN293" s="21">
        <f t="shared" si="61"/>
        <v>0</v>
      </c>
      <c r="AO293" s="21">
        <f t="shared" si="62"/>
        <v>0</v>
      </c>
      <c r="AP293" s="21">
        <f t="shared" si="63"/>
        <v>0</v>
      </c>
      <c r="AQ293" s="21">
        <f t="shared" si="64"/>
        <v>0</v>
      </c>
      <c r="AR293" s="21">
        <f t="shared" si="65"/>
        <v>0</v>
      </c>
      <c r="AS293" s="21">
        <f t="shared" si="66"/>
        <v>0</v>
      </c>
      <c r="AT293" s="21">
        <f t="shared" si="67"/>
        <v>0</v>
      </c>
      <c r="AU293" s="21">
        <f t="shared" si="68"/>
        <v>0</v>
      </c>
      <c r="AV293" s="21">
        <f t="shared" si="69"/>
        <v>0</v>
      </c>
    </row>
    <row r="294" spans="1:48" ht="15.6" x14ac:dyDescent="0.3">
      <c r="A294" s="51"/>
      <c r="B294" s="50"/>
      <c r="C294" s="96"/>
      <c r="D294" s="96"/>
      <c r="E294" s="49"/>
      <c r="F294" s="52">
        <f t="shared" si="56"/>
        <v>0</v>
      </c>
      <c r="G294" s="48"/>
      <c r="H294" s="38"/>
      <c r="I294" s="54">
        <f>IF(H294=0,0,TRUNC((50/(H294+0.24)- IF($G294="w",Parameter!$B$3,Parameter!$D$3))/IF($G294="w",Parameter!$C$3,Parameter!$E$3)))</f>
        <v>0</v>
      </c>
      <c r="J294" s="105"/>
      <c r="K294" s="54">
        <f>IF(J294=0,0,TRUNC((75/(J294+0.24)- IF($G294="w",Parameter!$B$3,Parameter!$D$3))/IF($G294="w",Parameter!$C$3,Parameter!$E$3)))</f>
        <v>0</v>
      </c>
      <c r="L294" s="105"/>
      <c r="M294" s="54">
        <f>IF(L294=0,0,TRUNC((100/(L294+0.24)- IF($G294="w",Parameter!$B$3,Parameter!$D$3))/IF($G294="w",Parameter!$C$3,Parameter!$E$3)))</f>
        <v>0</v>
      </c>
      <c r="N294" s="80"/>
      <c r="O294" s="79" t="s">
        <v>44</v>
      </c>
      <c r="P294" s="81"/>
      <c r="Q294" s="54">
        <f>IF($G294="m",0,IF(AND($P294=0,$N294=0),0,TRUNC((800/($N294*60+$P294)-IF($G294="w",Parameter!$B$6,Parameter!$D$6))/IF($G294="w",Parameter!$C$6,Parameter!$E$6))))</f>
        <v>0</v>
      </c>
      <c r="R294" s="106"/>
      <c r="S294" s="73">
        <f>IF(R294=0,0,TRUNC((2000/(R294)- IF(Q294="w",Parameter!$B$6,Parameter!$D$6))/IF(Q294="w",Parameter!$C$6,Parameter!$E$6)))</f>
        <v>0</v>
      </c>
      <c r="T294" s="106"/>
      <c r="U294" s="73">
        <f>IF(T294=0,0,TRUNC((2000/(T294)- IF(Q294="w",Parameter!$B$3,Parameter!$D$3))/IF(Q294="w",Parameter!$C$3,Parameter!$E$3)))</f>
        <v>0</v>
      </c>
      <c r="V294" s="80"/>
      <c r="W294" s="79" t="s">
        <v>44</v>
      </c>
      <c r="X294" s="81"/>
      <c r="Y294" s="54">
        <f>IF($G294="w",0,IF(AND($V294=0,$X294=0),0,TRUNC((1000/($V294*60+$X294)-IF($G294="w",Parameter!$B$6,Parameter!$D$6))/IF($G294="w",Parameter!$C$6,Parameter!$E$6))))</f>
        <v>0</v>
      </c>
      <c r="Z294" s="37"/>
      <c r="AA294" s="104">
        <f>IF(Z294=0,0,TRUNC((SQRT(Z294)- IF($G294="w",Parameter!$B$11,Parameter!$D$11))/IF($G294="w",Parameter!$C$11,Parameter!$E$11)))</f>
        <v>0</v>
      </c>
      <c r="AB294" s="105"/>
      <c r="AC294" s="104">
        <f>IF(AB294=0,0,TRUNC((SQRT(AB294)- IF($G294="w",Parameter!$B$10,Parameter!$D$10))/IF($G294="w",Parameter!$C$10,Parameter!$E$10)))</f>
        <v>0</v>
      </c>
      <c r="AD294" s="38"/>
      <c r="AE294" s="55">
        <f>IF(AD294=0,0,TRUNC((SQRT(AD294)- IF($G294="w",Parameter!$B$15,Parameter!$D$15))/IF($G294="w",Parameter!$C$15,Parameter!$E$15)))</f>
        <v>0</v>
      </c>
      <c r="AF294" s="32"/>
      <c r="AG294" s="55">
        <f>IF(AF294=0,0,TRUNC((SQRT(AF294)- IF($G294="w",Parameter!$B$12,Parameter!$D$12))/IF($G294="w",Parameter!$C$12,Parameter!$E$12)))</f>
        <v>0</v>
      </c>
      <c r="AH294" s="60">
        <f t="shared" si="57"/>
        <v>0</v>
      </c>
      <c r="AI294" s="61">
        <f>LOOKUP($F294,Urkunde!$A$2:$A$16,IF($G294="w",Urkunde!$B$2:$B$16,Urkunde!$D$2:$D$16))</f>
        <v>0</v>
      </c>
      <c r="AJ294" s="61">
        <f>LOOKUP($F294,Urkunde!$A$2:$A$16,IF($G294="w",Urkunde!$C$2:$C$16,Urkunde!$E$2:$E$16))</f>
        <v>0</v>
      </c>
      <c r="AK294" s="61" t="str">
        <f t="shared" si="58"/>
        <v>-</v>
      </c>
      <c r="AL294" s="29">
        <f t="shared" si="59"/>
        <v>0</v>
      </c>
      <c r="AM294" s="21">
        <f t="shared" si="60"/>
        <v>0</v>
      </c>
      <c r="AN294" s="21">
        <f t="shared" si="61"/>
        <v>0</v>
      </c>
      <c r="AO294" s="21">
        <f t="shared" si="62"/>
        <v>0</v>
      </c>
      <c r="AP294" s="21">
        <f t="shared" si="63"/>
        <v>0</v>
      </c>
      <c r="AQ294" s="21">
        <f t="shared" si="64"/>
        <v>0</v>
      </c>
      <c r="AR294" s="21">
        <f t="shared" si="65"/>
        <v>0</v>
      </c>
      <c r="AS294" s="21">
        <f t="shared" si="66"/>
        <v>0</v>
      </c>
      <c r="AT294" s="21">
        <f t="shared" si="67"/>
        <v>0</v>
      </c>
      <c r="AU294" s="21">
        <f t="shared" si="68"/>
        <v>0</v>
      </c>
      <c r="AV294" s="21">
        <f t="shared" si="69"/>
        <v>0</v>
      </c>
    </row>
    <row r="295" spans="1:48" ht="15.6" x14ac:dyDescent="0.3">
      <c r="A295" s="51"/>
      <c r="B295" s="50"/>
      <c r="C295" s="96"/>
      <c r="D295" s="96"/>
      <c r="E295" s="49"/>
      <c r="F295" s="52">
        <f t="shared" si="56"/>
        <v>0</v>
      </c>
      <c r="G295" s="48"/>
      <c r="H295" s="38"/>
      <c r="I295" s="54">
        <f>IF(H295=0,0,TRUNC((50/(H295+0.24)- IF($G295="w",Parameter!$B$3,Parameter!$D$3))/IF($G295="w",Parameter!$C$3,Parameter!$E$3)))</f>
        <v>0</v>
      </c>
      <c r="J295" s="105"/>
      <c r="K295" s="54">
        <f>IF(J295=0,0,TRUNC((75/(J295+0.24)- IF($G295="w",Parameter!$B$3,Parameter!$D$3))/IF($G295="w",Parameter!$C$3,Parameter!$E$3)))</f>
        <v>0</v>
      </c>
      <c r="L295" s="105"/>
      <c r="M295" s="54">
        <f>IF(L295=0,0,TRUNC((100/(L295+0.24)- IF($G295="w",Parameter!$B$3,Parameter!$D$3))/IF($G295="w",Parameter!$C$3,Parameter!$E$3)))</f>
        <v>0</v>
      </c>
      <c r="N295" s="80"/>
      <c r="O295" s="79" t="s">
        <v>44</v>
      </c>
      <c r="P295" s="81"/>
      <c r="Q295" s="54">
        <f>IF($G295="m",0,IF(AND($P295=0,$N295=0),0,TRUNC((800/($N295*60+$P295)-IF($G295="w",Parameter!$B$6,Parameter!$D$6))/IF($G295="w",Parameter!$C$6,Parameter!$E$6))))</f>
        <v>0</v>
      </c>
      <c r="R295" s="106"/>
      <c r="S295" s="73">
        <f>IF(R295=0,0,TRUNC((2000/(R295)- IF(Q295="w",Parameter!$B$6,Parameter!$D$6))/IF(Q295="w",Parameter!$C$6,Parameter!$E$6)))</f>
        <v>0</v>
      </c>
      <c r="T295" s="106"/>
      <c r="U295" s="73">
        <f>IF(T295=0,0,TRUNC((2000/(T295)- IF(Q295="w",Parameter!$B$3,Parameter!$D$3))/IF(Q295="w",Parameter!$C$3,Parameter!$E$3)))</f>
        <v>0</v>
      </c>
      <c r="V295" s="80"/>
      <c r="W295" s="79" t="s">
        <v>44</v>
      </c>
      <c r="X295" s="81"/>
      <c r="Y295" s="54">
        <f>IF($G295="w",0,IF(AND($V295=0,$X295=0),0,TRUNC((1000/($V295*60+$X295)-IF($G295="w",Parameter!$B$6,Parameter!$D$6))/IF($G295="w",Parameter!$C$6,Parameter!$E$6))))</f>
        <v>0</v>
      </c>
      <c r="Z295" s="37"/>
      <c r="AA295" s="104">
        <f>IF(Z295=0,0,TRUNC((SQRT(Z295)- IF($G295="w",Parameter!$B$11,Parameter!$D$11))/IF($G295="w",Parameter!$C$11,Parameter!$E$11)))</f>
        <v>0</v>
      </c>
      <c r="AB295" s="105"/>
      <c r="AC295" s="104">
        <f>IF(AB295=0,0,TRUNC((SQRT(AB295)- IF($G295="w",Parameter!$B$10,Parameter!$D$10))/IF($G295="w",Parameter!$C$10,Parameter!$E$10)))</f>
        <v>0</v>
      </c>
      <c r="AD295" s="38"/>
      <c r="AE295" s="55">
        <f>IF(AD295=0,0,TRUNC((SQRT(AD295)- IF($G295="w",Parameter!$B$15,Parameter!$D$15))/IF($G295="w",Parameter!$C$15,Parameter!$E$15)))</f>
        <v>0</v>
      </c>
      <c r="AF295" s="32"/>
      <c r="AG295" s="55">
        <f>IF(AF295=0,0,TRUNC((SQRT(AF295)- IF($G295="w",Parameter!$B$12,Parameter!$D$12))/IF($G295="w",Parameter!$C$12,Parameter!$E$12)))</f>
        <v>0</v>
      </c>
      <c r="AH295" s="60">
        <f t="shared" si="57"/>
        <v>0</v>
      </c>
      <c r="AI295" s="61">
        <f>LOOKUP($F295,Urkunde!$A$2:$A$16,IF($G295="w",Urkunde!$B$2:$B$16,Urkunde!$D$2:$D$16))</f>
        <v>0</v>
      </c>
      <c r="AJ295" s="61">
        <f>LOOKUP($F295,Urkunde!$A$2:$A$16,IF($G295="w",Urkunde!$C$2:$C$16,Urkunde!$E$2:$E$16))</f>
        <v>0</v>
      </c>
      <c r="AK295" s="61" t="str">
        <f t="shared" si="58"/>
        <v>-</v>
      </c>
      <c r="AL295" s="29">
        <f t="shared" si="59"/>
        <v>0</v>
      </c>
      <c r="AM295" s="21">
        <f t="shared" si="60"/>
        <v>0</v>
      </c>
      <c r="AN295" s="21">
        <f t="shared" si="61"/>
        <v>0</v>
      </c>
      <c r="AO295" s="21">
        <f t="shared" si="62"/>
        <v>0</v>
      </c>
      <c r="AP295" s="21">
        <f t="shared" si="63"/>
        <v>0</v>
      </c>
      <c r="AQ295" s="21">
        <f t="shared" si="64"/>
        <v>0</v>
      </c>
      <c r="AR295" s="21">
        <f t="shared" si="65"/>
        <v>0</v>
      </c>
      <c r="AS295" s="21">
        <f t="shared" si="66"/>
        <v>0</v>
      </c>
      <c r="AT295" s="21">
        <f t="shared" si="67"/>
        <v>0</v>
      </c>
      <c r="AU295" s="21">
        <f t="shared" si="68"/>
        <v>0</v>
      </c>
      <c r="AV295" s="21">
        <f t="shared" si="69"/>
        <v>0</v>
      </c>
    </row>
    <row r="296" spans="1:48" ht="15.6" x14ac:dyDescent="0.3">
      <c r="A296" s="51"/>
      <c r="B296" s="50"/>
      <c r="C296" s="96"/>
      <c r="D296" s="96"/>
      <c r="E296" s="49"/>
      <c r="F296" s="52">
        <f t="shared" si="56"/>
        <v>0</v>
      </c>
      <c r="G296" s="48"/>
      <c r="H296" s="38"/>
      <c r="I296" s="54">
        <f>IF(H296=0,0,TRUNC((50/(H296+0.24)- IF($G296="w",Parameter!$B$3,Parameter!$D$3))/IF($G296="w",Parameter!$C$3,Parameter!$E$3)))</f>
        <v>0</v>
      </c>
      <c r="J296" s="105"/>
      <c r="K296" s="54">
        <f>IF(J296=0,0,TRUNC((75/(J296+0.24)- IF($G296="w",Parameter!$B$3,Parameter!$D$3))/IF($G296="w",Parameter!$C$3,Parameter!$E$3)))</f>
        <v>0</v>
      </c>
      <c r="L296" s="105"/>
      <c r="M296" s="54">
        <f>IF(L296=0,0,TRUNC((100/(L296+0.24)- IF($G296="w",Parameter!$B$3,Parameter!$D$3))/IF($G296="w",Parameter!$C$3,Parameter!$E$3)))</f>
        <v>0</v>
      </c>
      <c r="N296" s="80"/>
      <c r="O296" s="79" t="s">
        <v>44</v>
      </c>
      <c r="P296" s="81"/>
      <c r="Q296" s="54">
        <f>IF($G296="m",0,IF(AND($P296=0,$N296=0),0,TRUNC((800/($N296*60+$P296)-IF($G296="w",Parameter!$B$6,Parameter!$D$6))/IF($G296="w",Parameter!$C$6,Parameter!$E$6))))</f>
        <v>0</v>
      </c>
      <c r="R296" s="106"/>
      <c r="S296" s="73">
        <f>IF(R296=0,0,TRUNC((2000/(R296)- IF(Q296="w",Parameter!$B$6,Parameter!$D$6))/IF(Q296="w",Parameter!$C$6,Parameter!$E$6)))</f>
        <v>0</v>
      </c>
      <c r="T296" s="106"/>
      <c r="U296" s="73">
        <f>IF(T296=0,0,TRUNC((2000/(T296)- IF(Q296="w",Parameter!$B$3,Parameter!$D$3))/IF(Q296="w",Parameter!$C$3,Parameter!$E$3)))</f>
        <v>0</v>
      </c>
      <c r="V296" s="80"/>
      <c r="W296" s="79" t="s">
        <v>44</v>
      </c>
      <c r="X296" s="81"/>
      <c r="Y296" s="54">
        <f>IF($G296="w",0,IF(AND($V296=0,$X296=0),0,TRUNC((1000/($V296*60+$X296)-IF($G296="w",Parameter!$B$6,Parameter!$D$6))/IF($G296="w",Parameter!$C$6,Parameter!$E$6))))</f>
        <v>0</v>
      </c>
      <c r="Z296" s="37"/>
      <c r="AA296" s="104">
        <f>IF(Z296=0,0,TRUNC((SQRT(Z296)- IF($G296="w",Parameter!$B$11,Parameter!$D$11))/IF($G296="w",Parameter!$C$11,Parameter!$E$11)))</f>
        <v>0</v>
      </c>
      <c r="AB296" s="105"/>
      <c r="AC296" s="104">
        <f>IF(AB296=0,0,TRUNC((SQRT(AB296)- IF($G296="w",Parameter!$B$10,Parameter!$D$10))/IF($G296="w",Parameter!$C$10,Parameter!$E$10)))</f>
        <v>0</v>
      </c>
      <c r="AD296" s="38"/>
      <c r="AE296" s="55">
        <f>IF(AD296=0,0,TRUNC((SQRT(AD296)- IF($G296="w",Parameter!$B$15,Parameter!$D$15))/IF($G296="w",Parameter!$C$15,Parameter!$E$15)))</f>
        <v>0</v>
      </c>
      <c r="AF296" s="32"/>
      <c r="AG296" s="55">
        <f>IF(AF296=0,0,TRUNC((SQRT(AF296)- IF($G296="w",Parameter!$B$12,Parameter!$D$12))/IF($G296="w",Parameter!$C$12,Parameter!$E$12)))</f>
        <v>0</v>
      </c>
      <c r="AH296" s="60">
        <f t="shared" si="57"/>
        <v>0</v>
      </c>
      <c r="AI296" s="61">
        <f>LOOKUP($F296,Urkunde!$A$2:$A$16,IF($G296="w",Urkunde!$B$2:$B$16,Urkunde!$D$2:$D$16))</f>
        <v>0</v>
      </c>
      <c r="AJ296" s="61">
        <f>LOOKUP($F296,Urkunde!$A$2:$A$16,IF($G296="w",Urkunde!$C$2:$C$16,Urkunde!$E$2:$E$16))</f>
        <v>0</v>
      </c>
      <c r="AK296" s="61" t="str">
        <f t="shared" si="58"/>
        <v>-</v>
      </c>
      <c r="AL296" s="29">
        <f t="shared" si="59"/>
        <v>0</v>
      </c>
      <c r="AM296" s="21">
        <f t="shared" si="60"/>
        <v>0</v>
      </c>
      <c r="AN296" s="21">
        <f t="shared" si="61"/>
        <v>0</v>
      </c>
      <c r="AO296" s="21">
        <f t="shared" si="62"/>
        <v>0</v>
      </c>
      <c r="AP296" s="21">
        <f t="shared" si="63"/>
        <v>0</v>
      </c>
      <c r="AQ296" s="21">
        <f t="shared" si="64"/>
        <v>0</v>
      </c>
      <c r="AR296" s="21">
        <f t="shared" si="65"/>
        <v>0</v>
      </c>
      <c r="AS296" s="21">
        <f t="shared" si="66"/>
        <v>0</v>
      </c>
      <c r="AT296" s="21">
        <f t="shared" si="67"/>
        <v>0</v>
      </c>
      <c r="AU296" s="21">
        <f t="shared" si="68"/>
        <v>0</v>
      </c>
      <c r="AV296" s="21">
        <f t="shared" si="69"/>
        <v>0</v>
      </c>
    </row>
    <row r="297" spans="1:48" ht="15.6" x14ac:dyDescent="0.3">
      <c r="A297" s="51"/>
      <c r="B297" s="50"/>
      <c r="C297" s="96"/>
      <c r="D297" s="96"/>
      <c r="E297" s="49"/>
      <c r="F297" s="52">
        <f t="shared" si="56"/>
        <v>0</v>
      </c>
      <c r="G297" s="48"/>
      <c r="H297" s="38"/>
      <c r="I297" s="54">
        <f>IF(H297=0,0,TRUNC((50/(H297+0.24)- IF($G297="w",Parameter!$B$3,Parameter!$D$3))/IF($G297="w",Parameter!$C$3,Parameter!$E$3)))</f>
        <v>0</v>
      </c>
      <c r="J297" s="105"/>
      <c r="K297" s="54">
        <f>IF(J297=0,0,TRUNC((75/(J297+0.24)- IF($G297="w",Parameter!$B$3,Parameter!$D$3))/IF($G297="w",Parameter!$C$3,Parameter!$E$3)))</f>
        <v>0</v>
      </c>
      <c r="L297" s="105"/>
      <c r="M297" s="54">
        <f>IF(L297=0,0,TRUNC((100/(L297+0.24)- IF($G297="w",Parameter!$B$3,Parameter!$D$3))/IF($G297="w",Parameter!$C$3,Parameter!$E$3)))</f>
        <v>0</v>
      </c>
      <c r="N297" s="80"/>
      <c r="O297" s="79" t="s">
        <v>44</v>
      </c>
      <c r="P297" s="81"/>
      <c r="Q297" s="54">
        <f>IF($G297="m",0,IF(AND($P297=0,$N297=0),0,TRUNC((800/($N297*60+$P297)-IF($G297="w",Parameter!$B$6,Parameter!$D$6))/IF($G297="w",Parameter!$C$6,Parameter!$E$6))))</f>
        <v>0</v>
      </c>
      <c r="R297" s="106"/>
      <c r="S297" s="73">
        <f>IF(R297=0,0,TRUNC((2000/(R297)- IF(Q297="w",Parameter!$B$6,Parameter!$D$6))/IF(Q297="w",Parameter!$C$6,Parameter!$E$6)))</f>
        <v>0</v>
      </c>
      <c r="T297" s="106"/>
      <c r="U297" s="73">
        <f>IF(T297=0,0,TRUNC((2000/(T297)- IF(Q297="w",Parameter!$B$3,Parameter!$D$3))/IF(Q297="w",Parameter!$C$3,Parameter!$E$3)))</f>
        <v>0</v>
      </c>
      <c r="V297" s="80"/>
      <c r="W297" s="79" t="s">
        <v>44</v>
      </c>
      <c r="X297" s="81"/>
      <c r="Y297" s="54">
        <f>IF($G297="w",0,IF(AND($V297=0,$X297=0),0,TRUNC((1000/($V297*60+$X297)-IF($G297="w",Parameter!$B$6,Parameter!$D$6))/IF($G297="w",Parameter!$C$6,Parameter!$E$6))))</f>
        <v>0</v>
      </c>
      <c r="Z297" s="37"/>
      <c r="AA297" s="104">
        <f>IF(Z297=0,0,TRUNC((SQRT(Z297)- IF($G297="w",Parameter!$B$11,Parameter!$D$11))/IF($G297="w",Parameter!$C$11,Parameter!$E$11)))</f>
        <v>0</v>
      </c>
      <c r="AB297" s="105"/>
      <c r="AC297" s="104">
        <f>IF(AB297=0,0,TRUNC((SQRT(AB297)- IF($G297="w",Parameter!$B$10,Parameter!$D$10))/IF($G297="w",Parameter!$C$10,Parameter!$E$10)))</f>
        <v>0</v>
      </c>
      <c r="AD297" s="38"/>
      <c r="AE297" s="55">
        <f>IF(AD297=0,0,TRUNC((SQRT(AD297)- IF($G297="w",Parameter!$B$15,Parameter!$D$15))/IF($G297="w",Parameter!$C$15,Parameter!$E$15)))</f>
        <v>0</v>
      </c>
      <c r="AF297" s="32"/>
      <c r="AG297" s="55">
        <f>IF(AF297=0,0,TRUNC((SQRT(AF297)- IF($G297="w",Parameter!$B$12,Parameter!$D$12))/IF($G297="w",Parameter!$C$12,Parameter!$E$12)))</f>
        <v>0</v>
      </c>
      <c r="AH297" s="60">
        <f t="shared" si="57"/>
        <v>0</v>
      </c>
      <c r="AI297" s="61">
        <f>LOOKUP($F297,Urkunde!$A$2:$A$16,IF($G297="w",Urkunde!$B$2:$B$16,Urkunde!$D$2:$D$16))</f>
        <v>0</v>
      </c>
      <c r="AJ297" s="61">
        <f>LOOKUP($F297,Urkunde!$A$2:$A$16,IF($G297="w",Urkunde!$C$2:$C$16,Urkunde!$E$2:$E$16))</f>
        <v>0</v>
      </c>
      <c r="AK297" s="61" t="str">
        <f t="shared" si="58"/>
        <v>-</v>
      </c>
      <c r="AL297" s="29">
        <f t="shared" si="59"/>
        <v>0</v>
      </c>
      <c r="AM297" s="21">
        <f t="shared" si="60"/>
        <v>0</v>
      </c>
      <c r="AN297" s="21">
        <f t="shared" si="61"/>
        <v>0</v>
      </c>
      <c r="AO297" s="21">
        <f t="shared" si="62"/>
        <v>0</v>
      </c>
      <c r="AP297" s="21">
        <f t="shared" si="63"/>
        <v>0</v>
      </c>
      <c r="AQ297" s="21">
        <f t="shared" si="64"/>
        <v>0</v>
      </c>
      <c r="AR297" s="21">
        <f t="shared" si="65"/>
        <v>0</v>
      </c>
      <c r="AS297" s="21">
        <f t="shared" si="66"/>
        <v>0</v>
      </c>
      <c r="AT297" s="21">
        <f t="shared" si="67"/>
        <v>0</v>
      </c>
      <c r="AU297" s="21">
        <f t="shared" si="68"/>
        <v>0</v>
      </c>
      <c r="AV297" s="21">
        <f t="shared" si="69"/>
        <v>0</v>
      </c>
    </row>
    <row r="298" spans="1:48" ht="15.6" x14ac:dyDescent="0.3">
      <c r="A298" s="51"/>
      <c r="B298" s="50"/>
      <c r="C298" s="96"/>
      <c r="D298" s="96"/>
      <c r="E298" s="49"/>
      <c r="F298" s="52">
        <f t="shared" si="56"/>
        <v>0</v>
      </c>
      <c r="G298" s="48"/>
      <c r="H298" s="38"/>
      <c r="I298" s="54">
        <f>IF(H298=0,0,TRUNC((50/(H298+0.24)- IF($G298="w",Parameter!$B$3,Parameter!$D$3))/IF($G298="w",Parameter!$C$3,Parameter!$E$3)))</f>
        <v>0</v>
      </c>
      <c r="J298" s="105"/>
      <c r="K298" s="54">
        <f>IF(J298=0,0,TRUNC((75/(J298+0.24)- IF($G298="w",Parameter!$B$3,Parameter!$D$3))/IF($G298="w",Parameter!$C$3,Parameter!$E$3)))</f>
        <v>0</v>
      </c>
      <c r="L298" s="105"/>
      <c r="M298" s="54">
        <f>IF(L298=0,0,TRUNC((100/(L298+0.24)- IF($G298="w",Parameter!$B$3,Parameter!$D$3))/IF($G298="w",Parameter!$C$3,Parameter!$E$3)))</f>
        <v>0</v>
      </c>
      <c r="N298" s="80"/>
      <c r="O298" s="79" t="s">
        <v>44</v>
      </c>
      <c r="P298" s="81"/>
      <c r="Q298" s="54">
        <f>IF($G298="m",0,IF(AND($P298=0,$N298=0),0,TRUNC((800/($N298*60+$P298)-IF($G298="w",Parameter!$B$6,Parameter!$D$6))/IF($G298="w",Parameter!$C$6,Parameter!$E$6))))</f>
        <v>0</v>
      </c>
      <c r="R298" s="106"/>
      <c r="S298" s="73">
        <f>IF(R298=0,0,TRUNC((2000/(R298)- IF(Q298="w",Parameter!$B$6,Parameter!$D$6))/IF(Q298="w",Parameter!$C$6,Parameter!$E$6)))</f>
        <v>0</v>
      </c>
      <c r="T298" s="106"/>
      <c r="U298" s="73">
        <f>IF(T298=0,0,TRUNC((2000/(T298)- IF(Q298="w",Parameter!$B$3,Parameter!$D$3))/IF(Q298="w",Parameter!$C$3,Parameter!$E$3)))</f>
        <v>0</v>
      </c>
      <c r="V298" s="80"/>
      <c r="W298" s="79" t="s">
        <v>44</v>
      </c>
      <c r="X298" s="81"/>
      <c r="Y298" s="54">
        <f>IF($G298="w",0,IF(AND($V298=0,$X298=0),0,TRUNC((1000/($V298*60+$X298)-IF($G298="w",Parameter!$B$6,Parameter!$D$6))/IF($G298="w",Parameter!$C$6,Parameter!$E$6))))</f>
        <v>0</v>
      </c>
      <c r="Z298" s="37"/>
      <c r="AA298" s="104">
        <f>IF(Z298=0,0,TRUNC((SQRT(Z298)- IF($G298="w",Parameter!$B$11,Parameter!$D$11))/IF($G298="w",Parameter!$C$11,Parameter!$E$11)))</f>
        <v>0</v>
      </c>
      <c r="AB298" s="105"/>
      <c r="AC298" s="104">
        <f>IF(AB298=0,0,TRUNC((SQRT(AB298)- IF($G298="w",Parameter!$B$10,Parameter!$D$10))/IF($G298="w",Parameter!$C$10,Parameter!$E$10)))</f>
        <v>0</v>
      </c>
      <c r="AD298" s="38"/>
      <c r="AE298" s="55">
        <f>IF(AD298=0,0,TRUNC((SQRT(AD298)- IF($G298="w",Parameter!$B$15,Parameter!$D$15))/IF($G298="w",Parameter!$C$15,Parameter!$E$15)))</f>
        <v>0</v>
      </c>
      <c r="AF298" s="32"/>
      <c r="AG298" s="55">
        <f>IF(AF298=0,0,TRUNC((SQRT(AF298)- IF($G298="w",Parameter!$B$12,Parameter!$D$12))/IF($G298="w",Parameter!$C$12,Parameter!$E$12)))</f>
        <v>0</v>
      </c>
      <c r="AH298" s="60">
        <f t="shared" si="57"/>
        <v>0</v>
      </c>
      <c r="AI298" s="61">
        <f>LOOKUP($F298,Urkunde!$A$2:$A$16,IF($G298="w",Urkunde!$B$2:$B$16,Urkunde!$D$2:$D$16))</f>
        <v>0</v>
      </c>
      <c r="AJ298" s="61">
        <f>LOOKUP($F298,Urkunde!$A$2:$A$16,IF($G298="w",Urkunde!$C$2:$C$16,Urkunde!$E$2:$E$16))</f>
        <v>0</v>
      </c>
      <c r="AK298" s="61" t="str">
        <f t="shared" si="58"/>
        <v>-</v>
      </c>
      <c r="AL298" s="29">
        <f t="shared" si="59"/>
        <v>0</v>
      </c>
      <c r="AM298" s="21">
        <f t="shared" si="60"/>
        <v>0</v>
      </c>
      <c r="AN298" s="21">
        <f t="shared" si="61"/>
        <v>0</v>
      </c>
      <c r="AO298" s="21">
        <f t="shared" si="62"/>
        <v>0</v>
      </c>
      <c r="AP298" s="21">
        <f t="shared" si="63"/>
        <v>0</v>
      </c>
      <c r="AQ298" s="21">
        <f t="shared" si="64"/>
        <v>0</v>
      </c>
      <c r="AR298" s="21">
        <f t="shared" si="65"/>
        <v>0</v>
      </c>
      <c r="AS298" s="21">
        <f t="shared" si="66"/>
        <v>0</v>
      </c>
      <c r="AT298" s="21">
        <f t="shared" si="67"/>
        <v>0</v>
      </c>
      <c r="AU298" s="21">
        <f t="shared" si="68"/>
        <v>0</v>
      </c>
      <c r="AV298" s="21">
        <f t="shared" si="69"/>
        <v>0</v>
      </c>
    </row>
    <row r="299" spans="1:48" ht="15.6" x14ac:dyDescent="0.3">
      <c r="A299" s="51"/>
      <c r="B299" s="50"/>
      <c r="C299" s="96"/>
      <c r="D299" s="96"/>
      <c r="E299" s="49"/>
      <c r="F299" s="52">
        <f t="shared" si="56"/>
        <v>0</v>
      </c>
      <c r="G299" s="48"/>
      <c r="H299" s="38"/>
      <c r="I299" s="54">
        <f>IF(H299=0,0,TRUNC((50/(H299+0.24)- IF($G299="w",Parameter!$B$3,Parameter!$D$3))/IF($G299="w",Parameter!$C$3,Parameter!$E$3)))</f>
        <v>0</v>
      </c>
      <c r="J299" s="105"/>
      <c r="K299" s="54">
        <f>IF(J299=0,0,TRUNC((75/(J299+0.24)- IF($G299="w",Parameter!$B$3,Parameter!$D$3))/IF($G299="w",Parameter!$C$3,Parameter!$E$3)))</f>
        <v>0</v>
      </c>
      <c r="L299" s="105"/>
      <c r="M299" s="54">
        <f>IF(L299=0,0,TRUNC((100/(L299+0.24)- IF($G299="w",Parameter!$B$3,Parameter!$D$3))/IF($G299="w",Parameter!$C$3,Parameter!$E$3)))</f>
        <v>0</v>
      </c>
      <c r="N299" s="80"/>
      <c r="O299" s="79" t="s">
        <v>44</v>
      </c>
      <c r="P299" s="81"/>
      <c r="Q299" s="54">
        <f>IF($G299="m",0,IF(AND($P299=0,$N299=0),0,TRUNC((800/($N299*60+$P299)-IF($G299="w",Parameter!$B$6,Parameter!$D$6))/IF($G299="w",Parameter!$C$6,Parameter!$E$6))))</f>
        <v>0</v>
      </c>
      <c r="R299" s="106"/>
      <c r="S299" s="73">
        <f>IF(R299=0,0,TRUNC((2000/(R299)- IF(Q299="w",Parameter!$B$6,Parameter!$D$6))/IF(Q299="w",Parameter!$C$6,Parameter!$E$6)))</f>
        <v>0</v>
      </c>
      <c r="T299" s="106"/>
      <c r="U299" s="73">
        <f>IF(T299=0,0,TRUNC((2000/(T299)- IF(Q299="w",Parameter!$B$3,Parameter!$D$3))/IF(Q299="w",Parameter!$C$3,Parameter!$E$3)))</f>
        <v>0</v>
      </c>
      <c r="V299" s="80"/>
      <c r="W299" s="79" t="s">
        <v>44</v>
      </c>
      <c r="X299" s="81"/>
      <c r="Y299" s="54">
        <f>IF($G299="w",0,IF(AND($V299=0,$X299=0),0,TRUNC((1000/($V299*60+$X299)-IF($G299="w",Parameter!$B$6,Parameter!$D$6))/IF($G299="w",Parameter!$C$6,Parameter!$E$6))))</f>
        <v>0</v>
      </c>
      <c r="Z299" s="37"/>
      <c r="AA299" s="104">
        <f>IF(Z299=0,0,TRUNC((SQRT(Z299)- IF($G299="w",Parameter!$B$11,Parameter!$D$11))/IF($G299="w",Parameter!$C$11,Parameter!$E$11)))</f>
        <v>0</v>
      </c>
      <c r="AB299" s="105"/>
      <c r="AC299" s="104">
        <f>IF(AB299=0,0,TRUNC((SQRT(AB299)- IF($G299="w",Parameter!$B$10,Parameter!$D$10))/IF($G299="w",Parameter!$C$10,Parameter!$E$10)))</f>
        <v>0</v>
      </c>
      <c r="AD299" s="38"/>
      <c r="AE299" s="55">
        <f>IF(AD299=0,0,TRUNC((SQRT(AD299)- IF($G299="w",Parameter!$B$15,Parameter!$D$15))/IF($G299="w",Parameter!$C$15,Parameter!$E$15)))</f>
        <v>0</v>
      </c>
      <c r="AF299" s="32"/>
      <c r="AG299" s="55">
        <f>IF(AF299=0,0,TRUNC((SQRT(AF299)- IF($G299="w",Parameter!$B$12,Parameter!$D$12))/IF($G299="w",Parameter!$C$12,Parameter!$E$12)))</f>
        <v>0</v>
      </c>
      <c r="AH299" s="60">
        <f t="shared" si="57"/>
        <v>0</v>
      </c>
      <c r="AI299" s="61">
        <f>LOOKUP($F299,Urkunde!$A$2:$A$16,IF($G299="w",Urkunde!$B$2:$B$16,Urkunde!$D$2:$D$16))</f>
        <v>0</v>
      </c>
      <c r="AJ299" s="61">
        <f>LOOKUP($F299,Urkunde!$A$2:$A$16,IF($G299="w",Urkunde!$C$2:$C$16,Urkunde!$E$2:$E$16))</f>
        <v>0</v>
      </c>
      <c r="AK299" s="61" t="str">
        <f t="shared" si="58"/>
        <v>-</v>
      </c>
      <c r="AL299" s="29">
        <f t="shared" si="59"/>
        <v>0</v>
      </c>
      <c r="AM299" s="21">
        <f t="shared" si="60"/>
        <v>0</v>
      </c>
      <c r="AN299" s="21">
        <f t="shared" si="61"/>
        <v>0</v>
      </c>
      <c r="AO299" s="21">
        <f t="shared" si="62"/>
        <v>0</v>
      </c>
      <c r="AP299" s="21">
        <f t="shared" si="63"/>
        <v>0</v>
      </c>
      <c r="AQ299" s="21">
        <f t="shared" si="64"/>
        <v>0</v>
      </c>
      <c r="AR299" s="21">
        <f t="shared" si="65"/>
        <v>0</v>
      </c>
      <c r="AS299" s="21">
        <f t="shared" si="66"/>
        <v>0</v>
      </c>
      <c r="AT299" s="21">
        <f t="shared" si="67"/>
        <v>0</v>
      </c>
      <c r="AU299" s="21">
        <f t="shared" si="68"/>
        <v>0</v>
      </c>
      <c r="AV299" s="21">
        <f t="shared" si="69"/>
        <v>0</v>
      </c>
    </row>
    <row r="300" spans="1:48" ht="15.6" x14ac:dyDescent="0.3">
      <c r="A300" s="51"/>
      <c r="B300" s="50"/>
      <c r="C300" s="96"/>
      <c r="D300" s="96"/>
      <c r="E300" s="49"/>
      <c r="F300" s="52">
        <f t="shared" si="56"/>
        <v>0</v>
      </c>
      <c r="G300" s="48"/>
      <c r="H300" s="38"/>
      <c r="I300" s="54">
        <f>IF(H300=0,0,TRUNC((50/(H300+0.24)- IF($G300="w",Parameter!$B$3,Parameter!$D$3))/IF($G300="w",Parameter!$C$3,Parameter!$E$3)))</f>
        <v>0</v>
      </c>
      <c r="J300" s="105"/>
      <c r="K300" s="54">
        <f>IF(J300=0,0,TRUNC((75/(J300+0.24)- IF($G300="w",Parameter!$B$3,Parameter!$D$3))/IF($G300="w",Parameter!$C$3,Parameter!$E$3)))</f>
        <v>0</v>
      </c>
      <c r="L300" s="105"/>
      <c r="M300" s="54">
        <f>IF(L300=0,0,TRUNC((100/(L300+0.24)- IF($G300="w",Parameter!$B$3,Parameter!$D$3))/IF($G300="w",Parameter!$C$3,Parameter!$E$3)))</f>
        <v>0</v>
      </c>
      <c r="N300" s="80"/>
      <c r="O300" s="79" t="s">
        <v>44</v>
      </c>
      <c r="P300" s="81"/>
      <c r="Q300" s="54">
        <f>IF($G300="m",0,IF(AND($P300=0,$N300=0),0,TRUNC((800/($N300*60+$P300)-IF($G300="w",Parameter!$B$6,Parameter!$D$6))/IF($G300="w",Parameter!$C$6,Parameter!$E$6))))</f>
        <v>0</v>
      </c>
      <c r="R300" s="106"/>
      <c r="S300" s="73">
        <f>IF(R300=0,0,TRUNC((2000/(R300)- IF(Q300="w",Parameter!$B$6,Parameter!$D$6))/IF(Q300="w",Parameter!$C$6,Parameter!$E$6)))</f>
        <v>0</v>
      </c>
      <c r="T300" s="106"/>
      <c r="U300" s="73">
        <f>IF(T300=0,0,TRUNC((2000/(T300)- IF(Q300="w",Parameter!$B$3,Parameter!$D$3))/IF(Q300="w",Parameter!$C$3,Parameter!$E$3)))</f>
        <v>0</v>
      </c>
      <c r="V300" s="80"/>
      <c r="W300" s="79" t="s">
        <v>44</v>
      </c>
      <c r="X300" s="81"/>
      <c r="Y300" s="54">
        <f>IF($G300="w",0,IF(AND($V300=0,$X300=0),0,TRUNC((1000/($V300*60+$X300)-IF($G300="w",Parameter!$B$6,Parameter!$D$6))/IF($G300="w",Parameter!$C$6,Parameter!$E$6))))</f>
        <v>0</v>
      </c>
      <c r="Z300" s="37"/>
      <c r="AA300" s="104">
        <f>IF(Z300=0,0,TRUNC((SQRT(Z300)- IF($G300="w",Parameter!$B$11,Parameter!$D$11))/IF($G300="w",Parameter!$C$11,Parameter!$E$11)))</f>
        <v>0</v>
      </c>
      <c r="AB300" s="105"/>
      <c r="AC300" s="104">
        <f>IF(AB300=0,0,TRUNC((SQRT(AB300)- IF($G300="w",Parameter!$B$10,Parameter!$D$10))/IF($G300="w",Parameter!$C$10,Parameter!$E$10)))</f>
        <v>0</v>
      </c>
      <c r="AD300" s="38"/>
      <c r="AE300" s="55">
        <f>IF(AD300=0,0,TRUNC((SQRT(AD300)- IF($G300="w",Parameter!$B$15,Parameter!$D$15))/IF($G300="w",Parameter!$C$15,Parameter!$E$15)))</f>
        <v>0</v>
      </c>
      <c r="AF300" s="32"/>
      <c r="AG300" s="55">
        <f>IF(AF300=0,0,TRUNC((SQRT(AF300)- IF($G300="w",Parameter!$B$12,Parameter!$D$12))/IF($G300="w",Parameter!$C$12,Parameter!$E$12)))</f>
        <v>0</v>
      </c>
      <c r="AH300" s="60">
        <f t="shared" si="57"/>
        <v>0</v>
      </c>
      <c r="AI300" s="61">
        <f>LOOKUP($F300,Urkunde!$A$2:$A$16,IF($G300="w",Urkunde!$B$2:$B$16,Urkunde!$D$2:$D$16))</f>
        <v>0</v>
      </c>
      <c r="AJ300" s="61">
        <f>LOOKUP($F300,Urkunde!$A$2:$A$16,IF($G300="w",Urkunde!$C$2:$C$16,Urkunde!$E$2:$E$16))</f>
        <v>0</v>
      </c>
      <c r="AK300" s="61" t="str">
        <f t="shared" si="58"/>
        <v>-</v>
      </c>
      <c r="AL300" s="29">
        <f t="shared" si="59"/>
        <v>0</v>
      </c>
      <c r="AM300" s="21">
        <f t="shared" si="60"/>
        <v>0</v>
      </c>
      <c r="AN300" s="21">
        <f t="shared" si="61"/>
        <v>0</v>
      </c>
      <c r="AO300" s="21">
        <f t="shared" si="62"/>
        <v>0</v>
      </c>
      <c r="AP300" s="21">
        <f t="shared" si="63"/>
        <v>0</v>
      </c>
      <c r="AQ300" s="21">
        <f t="shared" si="64"/>
        <v>0</v>
      </c>
      <c r="AR300" s="21">
        <f t="shared" si="65"/>
        <v>0</v>
      </c>
      <c r="AS300" s="21">
        <f t="shared" si="66"/>
        <v>0</v>
      </c>
      <c r="AT300" s="21">
        <f t="shared" si="67"/>
        <v>0</v>
      </c>
      <c r="AU300" s="21">
        <f t="shared" si="68"/>
        <v>0</v>
      </c>
      <c r="AV300" s="21">
        <f t="shared" si="69"/>
        <v>0</v>
      </c>
    </row>
    <row r="301" spans="1:48" ht="15.6" x14ac:dyDescent="0.3">
      <c r="A301" s="51"/>
      <c r="B301" s="50"/>
      <c r="C301" s="96"/>
      <c r="D301" s="96"/>
      <c r="E301" s="49"/>
      <c r="F301" s="52">
        <f t="shared" si="56"/>
        <v>0</v>
      </c>
      <c r="G301" s="48"/>
      <c r="H301" s="38"/>
      <c r="I301" s="54">
        <f>IF(H301=0,0,TRUNC((50/(H301+0.24)- IF($G301="w",Parameter!$B$3,Parameter!$D$3))/IF($G301="w",Parameter!$C$3,Parameter!$E$3)))</f>
        <v>0</v>
      </c>
      <c r="J301" s="105"/>
      <c r="K301" s="54">
        <f>IF(J301=0,0,TRUNC((75/(J301+0.24)- IF($G301="w",Parameter!$B$3,Parameter!$D$3))/IF($G301="w",Parameter!$C$3,Parameter!$E$3)))</f>
        <v>0</v>
      </c>
      <c r="L301" s="105"/>
      <c r="M301" s="54">
        <f>IF(L301=0,0,TRUNC((100/(L301+0.24)- IF($G301="w",Parameter!$B$3,Parameter!$D$3))/IF($G301="w",Parameter!$C$3,Parameter!$E$3)))</f>
        <v>0</v>
      </c>
      <c r="N301" s="80"/>
      <c r="O301" s="79" t="s">
        <v>44</v>
      </c>
      <c r="P301" s="81"/>
      <c r="Q301" s="54">
        <f>IF($G301="m",0,IF(AND($P301=0,$N301=0),0,TRUNC((800/($N301*60+$P301)-IF($G301="w",Parameter!$B$6,Parameter!$D$6))/IF($G301="w",Parameter!$C$6,Parameter!$E$6))))</f>
        <v>0</v>
      </c>
      <c r="R301" s="106"/>
      <c r="S301" s="73">
        <f>IF(R301=0,0,TRUNC((2000/(R301)- IF(Q301="w",Parameter!$B$6,Parameter!$D$6))/IF(Q301="w",Parameter!$C$6,Parameter!$E$6)))</f>
        <v>0</v>
      </c>
      <c r="T301" s="106"/>
      <c r="U301" s="73">
        <f>IF(T301=0,0,TRUNC((2000/(T301)- IF(Q301="w",Parameter!$B$3,Parameter!$D$3))/IF(Q301="w",Parameter!$C$3,Parameter!$E$3)))</f>
        <v>0</v>
      </c>
      <c r="V301" s="80"/>
      <c r="W301" s="79" t="s">
        <v>44</v>
      </c>
      <c r="X301" s="81"/>
      <c r="Y301" s="54">
        <f>IF($G301="w",0,IF(AND($V301=0,$X301=0),0,TRUNC((1000/($V301*60+$X301)-IF($G301="w",Parameter!$B$6,Parameter!$D$6))/IF($G301="w",Parameter!$C$6,Parameter!$E$6))))</f>
        <v>0</v>
      </c>
      <c r="Z301" s="37"/>
      <c r="AA301" s="104">
        <f>IF(Z301=0,0,TRUNC((SQRT(Z301)- IF($G301="w",Parameter!$B$11,Parameter!$D$11))/IF($G301="w",Parameter!$C$11,Parameter!$E$11)))</f>
        <v>0</v>
      </c>
      <c r="AB301" s="105"/>
      <c r="AC301" s="104">
        <f>IF(AB301=0,0,TRUNC((SQRT(AB301)- IF($G301="w",Parameter!$B$10,Parameter!$D$10))/IF($G301="w",Parameter!$C$10,Parameter!$E$10)))</f>
        <v>0</v>
      </c>
      <c r="AD301" s="38"/>
      <c r="AE301" s="55">
        <f>IF(AD301=0,0,TRUNC((SQRT(AD301)- IF($G301="w",Parameter!$B$15,Parameter!$D$15))/IF($G301="w",Parameter!$C$15,Parameter!$E$15)))</f>
        <v>0</v>
      </c>
      <c r="AF301" s="32"/>
      <c r="AG301" s="55">
        <f>IF(AF301=0,0,TRUNC((SQRT(AF301)- IF($G301="w",Parameter!$B$12,Parameter!$D$12))/IF($G301="w",Parameter!$C$12,Parameter!$E$12)))</f>
        <v>0</v>
      </c>
      <c r="AH301" s="60">
        <f t="shared" si="57"/>
        <v>0</v>
      </c>
      <c r="AI301" s="61">
        <f>LOOKUP($F301,Urkunde!$A$2:$A$16,IF($G301="w",Urkunde!$B$2:$B$16,Urkunde!$D$2:$D$16))</f>
        <v>0</v>
      </c>
      <c r="AJ301" s="61">
        <f>LOOKUP($F301,Urkunde!$A$2:$A$16,IF($G301="w",Urkunde!$C$2:$C$16,Urkunde!$E$2:$E$16))</f>
        <v>0</v>
      </c>
      <c r="AK301" s="61" t="str">
        <f t="shared" si="58"/>
        <v>-</v>
      </c>
      <c r="AL301" s="29">
        <f t="shared" si="59"/>
        <v>0</v>
      </c>
      <c r="AM301" s="21">
        <f t="shared" si="60"/>
        <v>0</v>
      </c>
      <c r="AN301" s="21">
        <f t="shared" si="61"/>
        <v>0</v>
      </c>
      <c r="AO301" s="21">
        <f t="shared" si="62"/>
        <v>0</v>
      </c>
      <c r="AP301" s="21">
        <f t="shared" si="63"/>
        <v>0</v>
      </c>
      <c r="AQ301" s="21">
        <f t="shared" si="64"/>
        <v>0</v>
      </c>
      <c r="AR301" s="21">
        <f t="shared" si="65"/>
        <v>0</v>
      </c>
      <c r="AS301" s="21">
        <f t="shared" si="66"/>
        <v>0</v>
      </c>
      <c r="AT301" s="21">
        <f t="shared" si="67"/>
        <v>0</v>
      </c>
      <c r="AU301" s="21">
        <f t="shared" si="68"/>
        <v>0</v>
      </c>
      <c r="AV301" s="21">
        <f t="shared" si="69"/>
        <v>0</v>
      </c>
    </row>
    <row r="302" spans="1:48" ht="15.6" x14ac:dyDescent="0.3">
      <c r="A302" s="51"/>
      <c r="B302" s="50"/>
      <c r="C302" s="96"/>
      <c r="D302" s="96"/>
      <c r="E302" s="49"/>
      <c r="F302" s="52">
        <f t="shared" si="56"/>
        <v>0</v>
      </c>
      <c r="G302" s="48"/>
      <c r="H302" s="38"/>
      <c r="I302" s="54">
        <f>IF(H302=0,0,TRUNC((50/(H302+0.24)- IF($G302="w",Parameter!$B$3,Parameter!$D$3))/IF($G302="w",Parameter!$C$3,Parameter!$E$3)))</f>
        <v>0</v>
      </c>
      <c r="J302" s="105"/>
      <c r="K302" s="54">
        <f>IF(J302=0,0,TRUNC((75/(J302+0.24)- IF($G302="w",Parameter!$B$3,Parameter!$D$3))/IF($G302="w",Parameter!$C$3,Parameter!$E$3)))</f>
        <v>0</v>
      </c>
      <c r="L302" s="105"/>
      <c r="M302" s="54">
        <f>IF(L302=0,0,TRUNC((100/(L302+0.24)- IF($G302="w",Parameter!$B$3,Parameter!$D$3))/IF($G302="w",Parameter!$C$3,Parameter!$E$3)))</f>
        <v>0</v>
      </c>
      <c r="N302" s="80"/>
      <c r="O302" s="79" t="s">
        <v>44</v>
      </c>
      <c r="P302" s="81"/>
      <c r="Q302" s="54">
        <f>IF($G302="m",0,IF(AND($P302=0,$N302=0),0,TRUNC((800/($N302*60+$P302)-IF($G302="w",Parameter!$B$6,Parameter!$D$6))/IF($G302="w",Parameter!$C$6,Parameter!$E$6))))</f>
        <v>0</v>
      </c>
      <c r="R302" s="106"/>
      <c r="S302" s="73">
        <f>IF(R302=0,0,TRUNC((2000/(R302)- IF(Q302="w",Parameter!$B$6,Parameter!$D$6))/IF(Q302="w",Parameter!$C$6,Parameter!$E$6)))</f>
        <v>0</v>
      </c>
      <c r="T302" s="106"/>
      <c r="U302" s="73">
        <f>IF(T302=0,0,TRUNC((2000/(T302)- IF(Q302="w",Parameter!$B$3,Parameter!$D$3))/IF(Q302="w",Parameter!$C$3,Parameter!$E$3)))</f>
        <v>0</v>
      </c>
      <c r="V302" s="80"/>
      <c r="W302" s="79" t="s">
        <v>44</v>
      </c>
      <c r="X302" s="81"/>
      <c r="Y302" s="54">
        <f>IF($G302="w",0,IF(AND($V302=0,$X302=0),0,TRUNC((1000/($V302*60+$X302)-IF($G302="w",Parameter!$B$6,Parameter!$D$6))/IF($G302="w",Parameter!$C$6,Parameter!$E$6))))</f>
        <v>0</v>
      </c>
      <c r="Z302" s="37"/>
      <c r="AA302" s="104">
        <f>IF(Z302=0,0,TRUNC((SQRT(Z302)- IF($G302="w",Parameter!$B$11,Parameter!$D$11))/IF($G302="w",Parameter!$C$11,Parameter!$E$11)))</f>
        <v>0</v>
      </c>
      <c r="AB302" s="105"/>
      <c r="AC302" s="104">
        <f>IF(AB302=0,0,TRUNC((SQRT(AB302)- IF($G302="w",Parameter!$B$10,Parameter!$D$10))/IF($G302="w",Parameter!$C$10,Parameter!$E$10)))</f>
        <v>0</v>
      </c>
      <c r="AD302" s="38"/>
      <c r="AE302" s="55">
        <f>IF(AD302=0,0,TRUNC((SQRT(AD302)- IF($G302="w",Parameter!$B$15,Parameter!$D$15))/IF($G302="w",Parameter!$C$15,Parameter!$E$15)))</f>
        <v>0</v>
      </c>
      <c r="AF302" s="32"/>
      <c r="AG302" s="55">
        <f>IF(AF302=0,0,TRUNC((SQRT(AF302)- IF($G302="w",Parameter!$B$12,Parameter!$D$12))/IF($G302="w",Parameter!$C$12,Parameter!$E$12)))</f>
        <v>0</v>
      </c>
      <c r="AH302" s="60">
        <f t="shared" si="57"/>
        <v>0</v>
      </c>
      <c r="AI302" s="61">
        <f>LOOKUP($F302,Urkunde!$A$2:$A$16,IF($G302="w",Urkunde!$B$2:$B$16,Urkunde!$D$2:$D$16))</f>
        <v>0</v>
      </c>
      <c r="AJ302" s="61">
        <f>LOOKUP($F302,Urkunde!$A$2:$A$16,IF($G302="w",Urkunde!$C$2:$C$16,Urkunde!$E$2:$E$16))</f>
        <v>0</v>
      </c>
      <c r="AK302" s="61" t="str">
        <f t="shared" si="58"/>
        <v>-</v>
      </c>
      <c r="AL302" s="29">
        <f t="shared" si="59"/>
        <v>0</v>
      </c>
      <c r="AM302" s="21">
        <f t="shared" si="60"/>
        <v>0</v>
      </c>
      <c r="AN302" s="21">
        <f t="shared" si="61"/>
        <v>0</v>
      </c>
      <c r="AO302" s="21">
        <f t="shared" si="62"/>
        <v>0</v>
      </c>
      <c r="AP302" s="21">
        <f t="shared" si="63"/>
        <v>0</v>
      </c>
      <c r="AQ302" s="21">
        <f t="shared" si="64"/>
        <v>0</v>
      </c>
      <c r="AR302" s="21">
        <f t="shared" si="65"/>
        <v>0</v>
      </c>
      <c r="AS302" s="21">
        <f t="shared" si="66"/>
        <v>0</v>
      </c>
      <c r="AT302" s="21">
        <f t="shared" si="67"/>
        <v>0</v>
      </c>
      <c r="AU302" s="21">
        <f t="shared" si="68"/>
        <v>0</v>
      </c>
      <c r="AV302" s="21">
        <f t="shared" si="69"/>
        <v>0</v>
      </c>
    </row>
    <row r="303" spans="1:48" ht="15.6" x14ac:dyDescent="0.3">
      <c r="A303" s="51"/>
      <c r="B303" s="50"/>
      <c r="C303" s="96"/>
      <c r="D303" s="96"/>
      <c r="E303" s="49"/>
      <c r="F303" s="52">
        <f t="shared" si="56"/>
        <v>0</v>
      </c>
      <c r="G303" s="48"/>
      <c r="H303" s="38"/>
      <c r="I303" s="54">
        <f>IF(H303=0,0,TRUNC((50/(H303+0.24)- IF($G303="w",Parameter!$B$3,Parameter!$D$3))/IF($G303="w",Parameter!$C$3,Parameter!$E$3)))</f>
        <v>0</v>
      </c>
      <c r="J303" s="105"/>
      <c r="K303" s="54">
        <f>IF(J303=0,0,TRUNC((75/(J303+0.24)- IF($G303="w",Parameter!$B$3,Parameter!$D$3))/IF($G303="w",Parameter!$C$3,Parameter!$E$3)))</f>
        <v>0</v>
      </c>
      <c r="L303" s="105"/>
      <c r="M303" s="54">
        <f>IF(L303=0,0,TRUNC((100/(L303+0.24)- IF($G303="w",Parameter!$B$3,Parameter!$D$3))/IF($G303="w",Parameter!$C$3,Parameter!$E$3)))</f>
        <v>0</v>
      </c>
      <c r="N303" s="80"/>
      <c r="O303" s="79" t="s">
        <v>44</v>
      </c>
      <c r="P303" s="81"/>
      <c r="Q303" s="54">
        <f>IF($G303="m",0,IF(AND($P303=0,$N303=0),0,TRUNC((800/($N303*60+$P303)-IF($G303="w",Parameter!$B$6,Parameter!$D$6))/IF($G303="w",Parameter!$C$6,Parameter!$E$6))))</f>
        <v>0</v>
      </c>
      <c r="R303" s="106"/>
      <c r="S303" s="73">
        <f>IF(R303=0,0,TRUNC((2000/(R303)- IF(Q303="w",Parameter!$B$6,Parameter!$D$6))/IF(Q303="w",Parameter!$C$6,Parameter!$E$6)))</f>
        <v>0</v>
      </c>
      <c r="T303" s="106"/>
      <c r="U303" s="73">
        <f>IF(T303=0,0,TRUNC((2000/(T303)- IF(Q303="w",Parameter!$B$3,Parameter!$D$3))/IF(Q303="w",Parameter!$C$3,Parameter!$E$3)))</f>
        <v>0</v>
      </c>
      <c r="V303" s="80"/>
      <c r="W303" s="79" t="s">
        <v>44</v>
      </c>
      <c r="X303" s="81"/>
      <c r="Y303" s="54">
        <f>IF($G303="w",0,IF(AND($V303=0,$X303=0),0,TRUNC((1000/($V303*60+$X303)-IF($G303="w",Parameter!$B$6,Parameter!$D$6))/IF($G303="w",Parameter!$C$6,Parameter!$E$6))))</f>
        <v>0</v>
      </c>
      <c r="Z303" s="37"/>
      <c r="AA303" s="104">
        <f>IF(Z303=0,0,TRUNC((SQRT(Z303)- IF($G303="w",Parameter!$B$11,Parameter!$D$11))/IF($G303="w",Parameter!$C$11,Parameter!$E$11)))</f>
        <v>0</v>
      </c>
      <c r="AB303" s="105"/>
      <c r="AC303" s="104">
        <f>IF(AB303=0,0,TRUNC((SQRT(AB303)- IF($G303="w",Parameter!$B$10,Parameter!$D$10))/IF($G303="w",Parameter!$C$10,Parameter!$E$10)))</f>
        <v>0</v>
      </c>
      <c r="AD303" s="38"/>
      <c r="AE303" s="55">
        <f>IF(AD303=0,0,TRUNC((SQRT(AD303)- IF($G303="w",Parameter!$B$15,Parameter!$D$15))/IF($G303="w",Parameter!$C$15,Parameter!$E$15)))</f>
        <v>0</v>
      </c>
      <c r="AF303" s="32"/>
      <c r="AG303" s="55">
        <f>IF(AF303=0,0,TRUNC((SQRT(AF303)- IF($G303="w",Parameter!$B$12,Parameter!$D$12))/IF($G303="w",Parameter!$C$12,Parameter!$E$12)))</f>
        <v>0</v>
      </c>
      <c r="AH303" s="60">
        <f t="shared" si="57"/>
        <v>0</v>
      </c>
      <c r="AI303" s="61">
        <f>LOOKUP($F303,Urkunde!$A$2:$A$16,IF($G303="w",Urkunde!$B$2:$B$16,Urkunde!$D$2:$D$16))</f>
        <v>0</v>
      </c>
      <c r="AJ303" s="61">
        <f>LOOKUP($F303,Urkunde!$A$2:$A$16,IF($G303="w",Urkunde!$C$2:$C$16,Urkunde!$E$2:$E$16))</f>
        <v>0</v>
      </c>
      <c r="AK303" s="61" t="str">
        <f t="shared" si="58"/>
        <v>-</v>
      </c>
      <c r="AL303" s="29">
        <f t="shared" si="59"/>
        <v>0</v>
      </c>
      <c r="AM303" s="21">
        <f t="shared" si="60"/>
        <v>0</v>
      </c>
      <c r="AN303" s="21">
        <f t="shared" si="61"/>
        <v>0</v>
      </c>
      <c r="AO303" s="21">
        <f t="shared" si="62"/>
        <v>0</v>
      </c>
      <c r="AP303" s="21">
        <f t="shared" si="63"/>
        <v>0</v>
      </c>
      <c r="AQ303" s="21">
        <f t="shared" si="64"/>
        <v>0</v>
      </c>
      <c r="AR303" s="21">
        <f t="shared" si="65"/>
        <v>0</v>
      </c>
      <c r="AS303" s="21">
        <f t="shared" si="66"/>
        <v>0</v>
      </c>
      <c r="AT303" s="21">
        <f t="shared" si="67"/>
        <v>0</v>
      </c>
      <c r="AU303" s="21">
        <f t="shared" si="68"/>
        <v>0</v>
      </c>
      <c r="AV303" s="21">
        <f t="shared" si="69"/>
        <v>0</v>
      </c>
    </row>
    <row r="304" spans="1:48" ht="15.6" x14ac:dyDescent="0.3">
      <c r="A304" s="51"/>
      <c r="B304" s="50"/>
      <c r="C304" s="96"/>
      <c r="D304" s="96"/>
      <c r="E304" s="49"/>
      <c r="F304" s="52">
        <f t="shared" si="56"/>
        <v>0</v>
      </c>
      <c r="G304" s="48"/>
      <c r="H304" s="38"/>
      <c r="I304" s="54">
        <f>IF(H304=0,0,TRUNC((50/(H304+0.24)- IF($G304="w",Parameter!$B$3,Parameter!$D$3))/IF($G304="w",Parameter!$C$3,Parameter!$E$3)))</f>
        <v>0</v>
      </c>
      <c r="J304" s="105"/>
      <c r="K304" s="54">
        <f>IF(J304=0,0,TRUNC((75/(J304+0.24)- IF($G304="w",Parameter!$B$3,Parameter!$D$3))/IF($G304="w",Parameter!$C$3,Parameter!$E$3)))</f>
        <v>0</v>
      </c>
      <c r="L304" s="105"/>
      <c r="M304" s="54">
        <f>IF(L304=0,0,TRUNC((100/(L304+0.24)- IF($G304="w",Parameter!$B$3,Parameter!$D$3))/IF($G304="w",Parameter!$C$3,Parameter!$E$3)))</f>
        <v>0</v>
      </c>
      <c r="N304" s="80"/>
      <c r="O304" s="79" t="s">
        <v>44</v>
      </c>
      <c r="P304" s="81"/>
      <c r="Q304" s="54">
        <f>IF($G304="m",0,IF(AND($P304=0,$N304=0),0,TRUNC((800/($N304*60+$P304)-IF($G304="w",Parameter!$B$6,Parameter!$D$6))/IF($G304="w",Parameter!$C$6,Parameter!$E$6))))</f>
        <v>0</v>
      </c>
      <c r="R304" s="106"/>
      <c r="S304" s="73">
        <f>IF(R304=0,0,TRUNC((2000/(R304)- IF(Q304="w",Parameter!$B$6,Parameter!$D$6))/IF(Q304="w",Parameter!$C$6,Parameter!$E$6)))</f>
        <v>0</v>
      </c>
      <c r="T304" s="106"/>
      <c r="U304" s="73">
        <f>IF(T304=0,0,TRUNC((2000/(T304)- IF(Q304="w",Parameter!$B$3,Parameter!$D$3))/IF(Q304="w",Parameter!$C$3,Parameter!$E$3)))</f>
        <v>0</v>
      </c>
      <c r="V304" s="80"/>
      <c r="W304" s="79" t="s">
        <v>44</v>
      </c>
      <c r="X304" s="81"/>
      <c r="Y304" s="54">
        <f>IF($G304="w",0,IF(AND($V304=0,$X304=0),0,TRUNC((1000/($V304*60+$X304)-IF($G304="w",Parameter!$B$6,Parameter!$D$6))/IF($G304="w",Parameter!$C$6,Parameter!$E$6))))</f>
        <v>0</v>
      </c>
      <c r="Z304" s="37"/>
      <c r="AA304" s="104">
        <f>IF(Z304=0,0,TRUNC((SQRT(Z304)- IF($G304="w",Parameter!$B$11,Parameter!$D$11))/IF($G304="w",Parameter!$C$11,Parameter!$E$11)))</f>
        <v>0</v>
      </c>
      <c r="AB304" s="105"/>
      <c r="AC304" s="104">
        <f>IF(AB304=0,0,TRUNC((SQRT(AB304)- IF($G304="w",Parameter!$B$10,Parameter!$D$10))/IF($G304="w",Parameter!$C$10,Parameter!$E$10)))</f>
        <v>0</v>
      </c>
      <c r="AD304" s="38"/>
      <c r="AE304" s="55">
        <f>IF(AD304=0,0,TRUNC((SQRT(AD304)- IF($G304="w",Parameter!$B$15,Parameter!$D$15))/IF($G304="w",Parameter!$C$15,Parameter!$E$15)))</f>
        <v>0</v>
      </c>
      <c r="AF304" s="32"/>
      <c r="AG304" s="55">
        <f>IF(AF304=0,0,TRUNC((SQRT(AF304)- IF($G304="w",Parameter!$B$12,Parameter!$D$12))/IF($G304="w",Parameter!$C$12,Parameter!$E$12)))</f>
        <v>0</v>
      </c>
      <c r="AH304" s="60">
        <f t="shared" si="57"/>
        <v>0</v>
      </c>
      <c r="AI304" s="61">
        <f>LOOKUP($F304,Urkunde!$A$2:$A$16,IF($G304="w",Urkunde!$B$2:$B$16,Urkunde!$D$2:$D$16))</f>
        <v>0</v>
      </c>
      <c r="AJ304" s="61">
        <f>LOOKUP($F304,Urkunde!$A$2:$A$16,IF($G304="w",Urkunde!$C$2:$C$16,Urkunde!$E$2:$E$16))</f>
        <v>0</v>
      </c>
      <c r="AK304" s="61" t="str">
        <f t="shared" si="58"/>
        <v>-</v>
      </c>
      <c r="AL304" s="29">
        <f t="shared" si="59"/>
        <v>0</v>
      </c>
      <c r="AM304" s="21">
        <f t="shared" si="60"/>
        <v>0</v>
      </c>
      <c r="AN304" s="21">
        <f t="shared" si="61"/>
        <v>0</v>
      </c>
      <c r="AO304" s="21">
        <f t="shared" si="62"/>
        <v>0</v>
      </c>
      <c r="AP304" s="21">
        <f t="shared" si="63"/>
        <v>0</v>
      </c>
      <c r="AQ304" s="21">
        <f t="shared" si="64"/>
        <v>0</v>
      </c>
      <c r="AR304" s="21">
        <f t="shared" si="65"/>
        <v>0</v>
      </c>
      <c r="AS304" s="21">
        <f t="shared" si="66"/>
        <v>0</v>
      </c>
      <c r="AT304" s="21">
        <f t="shared" si="67"/>
        <v>0</v>
      </c>
      <c r="AU304" s="21">
        <f t="shared" si="68"/>
        <v>0</v>
      </c>
      <c r="AV304" s="21">
        <f t="shared" si="69"/>
        <v>0</v>
      </c>
    </row>
    <row r="305" spans="1:48" ht="15.6" x14ac:dyDescent="0.3">
      <c r="A305" s="51"/>
      <c r="B305" s="50"/>
      <c r="C305" s="96"/>
      <c r="D305" s="96"/>
      <c r="E305" s="49"/>
      <c r="F305" s="52">
        <f t="shared" si="56"/>
        <v>0</v>
      </c>
      <c r="G305" s="48"/>
      <c r="H305" s="38"/>
      <c r="I305" s="54">
        <f>IF(H305=0,0,TRUNC((50/(H305+0.24)- IF($G305="w",Parameter!$B$3,Parameter!$D$3))/IF($G305="w",Parameter!$C$3,Parameter!$E$3)))</f>
        <v>0</v>
      </c>
      <c r="J305" s="105"/>
      <c r="K305" s="54">
        <f>IF(J305=0,0,TRUNC((75/(J305+0.24)- IF($G305="w",Parameter!$B$3,Parameter!$D$3))/IF($G305="w",Parameter!$C$3,Parameter!$E$3)))</f>
        <v>0</v>
      </c>
      <c r="L305" s="105"/>
      <c r="M305" s="54">
        <f>IF(L305=0,0,TRUNC((100/(L305+0.24)- IF($G305="w",Parameter!$B$3,Parameter!$D$3))/IF($G305="w",Parameter!$C$3,Parameter!$E$3)))</f>
        <v>0</v>
      </c>
      <c r="N305" s="80"/>
      <c r="O305" s="79" t="s">
        <v>44</v>
      </c>
      <c r="P305" s="81"/>
      <c r="Q305" s="54">
        <f>IF($G305="m",0,IF(AND($P305=0,$N305=0),0,TRUNC((800/($N305*60+$P305)-IF($G305="w",Parameter!$B$6,Parameter!$D$6))/IF($G305="w",Parameter!$C$6,Parameter!$E$6))))</f>
        <v>0</v>
      </c>
      <c r="R305" s="106"/>
      <c r="S305" s="73">
        <f>IF(R305=0,0,TRUNC((2000/(R305)- IF(Q305="w",Parameter!$B$6,Parameter!$D$6))/IF(Q305="w",Parameter!$C$6,Parameter!$E$6)))</f>
        <v>0</v>
      </c>
      <c r="T305" s="106"/>
      <c r="U305" s="73">
        <f>IF(T305=0,0,TRUNC((2000/(T305)- IF(Q305="w",Parameter!$B$3,Parameter!$D$3))/IF(Q305="w",Parameter!$C$3,Parameter!$E$3)))</f>
        <v>0</v>
      </c>
      <c r="V305" s="80"/>
      <c r="W305" s="79" t="s">
        <v>44</v>
      </c>
      <c r="X305" s="81"/>
      <c r="Y305" s="54">
        <f>IF($G305="w",0,IF(AND($V305=0,$X305=0),0,TRUNC((1000/($V305*60+$X305)-IF($G305="w",Parameter!$B$6,Parameter!$D$6))/IF($G305="w",Parameter!$C$6,Parameter!$E$6))))</f>
        <v>0</v>
      </c>
      <c r="Z305" s="37"/>
      <c r="AA305" s="104">
        <f>IF(Z305=0,0,TRUNC((SQRT(Z305)- IF($G305="w",Parameter!$B$11,Parameter!$D$11))/IF($G305="w",Parameter!$C$11,Parameter!$E$11)))</f>
        <v>0</v>
      </c>
      <c r="AB305" s="105"/>
      <c r="AC305" s="104">
        <f>IF(AB305=0,0,TRUNC((SQRT(AB305)- IF($G305="w",Parameter!$B$10,Parameter!$D$10))/IF($G305="w",Parameter!$C$10,Parameter!$E$10)))</f>
        <v>0</v>
      </c>
      <c r="AD305" s="38"/>
      <c r="AE305" s="55">
        <f>IF(AD305=0,0,TRUNC((SQRT(AD305)- IF($G305="w",Parameter!$B$15,Parameter!$D$15))/IF($G305="w",Parameter!$C$15,Parameter!$E$15)))</f>
        <v>0</v>
      </c>
      <c r="AF305" s="32"/>
      <c r="AG305" s="55">
        <f>IF(AF305=0,0,TRUNC((SQRT(AF305)- IF($G305="w",Parameter!$B$12,Parameter!$D$12))/IF($G305="w",Parameter!$C$12,Parameter!$E$12)))</f>
        <v>0</v>
      </c>
      <c r="AH305" s="60">
        <f t="shared" si="57"/>
        <v>0</v>
      </c>
      <c r="AI305" s="61">
        <f>LOOKUP($F305,Urkunde!$A$2:$A$16,IF($G305="w",Urkunde!$B$2:$B$16,Urkunde!$D$2:$D$16))</f>
        <v>0</v>
      </c>
      <c r="AJ305" s="61">
        <f>LOOKUP($F305,Urkunde!$A$2:$A$16,IF($G305="w",Urkunde!$C$2:$C$16,Urkunde!$E$2:$E$16))</f>
        <v>0</v>
      </c>
      <c r="AK305" s="61" t="str">
        <f t="shared" si="58"/>
        <v>-</v>
      </c>
      <c r="AL305" s="29">
        <f t="shared" si="59"/>
        <v>0</v>
      </c>
      <c r="AM305" s="21">
        <f t="shared" si="60"/>
        <v>0</v>
      </c>
      <c r="AN305" s="21">
        <f t="shared" si="61"/>
        <v>0</v>
      </c>
      <c r="AO305" s="21">
        <f t="shared" si="62"/>
        <v>0</v>
      </c>
      <c r="AP305" s="21">
        <f t="shared" si="63"/>
        <v>0</v>
      </c>
      <c r="AQ305" s="21">
        <f t="shared" si="64"/>
        <v>0</v>
      </c>
      <c r="AR305" s="21">
        <f t="shared" si="65"/>
        <v>0</v>
      </c>
      <c r="AS305" s="21">
        <f t="shared" si="66"/>
        <v>0</v>
      </c>
      <c r="AT305" s="21">
        <f t="shared" si="67"/>
        <v>0</v>
      </c>
      <c r="AU305" s="21">
        <f t="shared" si="68"/>
        <v>0</v>
      </c>
      <c r="AV305" s="21">
        <f t="shared" si="69"/>
        <v>0</v>
      </c>
    </row>
    <row r="306" spans="1:48" ht="15.6" x14ac:dyDescent="0.3">
      <c r="A306" s="51"/>
      <c r="B306" s="50"/>
      <c r="C306" s="96"/>
      <c r="D306" s="96"/>
      <c r="E306" s="49"/>
      <c r="F306" s="52">
        <f t="shared" si="56"/>
        <v>0</v>
      </c>
      <c r="G306" s="48"/>
      <c r="H306" s="38"/>
      <c r="I306" s="54">
        <f>IF(H306=0,0,TRUNC((50/(H306+0.24)- IF($G306="w",Parameter!$B$3,Parameter!$D$3))/IF($G306="w",Parameter!$C$3,Parameter!$E$3)))</f>
        <v>0</v>
      </c>
      <c r="J306" s="105"/>
      <c r="K306" s="54">
        <f>IF(J306=0,0,TRUNC((75/(J306+0.24)- IF($G306="w",Parameter!$B$3,Parameter!$D$3))/IF($G306="w",Parameter!$C$3,Parameter!$E$3)))</f>
        <v>0</v>
      </c>
      <c r="L306" s="105"/>
      <c r="M306" s="54">
        <f>IF(L306=0,0,TRUNC((100/(L306+0.24)- IF($G306="w",Parameter!$B$3,Parameter!$D$3))/IF($G306="w",Parameter!$C$3,Parameter!$E$3)))</f>
        <v>0</v>
      </c>
      <c r="N306" s="80"/>
      <c r="O306" s="79" t="s">
        <v>44</v>
      </c>
      <c r="P306" s="81"/>
      <c r="Q306" s="54">
        <f>IF($G306="m",0,IF(AND($P306=0,$N306=0),0,TRUNC((800/($N306*60+$P306)-IF($G306="w",Parameter!$B$6,Parameter!$D$6))/IF($G306="w",Parameter!$C$6,Parameter!$E$6))))</f>
        <v>0</v>
      </c>
      <c r="R306" s="106"/>
      <c r="S306" s="73">
        <f>IF(R306=0,0,TRUNC((2000/(R306)- IF(Q306="w",Parameter!$B$6,Parameter!$D$6))/IF(Q306="w",Parameter!$C$6,Parameter!$E$6)))</f>
        <v>0</v>
      </c>
      <c r="T306" s="106"/>
      <c r="U306" s="73">
        <f>IF(T306=0,0,TRUNC((2000/(T306)- IF(Q306="w",Parameter!$B$3,Parameter!$D$3))/IF(Q306="w",Parameter!$C$3,Parameter!$E$3)))</f>
        <v>0</v>
      </c>
      <c r="V306" s="80"/>
      <c r="W306" s="79" t="s">
        <v>44</v>
      </c>
      <c r="X306" s="81"/>
      <c r="Y306" s="54">
        <f>IF($G306="w",0,IF(AND($V306=0,$X306=0),0,TRUNC((1000/($V306*60+$X306)-IF($G306="w",Parameter!$B$6,Parameter!$D$6))/IF($G306="w",Parameter!$C$6,Parameter!$E$6))))</f>
        <v>0</v>
      </c>
      <c r="Z306" s="37"/>
      <c r="AA306" s="104">
        <f>IF(Z306=0,0,TRUNC((SQRT(Z306)- IF($G306="w",Parameter!$B$11,Parameter!$D$11))/IF($G306="w",Parameter!$C$11,Parameter!$E$11)))</f>
        <v>0</v>
      </c>
      <c r="AB306" s="105"/>
      <c r="AC306" s="104">
        <f>IF(AB306=0,0,TRUNC((SQRT(AB306)- IF($G306="w",Parameter!$B$10,Parameter!$D$10))/IF($G306="w",Parameter!$C$10,Parameter!$E$10)))</f>
        <v>0</v>
      </c>
      <c r="AD306" s="38"/>
      <c r="AE306" s="55">
        <f>IF(AD306=0,0,TRUNC((SQRT(AD306)- IF($G306="w",Parameter!$B$15,Parameter!$D$15))/IF($G306="w",Parameter!$C$15,Parameter!$E$15)))</f>
        <v>0</v>
      </c>
      <c r="AF306" s="32"/>
      <c r="AG306" s="55">
        <f>IF(AF306=0,0,TRUNC((SQRT(AF306)- IF($G306="w",Parameter!$B$12,Parameter!$D$12))/IF($G306="w",Parameter!$C$12,Parameter!$E$12)))</f>
        <v>0</v>
      </c>
      <c r="AH306" s="60">
        <f t="shared" si="57"/>
        <v>0</v>
      </c>
      <c r="AI306" s="61">
        <f>LOOKUP($F306,Urkunde!$A$2:$A$16,IF($G306="w",Urkunde!$B$2:$B$16,Urkunde!$D$2:$D$16))</f>
        <v>0</v>
      </c>
      <c r="AJ306" s="61">
        <f>LOOKUP($F306,Urkunde!$A$2:$A$16,IF($G306="w",Urkunde!$C$2:$C$16,Urkunde!$E$2:$E$16))</f>
        <v>0</v>
      </c>
      <c r="AK306" s="61" t="str">
        <f t="shared" si="58"/>
        <v>-</v>
      </c>
      <c r="AL306" s="29">
        <f t="shared" si="59"/>
        <v>0</v>
      </c>
      <c r="AM306" s="21">
        <f t="shared" si="60"/>
        <v>0</v>
      </c>
      <c r="AN306" s="21">
        <f t="shared" si="61"/>
        <v>0</v>
      </c>
      <c r="AO306" s="21">
        <f t="shared" si="62"/>
        <v>0</v>
      </c>
      <c r="AP306" s="21">
        <f t="shared" si="63"/>
        <v>0</v>
      </c>
      <c r="AQ306" s="21">
        <f t="shared" si="64"/>
        <v>0</v>
      </c>
      <c r="AR306" s="21">
        <f t="shared" si="65"/>
        <v>0</v>
      </c>
      <c r="AS306" s="21">
        <f t="shared" si="66"/>
        <v>0</v>
      </c>
      <c r="AT306" s="21">
        <f t="shared" si="67"/>
        <v>0</v>
      </c>
      <c r="AU306" s="21">
        <f t="shared" si="68"/>
        <v>0</v>
      </c>
      <c r="AV306" s="21">
        <f t="shared" si="69"/>
        <v>0</v>
      </c>
    </row>
    <row r="307" spans="1:48" ht="15.6" x14ac:dyDescent="0.3">
      <c r="A307" s="51"/>
      <c r="B307" s="50"/>
      <c r="C307" s="96"/>
      <c r="D307" s="96"/>
      <c r="E307" s="49"/>
      <c r="F307" s="52">
        <f t="shared" si="56"/>
        <v>0</v>
      </c>
      <c r="G307" s="48"/>
      <c r="H307" s="38"/>
      <c r="I307" s="54">
        <f>IF(H307=0,0,TRUNC((50/(H307+0.24)- IF($G307="w",Parameter!$B$3,Parameter!$D$3))/IF($G307="w",Parameter!$C$3,Parameter!$E$3)))</f>
        <v>0</v>
      </c>
      <c r="J307" s="105"/>
      <c r="K307" s="54">
        <f>IF(J307=0,0,TRUNC((75/(J307+0.24)- IF($G307="w",Parameter!$B$3,Parameter!$D$3))/IF($G307="w",Parameter!$C$3,Parameter!$E$3)))</f>
        <v>0</v>
      </c>
      <c r="L307" s="105"/>
      <c r="M307" s="54">
        <f>IF(L307=0,0,TRUNC((100/(L307+0.24)- IF($G307="w",Parameter!$B$3,Parameter!$D$3))/IF($G307="w",Parameter!$C$3,Parameter!$E$3)))</f>
        <v>0</v>
      </c>
      <c r="N307" s="80"/>
      <c r="O307" s="79" t="s">
        <v>44</v>
      </c>
      <c r="P307" s="81"/>
      <c r="Q307" s="54">
        <f>IF($G307="m",0,IF(AND($P307=0,$N307=0),0,TRUNC((800/($N307*60+$P307)-IF($G307="w",Parameter!$B$6,Parameter!$D$6))/IF($G307="w",Parameter!$C$6,Parameter!$E$6))))</f>
        <v>0</v>
      </c>
      <c r="R307" s="106"/>
      <c r="S307" s="73">
        <f>IF(R307=0,0,TRUNC((2000/(R307)- IF(Q307="w",Parameter!$B$6,Parameter!$D$6))/IF(Q307="w",Parameter!$C$6,Parameter!$E$6)))</f>
        <v>0</v>
      </c>
      <c r="T307" s="106"/>
      <c r="U307" s="73">
        <f>IF(T307=0,0,TRUNC((2000/(T307)- IF(Q307="w",Parameter!$B$3,Parameter!$D$3))/IF(Q307="w",Parameter!$C$3,Parameter!$E$3)))</f>
        <v>0</v>
      </c>
      <c r="V307" s="80"/>
      <c r="W307" s="79" t="s">
        <v>44</v>
      </c>
      <c r="X307" s="81"/>
      <c r="Y307" s="54">
        <f>IF($G307="w",0,IF(AND($V307=0,$X307=0),0,TRUNC((1000/($V307*60+$X307)-IF($G307="w",Parameter!$B$6,Parameter!$D$6))/IF($G307="w",Parameter!$C$6,Parameter!$E$6))))</f>
        <v>0</v>
      </c>
      <c r="Z307" s="37"/>
      <c r="AA307" s="104">
        <f>IF(Z307=0,0,TRUNC((SQRT(Z307)- IF($G307="w",Parameter!$B$11,Parameter!$D$11))/IF($G307="w",Parameter!$C$11,Parameter!$E$11)))</f>
        <v>0</v>
      </c>
      <c r="AB307" s="105"/>
      <c r="AC307" s="104">
        <f>IF(AB307=0,0,TRUNC((SQRT(AB307)- IF($G307="w",Parameter!$B$10,Parameter!$D$10))/IF($G307="w",Parameter!$C$10,Parameter!$E$10)))</f>
        <v>0</v>
      </c>
      <c r="AD307" s="38"/>
      <c r="AE307" s="55">
        <f>IF(AD307=0,0,TRUNC((SQRT(AD307)- IF($G307="w",Parameter!$B$15,Parameter!$D$15))/IF($G307="w",Parameter!$C$15,Parameter!$E$15)))</f>
        <v>0</v>
      </c>
      <c r="AF307" s="32"/>
      <c r="AG307" s="55">
        <f>IF(AF307=0,0,TRUNC((SQRT(AF307)- IF($G307="w",Parameter!$B$12,Parameter!$D$12))/IF($G307="w",Parameter!$C$12,Parameter!$E$12)))</f>
        <v>0</v>
      </c>
      <c r="AH307" s="60">
        <f t="shared" si="57"/>
        <v>0</v>
      </c>
      <c r="AI307" s="61">
        <f>LOOKUP($F307,Urkunde!$A$2:$A$16,IF($G307="w",Urkunde!$B$2:$B$16,Urkunde!$D$2:$D$16))</f>
        <v>0</v>
      </c>
      <c r="AJ307" s="61">
        <f>LOOKUP($F307,Urkunde!$A$2:$A$16,IF($G307="w",Urkunde!$C$2:$C$16,Urkunde!$E$2:$E$16))</f>
        <v>0</v>
      </c>
      <c r="AK307" s="61" t="str">
        <f t="shared" si="58"/>
        <v>-</v>
      </c>
      <c r="AL307" s="29">
        <f t="shared" si="59"/>
        <v>0</v>
      </c>
      <c r="AM307" s="21">
        <f t="shared" si="60"/>
        <v>0</v>
      </c>
      <c r="AN307" s="21">
        <f t="shared" si="61"/>
        <v>0</v>
      </c>
      <c r="AO307" s="21">
        <f t="shared" si="62"/>
        <v>0</v>
      </c>
      <c r="AP307" s="21">
        <f t="shared" si="63"/>
        <v>0</v>
      </c>
      <c r="AQ307" s="21">
        <f t="shared" si="64"/>
        <v>0</v>
      </c>
      <c r="AR307" s="21">
        <f t="shared" si="65"/>
        <v>0</v>
      </c>
      <c r="AS307" s="21">
        <f t="shared" si="66"/>
        <v>0</v>
      </c>
      <c r="AT307" s="21">
        <f t="shared" si="67"/>
        <v>0</v>
      </c>
      <c r="AU307" s="21">
        <f t="shared" si="68"/>
        <v>0</v>
      </c>
      <c r="AV307" s="21">
        <f t="shared" si="69"/>
        <v>0</v>
      </c>
    </row>
    <row r="308" spans="1:48" ht="15.6" x14ac:dyDescent="0.3">
      <c r="A308" s="51"/>
      <c r="B308" s="50"/>
      <c r="C308" s="96"/>
      <c r="D308" s="96"/>
      <c r="E308" s="49"/>
      <c r="F308" s="52">
        <f t="shared" si="56"/>
        <v>0</v>
      </c>
      <c r="G308" s="48"/>
      <c r="H308" s="38"/>
      <c r="I308" s="54">
        <f>IF(H308=0,0,TRUNC((50/(H308+0.24)- IF($G308="w",Parameter!$B$3,Parameter!$D$3))/IF($G308="w",Parameter!$C$3,Parameter!$E$3)))</f>
        <v>0</v>
      </c>
      <c r="J308" s="105"/>
      <c r="K308" s="54">
        <f>IF(J308=0,0,TRUNC((75/(J308+0.24)- IF($G308="w",Parameter!$B$3,Parameter!$D$3))/IF($G308="w",Parameter!$C$3,Parameter!$E$3)))</f>
        <v>0</v>
      </c>
      <c r="L308" s="105"/>
      <c r="M308" s="54">
        <f>IF(L308=0,0,TRUNC((100/(L308+0.24)- IF($G308="w",Parameter!$B$3,Parameter!$D$3))/IF($G308="w",Parameter!$C$3,Parameter!$E$3)))</f>
        <v>0</v>
      </c>
      <c r="N308" s="80"/>
      <c r="O308" s="79" t="s">
        <v>44</v>
      </c>
      <c r="P308" s="81"/>
      <c r="Q308" s="54">
        <f>IF($G308="m",0,IF(AND($P308=0,$N308=0),0,TRUNC((800/($N308*60+$P308)-IF($G308="w",Parameter!$B$6,Parameter!$D$6))/IF($G308="w",Parameter!$C$6,Parameter!$E$6))))</f>
        <v>0</v>
      </c>
      <c r="R308" s="106"/>
      <c r="S308" s="73">
        <f>IF(R308=0,0,TRUNC((2000/(R308)- IF(Q308="w",Parameter!$B$6,Parameter!$D$6))/IF(Q308="w",Parameter!$C$6,Parameter!$E$6)))</f>
        <v>0</v>
      </c>
      <c r="T308" s="106"/>
      <c r="U308" s="73">
        <f>IF(T308=0,0,TRUNC((2000/(T308)- IF(Q308="w",Parameter!$B$3,Parameter!$D$3))/IF(Q308="w",Parameter!$C$3,Parameter!$E$3)))</f>
        <v>0</v>
      </c>
      <c r="V308" s="80"/>
      <c r="W308" s="79" t="s">
        <v>44</v>
      </c>
      <c r="X308" s="81"/>
      <c r="Y308" s="54">
        <f>IF($G308="w",0,IF(AND($V308=0,$X308=0),0,TRUNC((1000/($V308*60+$X308)-IF($G308="w",Parameter!$B$6,Parameter!$D$6))/IF($G308="w",Parameter!$C$6,Parameter!$E$6))))</f>
        <v>0</v>
      </c>
      <c r="Z308" s="37"/>
      <c r="AA308" s="104">
        <f>IF(Z308=0,0,TRUNC((SQRT(Z308)- IF($G308="w",Parameter!$B$11,Parameter!$D$11))/IF($G308="w",Parameter!$C$11,Parameter!$E$11)))</f>
        <v>0</v>
      </c>
      <c r="AB308" s="105"/>
      <c r="AC308" s="104">
        <f>IF(AB308=0,0,TRUNC((SQRT(AB308)- IF($G308="w",Parameter!$B$10,Parameter!$D$10))/IF($G308="w",Parameter!$C$10,Parameter!$E$10)))</f>
        <v>0</v>
      </c>
      <c r="AD308" s="38"/>
      <c r="AE308" s="55">
        <f>IF(AD308=0,0,TRUNC((SQRT(AD308)- IF($G308="w",Parameter!$B$15,Parameter!$D$15))/IF($G308="w",Parameter!$C$15,Parameter!$E$15)))</f>
        <v>0</v>
      </c>
      <c r="AF308" s="32"/>
      <c r="AG308" s="55">
        <f>IF(AF308=0,0,TRUNC((SQRT(AF308)- IF($G308="w",Parameter!$B$12,Parameter!$D$12))/IF($G308="w",Parameter!$C$12,Parameter!$E$12)))</f>
        <v>0</v>
      </c>
      <c r="AH308" s="60">
        <f t="shared" si="57"/>
        <v>0</v>
      </c>
      <c r="AI308" s="61">
        <f>LOOKUP($F308,Urkunde!$A$2:$A$16,IF($G308="w",Urkunde!$B$2:$B$16,Urkunde!$D$2:$D$16))</f>
        <v>0</v>
      </c>
      <c r="AJ308" s="61">
        <f>LOOKUP($F308,Urkunde!$A$2:$A$16,IF($G308="w",Urkunde!$C$2:$C$16,Urkunde!$E$2:$E$16))</f>
        <v>0</v>
      </c>
      <c r="AK308" s="61" t="str">
        <f t="shared" si="58"/>
        <v>-</v>
      </c>
      <c r="AL308" s="29">
        <f t="shared" si="59"/>
        <v>0</v>
      </c>
      <c r="AM308" s="21">
        <f t="shared" si="60"/>
        <v>0</v>
      </c>
      <c r="AN308" s="21">
        <f t="shared" si="61"/>
        <v>0</v>
      </c>
      <c r="AO308" s="21">
        <f t="shared" si="62"/>
        <v>0</v>
      </c>
      <c r="AP308" s="21">
        <f t="shared" si="63"/>
        <v>0</v>
      </c>
      <c r="AQ308" s="21">
        <f t="shared" si="64"/>
        <v>0</v>
      </c>
      <c r="AR308" s="21">
        <f t="shared" si="65"/>
        <v>0</v>
      </c>
      <c r="AS308" s="21">
        <f t="shared" si="66"/>
        <v>0</v>
      </c>
      <c r="AT308" s="21">
        <f t="shared" si="67"/>
        <v>0</v>
      </c>
      <c r="AU308" s="21">
        <f t="shared" si="68"/>
        <v>0</v>
      </c>
      <c r="AV308" s="21">
        <f t="shared" si="69"/>
        <v>0</v>
      </c>
    </row>
    <row r="309" spans="1:48" ht="15.6" x14ac:dyDescent="0.3">
      <c r="A309" s="51"/>
      <c r="B309" s="50"/>
      <c r="C309" s="96"/>
      <c r="D309" s="96"/>
      <c r="E309" s="49"/>
      <c r="F309" s="52">
        <f t="shared" si="56"/>
        <v>0</v>
      </c>
      <c r="G309" s="48"/>
      <c r="H309" s="38"/>
      <c r="I309" s="54">
        <f>IF(H309=0,0,TRUNC((50/(H309+0.24)- IF($G309="w",Parameter!$B$3,Parameter!$D$3))/IF($G309="w",Parameter!$C$3,Parameter!$E$3)))</f>
        <v>0</v>
      </c>
      <c r="J309" s="105"/>
      <c r="K309" s="54">
        <f>IF(J309=0,0,TRUNC((75/(J309+0.24)- IF($G309="w",Parameter!$B$3,Parameter!$D$3))/IF($G309="w",Parameter!$C$3,Parameter!$E$3)))</f>
        <v>0</v>
      </c>
      <c r="L309" s="105"/>
      <c r="M309" s="54">
        <f>IF(L309=0,0,TRUNC((100/(L309+0.24)- IF($G309="w",Parameter!$B$3,Parameter!$D$3))/IF($G309="w",Parameter!$C$3,Parameter!$E$3)))</f>
        <v>0</v>
      </c>
      <c r="N309" s="80"/>
      <c r="O309" s="79" t="s">
        <v>44</v>
      </c>
      <c r="P309" s="81"/>
      <c r="Q309" s="54">
        <f>IF($G309="m",0,IF(AND($P309=0,$N309=0),0,TRUNC((800/($N309*60+$P309)-IF($G309="w",Parameter!$B$6,Parameter!$D$6))/IF($G309="w",Parameter!$C$6,Parameter!$E$6))))</f>
        <v>0</v>
      </c>
      <c r="R309" s="106"/>
      <c r="S309" s="73">
        <f>IF(R309=0,0,TRUNC((2000/(R309)- IF(Q309="w",Parameter!$B$6,Parameter!$D$6))/IF(Q309="w",Parameter!$C$6,Parameter!$E$6)))</f>
        <v>0</v>
      </c>
      <c r="T309" s="106"/>
      <c r="U309" s="73">
        <f>IF(T309=0,0,TRUNC((2000/(T309)- IF(Q309="w",Parameter!$B$3,Parameter!$D$3))/IF(Q309="w",Parameter!$C$3,Parameter!$E$3)))</f>
        <v>0</v>
      </c>
      <c r="V309" s="80"/>
      <c r="W309" s="79" t="s">
        <v>44</v>
      </c>
      <c r="X309" s="81"/>
      <c r="Y309" s="54">
        <f>IF($G309="w",0,IF(AND($V309=0,$X309=0),0,TRUNC((1000/($V309*60+$X309)-IF($G309="w",Parameter!$B$6,Parameter!$D$6))/IF($G309="w",Parameter!$C$6,Parameter!$E$6))))</f>
        <v>0</v>
      </c>
      <c r="Z309" s="37"/>
      <c r="AA309" s="104">
        <f>IF(Z309=0,0,TRUNC((SQRT(Z309)- IF($G309="w",Parameter!$B$11,Parameter!$D$11))/IF($G309="w",Parameter!$C$11,Parameter!$E$11)))</f>
        <v>0</v>
      </c>
      <c r="AB309" s="105"/>
      <c r="AC309" s="104">
        <f>IF(AB309=0,0,TRUNC((SQRT(AB309)- IF($G309="w",Parameter!$B$10,Parameter!$D$10))/IF($G309="w",Parameter!$C$10,Parameter!$E$10)))</f>
        <v>0</v>
      </c>
      <c r="AD309" s="38"/>
      <c r="AE309" s="55">
        <f>IF(AD309=0,0,TRUNC((SQRT(AD309)- IF($G309="w",Parameter!$B$15,Parameter!$D$15))/IF($G309="w",Parameter!$C$15,Parameter!$E$15)))</f>
        <v>0</v>
      </c>
      <c r="AF309" s="32"/>
      <c r="AG309" s="55">
        <f>IF(AF309=0,0,TRUNC((SQRT(AF309)- IF($G309="w",Parameter!$B$12,Parameter!$D$12))/IF($G309="w",Parameter!$C$12,Parameter!$E$12)))</f>
        <v>0</v>
      </c>
      <c r="AH309" s="60">
        <f t="shared" si="57"/>
        <v>0</v>
      </c>
      <c r="AI309" s="61">
        <f>LOOKUP($F309,Urkunde!$A$2:$A$16,IF($G309="w",Urkunde!$B$2:$B$16,Urkunde!$D$2:$D$16))</f>
        <v>0</v>
      </c>
      <c r="AJ309" s="61">
        <f>LOOKUP($F309,Urkunde!$A$2:$A$16,IF($G309="w",Urkunde!$C$2:$C$16,Urkunde!$E$2:$E$16))</f>
        <v>0</v>
      </c>
      <c r="AK309" s="61" t="str">
        <f t="shared" si="58"/>
        <v>-</v>
      </c>
      <c r="AL309" s="29">
        <f t="shared" si="59"/>
        <v>0</v>
      </c>
      <c r="AM309" s="21">
        <f t="shared" si="60"/>
        <v>0</v>
      </c>
      <c r="AN309" s="21">
        <f t="shared" si="61"/>
        <v>0</v>
      </c>
      <c r="AO309" s="21">
        <f t="shared" si="62"/>
        <v>0</v>
      </c>
      <c r="AP309" s="21">
        <f t="shared" si="63"/>
        <v>0</v>
      </c>
      <c r="AQ309" s="21">
        <f t="shared" si="64"/>
        <v>0</v>
      </c>
      <c r="AR309" s="21">
        <f t="shared" si="65"/>
        <v>0</v>
      </c>
      <c r="AS309" s="21">
        <f t="shared" si="66"/>
        <v>0</v>
      </c>
      <c r="AT309" s="21">
        <f t="shared" si="67"/>
        <v>0</v>
      </c>
      <c r="AU309" s="21">
        <f t="shared" si="68"/>
        <v>0</v>
      </c>
      <c r="AV309" s="21">
        <f t="shared" si="69"/>
        <v>0</v>
      </c>
    </row>
    <row r="310" spans="1:48" ht="15.6" x14ac:dyDescent="0.3">
      <c r="A310" s="51"/>
      <c r="B310" s="50"/>
      <c r="C310" s="96"/>
      <c r="D310" s="96"/>
      <c r="E310" s="49"/>
      <c r="F310" s="52">
        <f t="shared" si="56"/>
        <v>0</v>
      </c>
      <c r="G310" s="48"/>
      <c r="H310" s="38"/>
      <c r="I310" s="54">
        <f>IF(H310=0,0,TRUNC((50/(H310+0.24)- IF($G310="w",Parameter!$B$3,Parameter!$D$3))/IF($G310="w",Parameter!$C$3,Parameter!$E$3)))</f>
        <v>0</v>
      </c>
      <c r="J310" s="105"/>
      <c r="K310" s="54">
        <f>IF(J310=0,0,TRUNC((75/(J310+0.24)- IF($G310="w",Parameter!$B$3,Parameter!$D$3))/IF($G310="w",Parameter!$C$3,Parameter!$E$3)))</f>
        <v>0</v>
      </c>
      <c r="L310" s="105"/>
      <c r="M310" s="54">
        <f>IF(L310=0,0,TRUNC((100/(L310+0.24)- IF($G310="w",Parameter!$B$3,Parameter!$D$3))/IF($G310="w",Parameter!$C$3,Parameter!$E$3)))</f>
        <v>0</v>
      </c>
      <c r="N310" s="80"/>
      <c r="O310" s="79" t="s">
        <v>44</v>
      </c>
      <c r="P310" s="81"/>
      <c r="Q310" s="54">
        <f>IF($G310="m",0,IF(AND($P310=0,$N310=0),0,TRUNC((800/($N310*60+$P310)-IF($G310="w",Parameter!$B$6,Parameter!$D$6))/IF($G310="w",Parameter!$C$6,Parameter!$E$6))))</f>
        <v>0</v>
      </c>
      <c r="R310" s="106"/>
      <c r="S310" s="73">
        <f>IF(R310=0,0,TRUNC((2000/(R310)- IF(Q310="w",Parameter!$B$6,Parameter!$D$6))/IF(Q310="w",Parameter!$C$6,Parameter!$E$6)))</f>
        <v>0</v>
      </c>
      <c r="T310" s="106"/>
      <c r="U310" s="73">
        <f>IF(T310=0,0,TRUNC((2000/(T310)- IF(Q310="w",Parameter!$B$3,Parameter!$D$3))/IF(Q310="w",Parameter!$C$3,Parameter!$E$3)))</f>
        <v>0</v>
      </c>
      <c r="V310" s="80"/>
      <c r="W310" s="79" t="s">
        <v>44</v>
      </c>
      <c r="X310" s="81"/>
      <c r="Y310" s="54">
        <f>IF($G310="w",0,IF(AND($V310=0,$X310=0),0,TRUNC((1000/($V310*60+$X310)-IF($G310="w",Parameter!$B$6,Parameter!$D$6))/IF($G310="w",Parameter!$C$6,Parameter!$E$6))))</f>
        <v>0</v>
      </c>
      <c r="Z310" s="37"/>
      <c r="AA310" s="104">
        <f>IF(Z310=0,0,TRUNC((SQRT(Z310)- IF($G310="w",Parameter!$B$11,Parameter!$D$11))/IF($G310="w",Parameter!$C$11,Parameter!$E$11)))</f>
        <v>0</v>
      </c>
      <c r="AB310" s="105"/>
      <c r="AC310" s="104">
        <f>IF(AB310=0,0,TRUNC((SQRT(AB310)- IF($G310="w",Parameter!$B$10,Parameter!$D$10))/IF($G310="w",Parameter!$C$10,Parameter!$E$10)))</f>
        <v>0</v>
      </c>
      <c r="AD310" s="38"/>
      <c r="AE310" s="55">
        <f>IF(AD310=0,0,TRUNC((SQRT(AD310)- IF($G310="w",Parameter!$B$15,Parameter!$D$15))/IF($G310="w",Parameter!$C$15,Parameter!$E$15)))</f>
        <v>0</v>
      </c>
      <c r="AF310" s="32"/>
      <c r="AG310" s="55">
        <f>IF(AF310=0,0,TRUNC((SQRT(AF310)- IF($G310="w",Parameter!$B$12,Parameter!$D$12))/IF($G310="w",Parameter!$C$12,Parameter!$E$12)))</f>
        <v>0</v>
      </c>
      <c r="AH310" s="60">
        <f t="shared" si="57"/>
        <v>0</v>
      </c>
      <c r="AI310" s="61">
        <f>LOOKUP($F310,Urkunde!$A$2:$A$16,IF($G310="w",Urkunde!$B$2:$B$16,Urkunde!$D$2:$D$16))</f>
        <v>0</v>
      </c>
      <c r="AJ310" s="61">
        <f>LOOKUP($F310,Urkunde!$A$2:$A$16,IF($G310="w",Urkunde!$C$2:$C$16,Urkunde!$E$2:$E$16))</f>
        <v>0</v>
      </c>
      <c r="AK310" s="61" t="str">
        <f t="shared" si="58"/>
        <v>-</v>
      </c>
      <c r="AL310" s="29">
        <f t="shared" si="59"/>
        <v>0</v>
      </c>
      <c r="AM310" s="21">
        <f t="shared" si="60"/>
        <v>0</v>
      </c>
      <c r="AN310" s="21">
        <f t="shared" si="61"/>
        <v>0</v>
      </c>
      <c r="AO310" s="21">
        <f t="shared" si="62"/>
        <v>0</v>
      </c>
      <c r="AP310" s="21">
        <f t="shared" si="63"/>
        <v>0</v>
      </c>
      <c r="AQ310" s="21">
        <f t="shared" si="64"/>
        <v>0</v>
      </c>
      <c r="AR310" s="21">
        <f t="shared" si="65"/>
        <v>0</v>
      </c>
      <c r="AS310" s="21">
        <f t="shared" si="66"/>
        <v>0</v>
      </c>
      <c r="AT310" s="21">
        <f t="shared" si="67"/>
        <v>0</v>
      </c>
      <c r="AU310" s="21">
        <f t="shared" si="68"/>
        <v>0</v>
      </c>
      <c r="AV310" s="21">
        <f t="shared" si="69"/>
        <v>0</v>
      </c>
    </row>
    <row r="311" spans="1:48" ht="15.6" x14ac:dyDescent="0.3">
      <c r="A311" s="51"/>
      <c r="B311" s="50"/>
      <c r="C311" s="96"/>
      <c r="D311" s="96"/>
      <c r="E311" s="49"/>
      <c r="F311" s="52">
        <f t="shared" si="56"/>
        <v>0</v>
      </c>
      <c r="G311" s="48"/>
      <c r="H311" s="38"/>
      <c r="I311" s="54">
        <f>IF(H311=0,0,TRUNC((50/(H311+0.24)- IF($G311="w",Parameter!$B$3,Parameter!$D$3))/IF($G311="w",Parameter!$C$3,Parameter!$E$3)))</f>
        <v>0</v>
      </c>
      <c r="J311" s="105"/>
      <c r="K311" s="54">
        <f>IF(J311=0,0,TRUNC((75/(J311+0.24)- IF($G311="w",Parameter!$B$3,Parameter!$D$3))/IF($G311="w",Parameter!$C$3,Parameter!$E$3)))</f>
        <v>0</v>
      </c>
      <c r="L311" s="105"/>
      <c r="M311" s="54">
        <f>IF(L311=0,0,TRUNC((100/(L311+0.24)- IF($G311="w",Parameter!$B$3,Parameter!$D$3))/IF($G311="w",Parameter!$C$3,Parameter!$E$3)))</f>
        <v>0</v>
      </c>
      <c r="N311" s="80"/>
      <c r="O311" s="79" t="s">
        <v>44</v>
      </c>
      <c r="P311" s="81"/>
      <c r="Q311" s="54">
        <f>IF($G311="m",0,IF(AND($P311=0,$N311=0),0,TRUNC((800/($N311*60+$P311)-IF($G311="w",Parameter!$B$6,Parameter!$D$6))/IF($G311="w",Parameter!$C$6,Parameter!$E$6))))</f>
        <v>0</v>
      </c>
      <c r="R311" s="106"/>
      <c r="S311" s="73">
        <f>IF(R311=0,0,TRUNC((2000/(R311)- IF(Q311="w",Parameter!$B$6,Parameter!$D$6))/IF(Q311="w",Parameter!$C$6,Parameter!$E$6)))</f>
        <v>0</v>
      </c>
      <c r="T311" s="106"/>
      <c r="U311" s="73">
        <f>IF(T311=0,0,TRUNC((2000/(T311)- IF(Q311="w",Parameter!$B$3,Parameter!$D$3))/IF(Q311="w",Parameter!$C$3,Parameter!$E$3)))</f>
        <v>0</v>
      </c>
      <c r="V311" s="80"/>
      <c r="W311" s="79" t="s">
        <v>44</v>
      </c>
      <c r="X311" s="81"/>
      <c r="Y311" s="54">
        <f>IF($G311="w",0,IF(AND($V311=0,$X311=0),0,TRUNC((1000/($V311*60+$X311)-IF($G311="w",Parameter!$B$6,Parameter!$D$6))/IF($G311="w",Parameter!$C$6,Parameter!$E$6))))</f>
        <v>0</v>
      </c>
      <c r="Z311" s="37"/>
      <c r="AA311" s="104">
        <f>IF(Z311=0,0,TRUNC((SQRT(Z311)- IF($G311="w",Parameter!$B$11,Parameter!$D$11))/IF($G311="w",Parameter!$C$11,Parameter!$E$11)))</f>
        <v>0</v>
      </c>
      <c r="AB311" s="105"/>
      <c r="AC311" s="104">
        <f>IF(AB311=0,0,TRUNC((SQRT(AB311)- IF($G311="w",Parameter!$B$10,Parameter!$D$10))/IF($G311="w",Parameter!$C$10,Parameter!$E$10)))</f>
        <v>0</v>
      </c>
      <c r="AD311" s="38"/>
      <c r="AE311" s="55">
        <f>IF(AD311=0,0,TRUNC((SQRT(AD311)- IF($G311="w",Parameter!$B$15,Parameter!$D$15))/IF($G311="w",Parameter!$C$15,Parameter!$E$15)))</f>
        <v>0</v>
      </c>
      <c r="AF311" s="32"/>
      <c r="AG311" s="55">
        <f>IF(AF311=0,0,TRUNC((SQRT(AF311)- IF($G311="w",Parameter!$B$12,Parameter!$D$12))/IF($G311="w",Parameter!$C$12,Parameter!$E$12)))</f>
        <v>0</v>
      </c>
      <c r="AH311" s="60">
        <f t="shared" si="57"/>
        <v>0</v>
      </c>
      <c r="AI311" s="61">
        <f>LOOKUP($F311,Urkunde!$A$2:$A$16,IF($G311="w",Urkunde!$B$2:$B$16,Urkunde!$D$2:$D$16))</f>
        <v>0</v>
      </c>
      <c r="AJ311" s="61">
        <f>LOOKUP($F311,Urkunde!$A$2:$A$16,IF($G311="w",Urkunde!$C$2:$C$16,Urkunde!$E$2:$E$16))</f>
        <v>0</v>
      </c>
      <c r="AK311" s="61" t="str">
        <f t="shared" si="58"/>
        <v>-</v>
      </c>
      <c r="AL311" s="29">
        <f t="shared" si="59"/>
        <v>0</v>
      </c>
      <c r="AM311" s="21">
        <f t="shared" si="60"/>
        <v>0</v>
      </c>
      <c r="AN311" s="21">
        <f t="shared" si="61"/>
        <v>0</v>
      </c>
      <c r="AO311" s="21">
        <f t="shared" si="62"/>
        <v>0</v>
      </c>
      <c r="AP311" s="21">
        <f t="shared" si="63"/>
        <v>0</v>
      </c>
      <c r="AQ311" s="21">
        <f t="shared" si="64"/>
        <v>0</v>
      </c>
      <c r="AR311" s="21">
        <f t="shared" si="65"/>
        <v>0</v>
      </c>
      <c r="AS311" s="21">
        <f t="shared" si="66"/>
        <v>0</v>
      </c>
      <c r="AT311" s="21">
        <f t="shared" si="67"/>
        <v>0</v>
      </c>
      <c r="AU311" s="21">
        <f t="shared" si="68"/>
        <v>0</v>
      </c>
      <c r="AV311" s="21">
        <f t="shared" si="69"/>
        <v>0</v>
      </c>
    </row>
    <row r="312" spans="1:48" ht="15.6" x14ac:dyDescent="0.3">
      <c r="A312" s="51"/>
      <c r="B312" s="50"/>
      <c r="C312" s="96"/>
      <c r="D312" s="96"/>
      <c r="E312" s="49"/>
      <c r="F312" s="52">
        <f t="shared" si="56"/>
        <v>0</v>
      </c>
      <c r="G312" s="48"/>
      <c r="H312" s="38"/>
      <c r="I312" s="54">
        <f>IF(H312=0,0,TRUNC((50/(H312+0.24)- IF($G312="w",Parameter!$B$3,Parameter!$D$3))/IF($G312="w",Parameter!$C$3,Parameter!$E$3)))</f>
        <v>0</v>
      </c>
      <c r="J312" s="105"/>
      <c r="K312" s="54">
        <f>IF(J312=0,0,TRUNC((75/(J312+0.24)- IF($G312="w",Parameter!$B$3,Parameter!$D$3))/IF($G312="w",Parameter!$C$3,Parameter!$E$3)))</f>
        <v>0</v>
      </c>
      <c r="L312" s="105"/>
      <c r="M312" s="54">
        <f>IF(L312=0,0,TRUNC((100/(L312+0.24)- IF($G312="w",Parameter!$B$3,Parameter!$D$3))/IF($G312="w",Parameter!$C$3,Parameter!$E$3)))</f>
        <v>0</v>
      </c>
      <c r="N312" s="80"/>
      <c r="O312" s="79" t="s">
        <v>44</v>
      </c>
      <c r="P312" s="81"/>
      <c r="Q312" s="54">
        <f>IF($G312="m",0,IF(AND($P312=0,$N312=0),0,TRUNC((800/($N312*60+$P312)-IF($G312="w",Parameter!$B$6,Parameter!$D$6))/IF($G312="w",Parameter!$C$6,Parameter!$E$6))))</f>
        <v>0</v>
      </c>
      <c r="R312" s="106"/>
      <c r="S312" s="73">
        <f>IF(R312=0,0,TRUNC((2000/(R312)- IF(Q312="w",Parameter!$B$6,Parameter!$D$6))/IF(Q312="w",Parameter!$C$6,Parameter!$E$6)))</f>
        <v>0</v>
      </c>
      <c r="T312" s="106"/>
      <c r="U312" s="73">
        <f>IF(T312=0,0,TRUNC((2000/(T312)- IF(Q312="w",Parameter!$B$3,Parameter!$D$3))/IF(Q312="w",Parameter!$C$3,Parameter!$E$3)))</f>
        <v>0</v>
      </c>
      <c r="V312" s="80"/>
      <c r="W312" s="79" t="s">
        <v>44</v>
      </c>
      <c r="X312" s="81"/>
      <c r="Y312" s="54">
        <f>IF($G312="w",0,IF(AND($V312=0,$X312=0),0,TRUNC((1000/($V312*60+$X312)-IF($G312="w",Parameter!$B$6,Parameter!$D$6))/IF($G312="w",Parameter!$C$6,Parameter!$E$6))))</f>
        <v>0</v>
      </c>
      <c r="Z312" s="37"/>
      <c r="AA312" s="104">
        <f>IF(Z312=0,0,TRUNC((SQRT(Z312)- IF($G312="w",Parameter!$B$11,Parameter!$D$11))/IF($G312="w",Parameter!$C$11,Parameter!$E$11)))</f>
        <v>0</v>
      </c>
      <c r="AB312" s="105"/>
      <c r="AC312" s="104">
        <f>IF(AB312=0,0,TRUNC((SQRT(AB312)- IF($G312="w",Parameter!$B$10,Parameter!$D$10))/IF($G312="w",Parameter!$C$10,Parameter!$E$10)))</f>
        <v>0</v>
      </c>
      <c r="AD312" s="38"/>
      <c r="AE312" s="55">
        <f>IF(AD312=0,0,TRUNC((SQRT(AD312)- IF($G312="w",Parameter!$B$15,Parameter!$D$15))/IF($G312="w",Parameter!$C$15,Parameter!$E$15)))</f>
        <v>0</v>
      </c>
      <c r="AF312" s="32"/>
      <c r="AG312" s="55">
        <f>IF(AF312=0,0,TRUNC((SQRT(AF312)- IF($G312="w",Parameter!$B$12,Parameter!$D$12))/IF($G312="w",Parameter!$C$12,Parameter!$E$12)))</f>
        <v>0</v>
      </c>
      <c r="AH312" s="60">
        <f t="shared" si="57"/>
        <v>0</v>
      </c>
      <c r="AI312" s="61">
        <f>LOOKUP($F312,Urkunde!$A$2:$A$16,IF($G312="w",Urkunde!$B$2:$B$16,Urkunde!$D$2:$D$16))</f>
        <v>0</v>
      </c>
      <c r="AJ312" s="61">
        <f>LOOKUP($F312,Urkunde!$A$2:$A$16,IF($G312="w",Urkunde!$C$2:$C$16,Urkunde!$E$2:$E$16))</f>
        <v>0</v>
      </c>
      <c r="AK312" s="61" t="str">
        <f t="shared" si="58"/>
        <v>-</v>
      </c>
      <c r="AL312" s="29">
        <f t="shared" si="59"/>
        <v>0</v>
      </c>
      <c r="AM312" s="21">
        <f t="shared" si="60"/>
        <v>0</v>
      </c>
      <c r="AN312" s="21">
        <f t="shared" si="61"/>
        <v>0</v>
      </c>
      <c r="AO312" s="21">
        <f t="shared" si="62"/>
        <v>0</v>
      </c>
      <c r="AP312" s="21">
        <f t="shared" si="63"/>
        <v>0</v>
      </c>
      <c r="AQ312" s="21">
        <f t="shared" si="64"/>
        <v>0</v>
      </c>
      <c r="AR312" s="21">
        <f t="shared" si="65"/>
        <v>0</v>
      </c>
      <c r="AS312" s="21">
        <f t="shared" si="66"/>
        <v>0</v>
      </c>
      <c r="AT312" s="21">
        <f t="shared" si="67"/>
        <v>0</v>
      </c>
      <c r="AU312" s="21">
        <f t="shared" si="68"/>
        <v>0</v>
      </c>
      <c r="AV312" s="21">
        <f t="shared" si="69"/>
        <v>0</v>
      </c>
    </row>
    <row r="313" spans="1:48" ht="15.6" x14ac:dyDescent="0.3">
      <c r="A313" s="51"/>
      <c r="B313" s="50"/>
      <c r="C313" s="96"/>
      <c r="D313" s="96"/>
      <c r="E313" s="49"/>
      <c r="F313" s="52">
        <f t="shared" si="56"/>
        <v>0</v>
      </c>
      <c r="G313" s="48"/>
      <c r="H313" s="38"/>
      <c r="I313" s="54">
        <f>IF(H313=0,0,TRUNC((50/(H313+0.24)- IF($G313="w",Parameter!$B$3,Parameter!$D$3))/IF($G313="w",Parameter!$C$3,Parameter!$E$3)))</f>
        <v>0</v>
      </c>
      <c r="J313" s="105"/>
      <c r="K313" s="54">
        <f>IF(J313=0,0,TRUNC((75/(J313+0.24)- IF($G313="w",Parameter!$B$3,Parameter!$D$3))/IF($G313="w",Parameter!$C$3,Parameter!$E$3)))</f>
        <v>0</v>
      </c>
      <c r="L313" s="105"/>
      <c r="M313" s="54">
        <f>IF(L313=0,0,TRUNC((100/(L313+0.24)- IF($G313="w",Parameter!$B$3,Parameter!$D$3))/IF($G313="w",Parameter!$C$3,Parameter!$E$3)))</f>
        <v>0</v>
      </c>
      <c r="N313" s="80"/>
      <c r="O313" s="79" t="s">
        <v>44</v>
      </c>
      <c r="P313" s="81"/>
      <c r="Q313" s="54">
        <f>IF($G313="m",0,IF(AND($P313=0,$N313=0),0,TRUNC((800/($N313*60+$P313)-IF($G313="w",Parameter!$B$6,Parameter!$D$6))/IF($G313="w",Parameter!$C$6,Parameter!$E$6))))</f>
        <v>0</v>
      </c>
      <c r="R313" s="106"/>
      <c r="S313" s="73">
        <f>IF(R313=0,0,TRUNC((2000/(R313)- IF(Q313="w",Parameter!$B$6,Parameter!$D$6))/IF(Q313="w",Parameter!$C$6,Parameter!$E$6)))</f>
        <v>0</v>
      </c>
      <c r="T313" s="106"/>
      <c r="U313" s="73">
        <f>IF(T313=0,0,TRUNC((2000/(T313)- IF(Q313="w",Parameter!$B$3,Parameter!$D$3))/IF(Q313="w",Parameter!$C$3,Parameter!$E$3)))</f>
        <v>0</v>
      </c>
      <c r="V313" s="80"/>
      <c r="W313" s="79" t="s">
        <v>44</v>
      </c>
      <c r="X313" s="81"/>
      <c r="Y313" s="54">
        <f>IF($G313="w",0,IF(AND($V313=0,$X313=0),0,TRUNC((1000/($V313*60+$X313)-IF($G313="w",Parameter!$B$6,Parameter!$D$6))/IF($G313="w",Parameter!$C$6,Parameter!$E$6))))</f>
        <v>0</v>
      </c>
      <c r="Z313" s="37"/>
      <c r="AA313" s="104">
        <f>IF(Z313=0,0,TRUNC((SQRT(Z313)- IF($G313="w",Parameter!$B$11,Parameter!$D$11))/IF($G313="w",Parameter!$C$11,Parameter!$E$11)))</f>
        <v>0</v>
      </c>
      <c r="AB313" s="105"/>
      <c r="AC313" s="104">
        <f>IF(AB313=0,0,TRUNC((SQRT(AB313)- IF($G313="w",Parameter!$B$10,Parameter!$D$10))/IF($G313="w",Parameter!$C$10,Parameter!$E$10)))</f>
        <v>0</v>
      </c>
      <c r="AD313" s="38"/>
      <c r="AE313" s="55">
        <f>IF(AD313=0,0,TRUNC((SQRT(AD313)- IF($G313="w",Parameter!$B$15,Parameter!$D$15))/IF($G313="w",Parameter!$C$15,Parameter!$E$15)))</f>
        <v>0</v>
      </c>
      <c r="AF313" s="32"/>
      <c r="AG313" s="55">
        <f>IF(AF313=0,0,TRUNC((SQRT(AF313)- IF($G313="w",Parameter!$B$12,Parameter!$D$12))/IF($G313="w",Parameter!$C$12,Parameter!$E$12)))</f>
        <v>0</v>
      </c>
      <c r="AH313" s="60">
        <f t="shared" si="57"/>
        <v>0</v>
      </c>
      <c r="AI313" s="61">
        <f>LOOKUP($F313,Urkunde!$A$2:$A$16,IF($G313="w",Urkunde!$B$2:$B$16,Urkunde!$D$2:$D$16))</f>
        <v>0</v>
      </c>
      <c r="AJ313" s="61">
        <f>LOOKUP($F313,Urkunde!$A$2:$A$16,IF($G313="w",Urkunde!$C$2:$C$16,Urkunde!$E$2:$E$16))</f>
        <v>0</v>
      </c>
      <c r="AK313" s="61" t="str">
        <f t="shared" si="58"/>
        <v>-</v>
      </c>
      <c r="AL313" s="29">
        <f t="shared" si="59"/>
        <v>0</v>
      </c>
      <c r="AM313" s="21">
        <f t="shared" si="60"/>
        <v>0</v>
      </c>
      <c r="AN313" s="21">
        <f t="shared" si="61"/>
        <v>0</v>
      </c>
      <c r="AO313" s="21">
        <f t="shared" si="62"/>
        <v>0</v>
      </c>
      <c r="AP313" s="21">
        <f t="shared" si="63"/>
        <v>0</v>
      </c>
      <c r="AQ313" s="21">
        <f t="shared" si="64"/>
        <v>0</v>
      </c>
      <c r="AR313" s="21">
        <f t="shared" si="65"/>
        <v>0</v>
      </c>
      <c r="AS313" s="21">
        <f t="shared" si="66"/>
        <v>0</v>
      </c>
      <c r="AT313" s="21">
        <f t="shared" si="67"/>
        <v>0</v>
      </c>
      <c r="AU313" s="21">
        <f t="shared" si="68"/>
        <v>0</v>
      </c>
      <c r="AV313" s="21">
        <f t="shared" si="69"/>
        <v>0</v>
      </c>
    </row>
    <row r="314" spans="1:48" ht="15.6" x14ac:dyDescent="0.3">
      <c r="A314" s="51"/>
      <c r="B314" s="50"/>
      <c r="C314" s="96"/>
      <c r="D314" s="96"/>
      <c r="E314" s="49"/>
      <c r="F314" s="52">
        <f t="shared" si="56"/>
        <v>0</v>
      </c>
      <c r="G314" s="48"/>
      <c r="H314" s="38"/>
      <c r="I314" s="54">
        <f>IF(H314=0,0,TRUNC((50/(H314+0.24)- IF($G314="w",Parameter!$B$3,Parameter!$D$3))/IF($G314="w",Parameter!$C$3,Parameter!$E$3)))</f>
        <v>0</v>
      </c>
      <c r="J314" s="105"/>
      <c r="K314" s="54">
        <f>IF(J314=0,0,TRUNC((75/(J314+0.24)- IF($G314="w",Parameter!$B$3,Parameter!$D$3))/IF($G314="w",Parameter!$C$3,Parameter!$E$3)))</f>
        <v>0</v>
      </c>
      <c r="L314" s="105"/>
      <c r="M314" s="54">
        <f>IF(L314=0,0,TRUNC((100/(L314+0.24)- IF($G314="w",Parameter!$B$3,Parameter!$D$3))/IF($G314="w",Parameter!$C$3,Parameter!$E$3)))</f>
        <v>0</v>
      </c>
      <c r="N314" s="80"/>
      <c r="O314" s="79" t="s">
        <v>44</v>
      </c>
      <c r="P314" s="81"/>
      <c r="Q314" s="54">
        <f>IF($G314="m",0,IF(AND($P314=0,$N314=0),0,TRUNC((800/($N314*60+$P314)-IF($G314="w",Parameter!$B$6,Parameter!$D$6))/IF($G314="w",Parameter!$C$6,Parameter!$E$6))))</f>
        <v>0</v>
      </c>
      <c r="R314" s="106"/>
      <c r="S314" s="73">
        <f>IF(R314=0,0,TRUNC((2000/(R314)- IF(Q314="w",Parameter!$B$6,Parameter!$D$6))/IF(Q314="w",Parameter!$C$6,Parameter!$E$6)))</f>
        <v>0</v>
      </c>
      <c r="T314" s="106"/>
      <c r="U314" s="73">
        <f>IF(T314=0,0,TRUNC((2000/(T314)- IF(Q314="w",Parameter!$B$3,Parameter!$D$3))/IF(Q314="w",Parameter!$C$3,Parameter!$E$3)))</f>
        <v>0</v>
      </c>
      <c r="V314" s="80"/>
      <c r="W314" s="79" t="s">
        <v>44</v>
      </c>
      <c r="X314" s="81"/>
      <c r="Y314" s="54">
        <f>IF($G314="w",0,IF(AND($V314=0,$X314=0),0,TRUNC((1000/($V314*60+$X314)-IF($G314="w",Parameter!$B$6,Parameter!$D$6))/IF($G314="w",Parameter!$C$6,Parameter!$E$6))))</f>
        <v>0</v>
      </c>
      <c r="Z314" s="37"/>
      <c r="AA314" s="104">
        <f>IF(Z314=0,0,TRUNC((SQRT(Z314)- IF($G314="w",Parameter!$B$11,Parameter!$D$11))/IF($G314="w",Parameter!$C$11,Parameter!$E$11)))</f>
        <v>0</v>
      </c>
      <c r="AB314" s="105"/>
      <c r="AC314" s="104">
        <f>IF(AB314=0,0,TRUNC((SQRT(AB314)- IF($G314="w",Parameter!$B$10,Parameter!$D$10))/IF($G314="w",Parameter!$C$10,Parameter!$E$10)))</f>
        <v>0</v>
      </c>
      <c r="AD314" s="38"/>
      <c r="AE314" s="55">
        <f>IF(AD314=0,0,TRUNC((SQRT(AD314)- IF($G314="w",Parameter!$B$15,Parameter!$D$15))/IF($G314="w",Parameter!$C$15,Parameter!$E$15)))</f>
        <v>0</v>
      </c>
      <c r="AF314" s="32"/>
      <c r="AG314" s="55">
        <f>IF(AF314=0,0,TRUNC((SQRT(AF314)- IF($G314="w",Parameter!$B$12,Parameter!$D$12))/IF($G314="w",Parameter!$C$12,Parameter!$E$12)))</f>
        <v>0</v>
      </c>
      <c r="AH314" s="60">
        <f t="shared" si="57"/>
        <v>0</v>
      </c>
      <c r="AI314" s="61">
        <f>LOOKUP($F314,Urkunde!$A$2:$A$16,IF($G314="w",Urkunde!$B$2:$B$16,Urkunde!$D$2:$D$16))</f>
        <v>0</v>
      </c>
      <c r="AJ314" s="61">
        <f>LOOKUP($F314,Urkunde!$A$2:$A$16,IF($G314="w",Urkunde!$C$2:$C$16,Urkunde!$E$2:$E$16))</f>
        <v>0</v>
      </c>
      <c r="AK314" s="61" t="str">
        <f t="shared" si="58"/>
        <v>-</v>
      </c>
      <c r="AL314" s="29">
        <f t="shared" si="59"/>
        <v>0</v>
      </c>
      <c r="AM314" s="21">
        <f t="shared" si="60"/>
        <v>0</v>
      </c>
      <c r="AN314" s="21">
        <f t="shared" si="61"/>
        <v>0</v>
      </c>
      <c r="AO314" s="21">
        <f t="shared" si="62"/>
        <v>0</v>
      </c>
      <c r="AP314" s="21">
        <f t="shared" si="63"/>
        <v>0</v>
      </c>
      <c r="AQ314" s="21">
        <f t="shared" si="64"/>
        <v>0</v>
      </c>
      <c r="AR314" s="21">
        <f t="shared" si="65"/>
        <v>0</v>
      </c>
      <c r="AS314" s="21">
        <f t="shared" si="66"/>
        <v>0</v>
      </c>
      <c r="AT314" s="21">
        <f t="shared" si="67"/>
        <v>0</v>
      </c>
      <c r="AU314" s="21">
        <f t="shared" si="68"/>
        <v>0</v>
      </c>
      <c r="AV314" s="21">
        <f t="shared" si="69"/>
        <v>0</v>
      </c>
    </row>
    <row r="315" spans="1:48" ht="15.6" x14ac:dyDescent="0.3">
      <c r="A315" s="51"/>
      <c r="B315" s="50"/>
      <c r="C315" s="96"/>
      <c r="D315" s="96"/>
      <c r="E315" s="49"/>
      <c r="F315" s="52">
        <f t="shared" si="56"/>
        <v>0</v>
      </c>
      <c r="G315" s="48"/>
      <c r="H315" s="38"/>
      <c r="I315" s="54">
        <f>IF(H315=0,0,TRUNC((50/(H315+0.24)- IF($G315="w",Parameter!$B$3,Parameter!$D$3))/IF($G315="w",Parameter!$C$3,Parameter!$E$3)))</f>
        <v>0</v>
      </c>
      <c r="J315" s="105"/>
      <c r="K315" s="54">
        <f>IF(J315=0,0,TRUNC((75/(J315+0.24)- IF($G315="w",Parameter!$B$3,Parameter!$D$3))/IF($G315="w",Parameter!$C$3,Parameter!$E$3)))</f>
        <v>0</v>
      </c>
      <c r="L315" s="105"/>
      <c r="M315" s="54">
        <f>IF(L315=0,0,TRUNC((100/(L315+0.24)- IF($G315="w",Parameter!$B$3,Parameter!$D$3))/IF($G315="w",Parameter!$C$3,Parameter!$E$3)))</f>
        <v>0</v>
      </c>
      <c r="N315" s="80"/>
      <c r="O315" s="79" t="s">
        <v>44</v>
      </c>
      <c r="P315" s="81"/>
      <c r="Q315" s="54">
        <f>IF($G315="m",0,IF(AND($P315=0,$N315=0),0,TRUNC((800/($N315*60+$P315)-IF($G315="w",Parameter!$B$6,Parameter!$D$6))/IF($G315="w",Parameter!$C$6,Parameter!$E$6))))</f>
        <v>0</v>
      </c>
      <c r="R315" s="106"/>
      <c r="S315" s="73">
        <f>IF(R315=0,0,TRUNC((2000/(R315)- IF(Q315="w",Parameter!$B$6,Parameter!$D$6))/IF(Q315="w",Parameter!$C$6,Parameter!$E$6)))</f>
        <v>0</v>
      </c>
      <c r="T315" s="106"/>
      <c r="U315" s="73">
        <f>IF(T315=0,0,TRUNC((2000/(T315)- IF(Q315="w",Parameter!$B$3,Parameter!$D$3))/IF(Q315="w",Parameter!$C$3,Parameter!$E$3)))</f>
        <v>0</v>
      </c>
      <c r="V315" s="80"/>
      <c r="W315" s="79" t="s">
        <v>44</v>
      </c>
      <c r="X315" s="81"/>
      <c r="Y315" s="54">
        <f>IF($G315="w",0,IF(AND($V315=0,$X315=0),0,TRUNC((1000/($V315*60+$X315)-IF($G315="w",Parameter!$B$6,Parameter!$D$6))/IF($G315="w",Parameter!$C$6,Parameter!$E$6))))</f>
        <v>0</v>
      </c>
      <c r="Z315" s="37"/>
      <c r="AA315" s="104">
        <f>IF(Z315=0,0,TRUNC((SQRT(Z315)- IF($G315="w",Parameter!$B$11,Parameter!$D$11))/IF($G315="w",Parameter!$C$11,Parameter!$E$11)))</f>
        <v>0</v>
      </c>
      <c r="AB315" s="105"/>
      <c r="AC315" s="104">
        <f>IF(AB315=0,0,TRUNC((SQRT(AB315)- IF($G315="w",Parameter!$B$10,Parameter!$D$10))/IF($G315="w",Parameter!$C$10,Parameter!$E$10)))</f>
        <v>0</v>
      </c>
      <c r="AD315" s="38"/>
      <c r="AE315" s="55">
        <f>IF(AD315=0,0,TRUNC((SQRT(AD315)- IF($G315="w",Parameter!$B$15,Parameter!$D$15))/IF($G315="w",Parameter!$C$15,Parameter!$E$15)))</f>
        <v>0</v>
      </c>
      <c r="AF315" s="32"/>
      <c r="AG315" s="55">
        <f>IF(AF315=0,0,TRUNC((SQRT(AF315)- IF($G315="w",Parameter!$B$12,Parameter!$D$12))/IF($G315="w",Parameter!$C$12,Parameter!$E$12)))</f>
        <v>0</v>
      </c>
      <c r="AH315" s="60">
        <f t="shared" si="57"/>
        <v>0</v>
      </c>
      <c r="AI315" s="61">
        <f>LOOKUP($F315,Urkunde!$A$2:$A$16,IF($G315="w",Urkunde!$B$2:$B$16,Urkunde!$D$2:$D$16))</f>
        <v>0</v>
      </c>
      <c r="AJ315" s="61">
        <f>LOOKUP($F315,Urkunde!$A$2:$A$16,IF($G315="w",Urkunde!$C$2:$C$16,Urkunde!$E$2:$E$16))</f>
        <v>0</v>
      </c>
      <c r="AK315" s="61" t="str">
        <f t="shared" si="58"/>
        <v>-</v>
      </c>
      <c r="AL315" s="29">
        <f t="shared" si="59"/>
        <v>0</v>
      </c>
      <c r="AM315" s="21">
        <f t="shared" si="60"/>
        <v>0</v>
      </c>
      <c r="AN315" s="21">
        <f t="shared" si="61"/>
        <v>0</v>
      </c>
      <c r="AO315" s="21">
        <f t="shared" si="62"/>
        <v>0</v>
      </c>
      <c r="AP315" s="21">
        <f t="shared" si="63"/>
        <v>0</v>
      </c>
      <c r="AQ315" s="21">
        <f t="shared" si="64"/>
        <v>0</v>
      </c>
      <c r="AR315" s="21">
        <f t="shared" si="65"/>
        <v>0</v>
      </c>
      <c r="AS315" s="21">
        <f t="shared" si="66"/>
        <v>0</v>
      </c>
      <c r="AT315" s="21">
        <f t="shared" si="67"/>
        <v>0</v>
      </c>
      <c r="AU315" s="21">
        <f t="shared" si="68"/>
        <v>0</v>
      </c>
      <c r="AV315" s="21">
        <f t="shared" si="69"/>
        <v>0</v>
      </c>
    </row>
    <row r="316" spans="1:48" ht="15.6" x14ac:dyDescent="0.3">
      <c r="A316" s="51"/>
      <c r="B316" s="50"/>
      <c r="C316" s="96"/>
      <c r="D316" s="96"/>
      <c r="E316" s="49"/>
      <c r="F316" s="52">
        <f t="shared" si="56"/>
        <v>0</v>
      </c>
      <c r="G316" s="48"/>
      <c r="H316" s="38"/>
      <c r="I316" s="54">
        <f>IF(H316=0,0,TRUNC((50/(H316+0.24)- IF($G316="w",Parameter!$B$3,Parameter!$D$3))/IF($G316="w",Parameter!$C$3,Parameter!$E$3)))</f>
        <v>0</v>
      </c>
      <c r="J316" s="105"/>
      <c r="K316" s="54">
        <f>IF(J316=0,0,TRUNC((75/(J316+0.24)- IF($G316="w",Parameter!$B$3,Parameter!$D$3))/IF($G316="w",Parameter!$C$3,Parameter!$E$3)))</f>
        <v>0</v>
      </c>
      <c r="L316" s="105"/>
      <c r="M316" s="54">
        <f>IF(L316=0,0,TRUNC((100/(L316+0.24)- IF($G316="w",Parameter!$B$3,Parameter!$D$3))/IF($G316="w",Parameter!$C$3,Parameter!$E$3)))</f>
        <v>0</v>
      </c>
      <c r="N316" s="80"/>
      <c r="O316" s="79" t="s">
        <v>44</v>
      </c>
      <c r="P316" s="81"/>
      <c r="Q316" s="54">
        <f>IF($G316="m",0,IF(AND($P316=0,$N316=0),0,TRUNC((800/($N316*60+$P316)-IF($G316="w",Parameter!$B$6,Parameter!$D$6))/IF($G316="w",Parameter!$C$6,Parameter!$E$6))))</f>
        <v>0</v>
      </c>
      <c r="R316" s="106"/>
      <c r="S316" s="73">
        <f>IF(R316=0,0,TRUNC((2000/(R316)- IF(Q316="w",Parameter!$B$6,Parameter!$D$6))/IF(Q316="w",Parameter!$C$6,Parameter!$E$6)))</f>
        <v>0</v>
      </c>
      <c r="T316" s="106"/>
      <c r="U316" s="73">
        <f>IF(T316=0,0,TRUNC((2000/(T316)- IF(Q316="w",Parameter!$B$3,Parameter!$D$3))/IF(Q316="w",Parameter!$C$3,Parameter!$E$3)))</f>
        <v>0</v>
      </c>
      <c r="V316" s="80"/>
      <c r="W316" s="79" t="s">
        <v>44</v>
      </c>
      <c r="X316" s="81"/>
      <c r="Y316" s="54">
        <f>IF($G316="w",0,IF(AND($V316=0,$X316=0),0,TRUNC((1000/($V316*60+$X316)-IF($G316="w",Parameter!$B$6,Parameter!$D$6))/IF($G316="w",Parameter!$C$6,Parameter!$E$6))))</f>
        <v>0</v>
      </c>
      <c r="Z316" s="37"/>
      <c r="AA316" s="104">
        <f>IF(Z316=0,0,TRUNC((SQRT(Z316)- IF($G316="w",Parameter!$B$11,Parameter!$D$11))/IF($G316="w",Parameter!$C$11,Parameter!$E$11)))</f>
        <v>0</v>
      </c>
      <c r="AB316" s="105"/>
      <c r="AC316" s="104">
        <f>IF(AB316=0,0,TRUNC((SQRT(AB316)- IF($G316="w",Parameter!$B$10,Parameter!$D$10))/IF($G316="w",Parameter!$C$10,Parameter!$E$10)))</f>
        <v>0</v>
      </c>
      <c r="AD316" s="38"/>
      <c r="AE316" s="55">
        <f>IF(AD316=0,0,TRUNC((SQRT(AD316)- IF($G316="w",Parameter!$B$15,Parameter!$D$15))/IF($G316="w",Parameter!$C$15,Parameter!$E$15)))</f>
        <v>0</v>
      </c>
      <c r="AF316" s="32"/>
      <c r="AG316" s="55">
        <f>IF(AF316=0,0,TRUNC((SQRT(AF316)- IF($G316="w",Parameter!$B$12,Parameter!$D$12))/IF($G316="w",Parameter!$C$12,Parameter!$E$12)))</f>
        <v>0</v>
      </c>
      <c r="AH316" s="60">
        <f t="shared" si="57"/>
        <v>0</v>
      </c>
      <c r="AI316" s="61">
        <f>LOOKUP($F316,Urkunde!$A$2:$A$16,IF($G316="w",Urkunde!$B$2:$B$16,Urkunde!$D$2:$D$16))</f>
        <v>0</v>
      </c>
      <c r="AJ316" s="61">
        <f>LOOKUP($F316,Urkunde!$A$2:$A$16,IF($G316="w",Urkunde!$C$2:$C$16,Urkunde!$E$2:$E$16))</f>
        <v>0</v>
      </c>
      <c r="AK316" s="61" t="str">
        <f t="shared" si="58"/>
        <v>-</v>
      </c>
      <c r="AL316" s="29">
        <f t="shared" si="59"/>
        <v>0</v>
      </c>
      <c r="AM316" s="21">
        <f t="shared" si="60"/>
        <v>0</v>
      </c>
      <c r="AN316" s="21">
        <f t="shared" si="61"/>
        <v>0</v>
      </c>
      <c r="AO316" s="21">
        <f t="shared" si="62"/>
        <v>0</v>
      </c>
      <c r="AP316" s="21">
        <f t="shared" si="63"/>
        <v>0</v>
      </c>
      <c r="AQ316" s="21">
        <f t="shared" si="64"/>
        <v>0</v>
      </c>
      <c r="AR316" s="21">
        <f t="shared" si="65"/>
        <v>0</v>
      </c>
      <c r="AS316" s="21">
        <f t="shared" si="66"/>
        <v>0</v>
      </c>
      <c r="AT316" s="21">
        <f t="shared" si="67"/>
        <v>0</v>
      </c>
      <c r="AU316" s="21">
        <f t="shared" si="68"/>
        <v>0</v>
      </c>
      <c r="AV316" s="21">
        <f t="shared" si="69"/>
        <v>0</v>
      </c>
    </row>
    <row r="317" spans="1:48" ht="15.6" x14ac:dyDescent="0.3">
      <c r="A317" s="51"/>
      <c r="B317" s="50"/>
      <c r="C317" s="96"/>
      <c r="D317" s="96"/>
      <c r="E317" s="49"/>
      <c r="F317" s="52">
        <f t="shared" si="56"/>
        <v>0</v>
      </c>
      <c r="G317" s="48"/>
      <c r="H317" s="38"/>
      <c r="I317" s="54">
        <f>IF(H317=0,0,TRUNC((50/(H317+0.24)- IF($G317="w",Parameter!$B$3,Parameter!$D$3))/IF($G317="w",Parameter!$C$3,Parameter!$E$3)))</f>
        <v>0</v>
      </c>
      <c r="J317" s="105"/>
      <c r="K317" s="54">
        <f>IF(J317=0,0,TRUNC((75/(J317+0.24)- IF($G317="w",Parameter!$B$3,Parameter!$D$3))/IF($G317="w",Parameter!$C$3,Parameter!$E$3)))</f>
        <v>0</v>
      </c>
      <c r="L317" s="105"/>
      <c r="M317" s="54">
        <f>IF(L317=0,0,TRUNC((100/(L317+0.24)- IF($G317="w",Parameter!$B$3,Parameter!$D$3))/IF($G317="w",Parameter!$C$3,Parameter!$E$3)))</f>
        <v>0</v>
      </c>
      <c r="N317" s="80"/>
      <c r="O317" s="79" t="s">
        <v>44</v>
      </c>
      <c r="P317" s="81"/>
      <c r="Q317" s="54">
        <f>IF($G317="m",0,IF(AND($P317=0,$N317=0),0,TRUNC((800/($N317*60+$P317)-IF($G317="w",Parameter!$B$6,Parameter!$D$6))/IF($G317="w",Parameter!$C$6,Parameter!$E$6))))</f>
        <v>0</v>
      </c>
      <c r="R317" s="106"/>
      <c r="S317" s="73">
        <f>IF(R317=0,0,TRUNC((2000/(R317)- IF(Q317="w",Parameter!$B$6,Parameter!$D$6))/IF(Q317="w",Parameter!$C$6,Parameter!$E$6)))</f>
        <v>0</v>
      </c>
      <c r="T317" s="106"/>
      <c r="U317" s="73">
        <f>IF(T317=0,0,TRUNC((2000/(T317)- IF(Q317="w",Parameter!$B$3,Parameter!$D$3))/IF(Q317="w",Parameter!$C$3,Parameter!$E$3)))</f>
        <v>0</v>
      </c>
      <c r="V317" s="80"/>
      <c r="W317" s="79" t="s">
        <v>44</v>
      </c>
      <c r="X317" s="81"/>
      <c r="Y317" s="54">
        <f>IF($G317="w",0,IF(AND($V317=0,$X317=0),0,TRUNC((1000/($V317*60+$X317)-IF($G317="w",Parameter!$B$6,Parameter!$D$6))/IF($G317="w",Parameter!$C$6,Parameter!$E$6))))</f>
        <v>0</v>
      </c>
      <c r="Z317" s="37"/>
      <c r="AA317" s="104">
        <f>IF(Z317=0,0,TRUNC((SQRT(Z317)- IF($G317="w",Parameter!$B$11,Parameter!$D$11))/IF($G317="w",Parameter!$C$11,Parameter!$E$11)))</f>
        <v>0</v>
      </c>
      <c r="AB317" s="105"/>
      <c r="AC317" s="104">
        <f>IF(AB317=0,0,TRUNC((SQRT(AB317)- IF($G317="w",Parameter!$B$10,Parameter!$D$10))/IF($G317="w",Parameter!$C$10,Parameter!$E$10)))</f>
        <v>0</v>
      </c>
      <c r="AD317" s="38"/>
      <c r="AE317" s="55">
        <f>IF(AD317=0,0,TRUNC((SQRT(AD317)- IF($G317="w",Parameter!$B$15,Parameter!$D$15))/IF($G317="w",Parameter!$C$15,Parameter!$E$15)))</f>
        <v>0</v>
      </c>
      <c r="AF317" s="32"/>
      <c r="AG317" s="55">
        <f>IF(AF317=0,0,TRUNC((SQRT(AF317)- IF($G317="w",Parameter!$B$12,Parameter!$D$12))/IF($G317="w",Parameter!$C$12,Parameter!$E$12)))</f>
        <v>0</v>
      </c>
      <c r="AH317" s="60">
        <f t="shared" si="57"/>
        <v>0</v>
      </c>
      <c r="AI317" s="61">
        <f>LOOKUP($F317,Urkunde!$A$2:$A$16,IF($G317="w",Urkunde!$B$2:$B$16,Urkunde!$D$2:$D$16))</f>
        <v>0</v>
      </c>
      <c r="AJ317" s="61">
        <f>LOOKUP($F317,Urkunde!$A$2:$A$16,IF($G317="w",Urkunde!$C$2:$C$16,Urkunde!$E$2:$E$16))</f>
        <v>0</v>
      </c>
      <c r="AK317" s="61" t="str">
        <f t="shared" si="58"/>
        <v>-</v>
      </c>
      <c r="AL317" s="29">
        <f t="shared" si="59"/>
        <v>0</v>
      </c>
      <c r="AM317" s="21">
        <f t="shared" si="60"/>
        <v>0</v>
      </c>
      <c r="AN317" s="21">
        <f t="shared" si="61"/>
        <v>0</v>
      </c>
      <c r="AO317" s="21">
        <f t="shared" si="62"/>
        <v>0</v>
      </c>
      <c r="AP317" s="21">
        <f t="shared" si="63"/>
        <v>0</v>
      </c>
      <c r="AQ317" s="21">
        <f t="shared" si="64"/>
        <v>0</v>
      </c>
      <c r="AR317" s="21">
        <f t="shared" si="65"/>
        <v>0</v>
      </c>
      <c r="AS317" s="21">
        <f t="shared" si="66"/>
        <v>0</v>
      </c>
      <c r="AT317" s="21">
        <f t="shared" si="67"/>
        <v>0</v>
      </c>
      <c r="AU317" s="21">
        <f t="shared" si="68"/>
        <v>0</v>
      </c>
      <c r="AV317" s="21">
        <f t="shared" si="69"/>
        <v>0</v>
      </c>
    </row>
    <row r="318" spans="1:48" ht="15.6" x14ac:dyDescent="0.3">
      <c r="A318" s="51"/>
      <c r="B318" s="50"/>
      <c r="C318" s="96"/>
      <c r="D318" s="96"/>
      <c r="E318" s="49"/>
      <c r="F318" s="52">
        <f t="shared" si="56"/>
        <v>0</v>
      </c>
      <c r="G318" s="48"/>
      <c r="H318" s="38"/>
      <c r="I318" s="54">
        <f>IF(H318=0,0,TRUNC((50/(H318+0.24)- IF($G318="w",Parameter!$B$3,Parameter!$D$3))/IF($G318="w",Parameter!$C$3,Parameter!$E$3)))</f>
        <v>0</v>
      </c>
      <c r="J318" s="105"/>
      <c r="K318" s="54">
        <f>IF(J318=0,0,TRUNC((75/(J318+0.24)- IF($G318="w",Parameter!$B$3,Parameter!$D$3))/IF($G318="w",Parameter!$C$3,Parameter!$E$3)))</f>
        <v>0</v>
      </c>
      <c r="L318" s="105"/>
      <c r="M318" s="54">
        <f>IF(L318=0,0,TRUNC((100/(L318+0.24)- IF($G318="w",Parameter!$B$3,Parameter!$D$3))/IF($G318="w",Parameter!$C$3,Parameter!$E$3)))</f>
        <v>0</v>
      </c>
      <c r="N318" s="80"/>
      <c r="O318" s="79" t="s">
        <v>44</v>
      </c>
      <c r="P318" s="81"/>
      <c r="Q318" s="54">
        <f>IF($G318="m",0,IF(AND($P318=0,$N318=0),0,TRUNC((800/($N318*60+$P318)-IF($G318="w",Parameter!$B$6,Parameter!$D$6))/IF($G318="w",Parameter!$C$6,Parameter!$E$6))))</f>
        <v>0</v>
      </c>
      <c r="R318" s="106"/>
      <c r="S318" s="73">
        <f>IF(R318=0,0,TRUNC((2000/(R318)- IF(Q318="w",Parameter!$B$6,Parameter!$D$6))/IF(Q318="w",Parameter!$C$6,Parameter!$E$6)))</f>
        <v>0</v>
      </c>
      <c r="T318" s="106"/>
      <c r="U318" s="73">
        <f>IF(T318=0,0,TRUNC((2000/(T318)- IF(Q318="w",Parameter!$B$3,Parameter!$D$3))/IF(Q318="w",Parameter!$C$3,Parameter!$E$3)))</f>
        <v>0</v>
      </c>
      <c r="V318" s="80"/>
      <c r="W318" s="79" t="s">
        <v>44</v>
      </c>
      <c r="X318" s="81"/>
      <c r="Y318" s="54">
        <f>IF($G318="w",0,IF(AND($V318=0,$X318=0),0,TRUNC((1000/($V318*60+$X318)-IF($G318="w",Parameter!$B$6,Parameter!$D$6))/IF($G318="w",Parameter!$C$6,Parameter!$E$6))))</f>
        <v>0</v>
      </c>
      <c r="Z318" s="37"/>
      <c r="AA318" s="104">
        <f>IF(Z318=0,0,TRUNC((SQRT(Z318)- IF($G318="w",Parameter!$B$11,Parameter!$D$11))/IF($G318="w",Parameter!$C$11,Parameter!$E$11)))</f>
        <v>0</v>
      </c>
      <c r="AB318" s="105"/>
      <c r="AC318" s="104">
        <f>IF(AB318=0,0,TRUNC((SQRT(AB318)- IF($G318="w",Parameter!$B$10,Parameter!$D$10))/IF($G318="w",Parameter!$C$10,Parameter!$E$10)))</f>
        <v>0</v>
      </c>
      <c r="AD318" s="38"/>
      <c r="AE318" s="55">
        <f>IF(AD318=0,0,TRUNC((SQRT(AD318)- IF($G318="w",Parameter!$B$15,Parameter!$D$15))/IF($G318="w",Parameter!$C$15,Parameter!$E$15)))</f>
        <v>0</v>
      </c>
      <c r="AF318" s="32"/>
      <c r="AG318" s="55">
        <f>IF(AF318=0,0,TRUNC((SQRT(AF318)- IF($G318="w",Parameter!$B$12,Parameter!$D$12))/IF($G318="w",Parameter!$C$12,Parameter!$E$12)))</f>
        <v>0</v>
      </c>
      <c r="AH318" s="60">
        <f t="shared" si="57"/>
        <v>0</v>
      </c>
      <c r="AI318" s="61">
        <f>LOOKUP($F318,Urkunde!$A$2:$A$16,IF($G318="w",Urkunde!$B$2:$B$16,Urkunde!$D$2:$D$16))</f>
        <v>0</v>
      </c>
      <c r="AJ318" s="61">
        <f>LOOKUP($F318,Urkunde!$A$2:$A$16,IF($G318="w",Urkunde!$C$2:$C$16,Urkunde!$E$2:$E$16))</f>
        <v>0</v>
      </c>
      <c r="AK318" s="61" t="str">
        <f t="shared" si="58"/>
        <v>-</v>
      </c>
      <c r="AL318" s="29">
        <f t="shared" si="59"/>
        <v>0</v>
      </c>
      <c r="AM318" s="21">
        <f t="shared" si="60"/>
        <v>0</v>
      </c>
      <c r="AN318" s="21">
        <f t="shared" si="61"/>
        <v>0</v>
      </c>
      <c r="AO318" s="21">
        <f t="shared" si="62"/>
        <v>0</v>
      </c>
      <c r="AP318" s="21">
        <f t="shared" si="63"/>
        <v>0</v>
      </c>
      <c r="AQ318" s="21">
        <f t="shared" si="64"/>
        <v>0</v>
      </c>
      <c r="AR318" s="21">
        <f t="shared" si="65"/>
        <v>0</v>
      </c>
      <c r="AS318" s="21">
        <f t="shared" si="66"/>
        <v>0</v>
      </c>
      <c r="AT318" s="21">
        <f t="shared" si="67"/>
        <v>0</v>
      </c>
      <c r="AU318" s="21">
        <f t="shared" si="68"/>
        <v>0</v>
      </c>
      <c r="AV318" s="21">
        <f t="shared" si="69"/>
        <v>0</v>
      </c>
    </row>
    <row r="319" spans="1:48" ht="15.6" x14ac:dyDescent="0.3">
      <c r="A319" s="51"/>
      <c r="B319" s="50"/>
      <c r="C319" s="96"/>
      <c r="D319" s="96"/>
      <c r="E319" s="49"/>
      <c r="F319" s="52">
        <f t="shared" si="56"/>
        <v>0</v>
      </c>
      <c r="G319" s="48"/>
      <c r="H319" s="38"/>
      <c r="I319" s="54">
        <f>IF(H319=0,0,TRUNC((50/(H319+0.24)- IF($G319="w",Parameter!$B$3,Parameter!$D$3))/IF($G319="w",Parameter!$C$3,Parameter!$E$3)))</f>
        <v>0</v>
      </c>
      <c r="J319" s="105"/>
      <c r="K319" s="54">
        <f>IF(J319=0,0,TRUNC((75/(J319+0.24)- IF($G319="w",Parameter!$B$3,Parameter!$D$3))/IF($G319="w",Parameter!$C$3,Parameter!$E$3)))</f>
        <v>0</v>
      </c>
      <c r="L319" s="105"/>
      <c r="M319" s="54">
        <f>IF(L319=0,0,TRUNC((100/(L319+0.24)- IF($G319="w",Parameter!$B$3,Parameter!$D$3))/IF($G319="w",Parameter!$C$3,Parameter!$E$3)))</f>
        <v>0</v>
      </c>
      <c r="N319" s="80"/>
      <c r="O319" s="79" t="s">
        <v>44</v>
      </c>
      <c r="P319" s="81"/>
      <c r="Q319" s="54">
        <f>IF($G319="m",0,IF(AND($P319=0,$N319=0),0,TRUNC((800/($N319*60+$P319)-IF($G319="w",Parameter!$B$6,Parameter!$D$6))/IF($G319="w",Parameter!$C$6,Parameter!$E$6))))</f>
        <v>0</v>
      </c>
      <c r="R319" s="106"/>
      <c r="S319" s="73">
        <f>IF(R319=0,0,TRUNC((2000/(R319)- IF(Q319="w",Parameter!$B$6,Parameter!$D$6))/IF(Q319="w",Parameter!$C$6,Parameter!$E$6)))</f>
        <v>0</v>
      </c>
      <c r="T319" s="106"/>
      <c r="U319" s="73">
        <f>IF(T319=0,0,TRUNC((2000/(T319)- IF(Q319="w",Parameter!$B$3,Parameter!$D$3))/IF(Q319="w",Parameter!$C$3,Parameter!$E$3)))</f>
        <v>0</v>
      </c>
      <c r="V319" s="80"/>
      <c r="W319" s="79" t="s">
        <v>44</v>
      </c>
      <c r="X319" s="81"/>
      <c r="Y319" s="54">
        <f>IF($G319="w",0,IF(AND($V319=0,$X319=0),0,TRUNC((1000/($V319*60+$X319)-IF($G319="w",Parameter!$B$6,Parameter!$D$6))/IF($G319="w",Parameter!$C$6,Parameter!$E$6))))</f>
        <v>0</v>
      </c>
      <c r="Z319" s="37"/>
      <c r="AA319" s="104">
        <f>IF(Z319=0,0,TRUNC((SQRT(Z319)- IF($G319="w",Parameter!$B$11,Parameter!$D$11))/IF($G319="w",Parameter!$C$11,Parameter!$E$11)))</f>
        <v>0</v>
      </c>
      <c r="AB319" s="105"/>
      <c r="AC319" s="104">
        <f>IF(AB319=0,0,TRUNC((SQRT(AB319)- IF($G319="w",Parameter!$B$10,Parameter!$D$10))/IF($G319="w",Parameter!$C$10,Parameter!$E$10)))</f>
        <v>0</v>
      </c>
      <c r="AD319" s="38"/>
      <c r="AE319" s="55">
        <f>IF(AD319=0,0,TRUNC((SQRT(AD319)- IF($G319="w",Parameter!$B$15,Parameter!$D$15))/IF($G319="w",Parameter!$C$15,Parameter!$E$15)))</f>
        <v>0</v>
      </c>
      <c r="AF319" s="32"/>
      <c r="AG319" s="55">
        <f>IF(AF319=0,0,TRUNC((SQRT(AF319)- IF($G319="w",Parameter!$B$12,Parameter!$D$12))/IF($G319="w",Parameter!$C$12,Parameter!$E$12)))</f>
        <v>0</v>
      </c>
      <c r="AH319" s="60">
        <f t="shared" si="57"/>
        <v>0</v>
      </c>
      <c r="AI319" s="61">
        <f>LOOKUP($F319,Urkunde!$A$2:$A$16,IF($G319="w",Urkunde!$B$2:$B$16,Urkunde!$D$2:$D$16))</f>
        <v>0</v>
      </c>
      <c r="AJ319" s="61">
        <f>LOOKUP($F319,Urkunde!$A$2:$A$16,IF($G319="w",Urkunde!$C$2:$C$16,Urkunde!$E$2:$E$16))</f>
        <v>0</v>
      </c>
      <c r="AK319" s="61" t="str">
        <f t="shared" si="58"/>
        <v>-</v>
      </c>
      <c r="AL319" s="29">
        <f t="shared" si="59"/>
        <v>0</v>
      </c>
      <c r="AM319" s="21">
        <f t="shared" si="60"/>
        <v>0</v>
      </c>
      <c r="AN319" s="21">
        <f t="shared" si="61"/>
        <v>0</v>
      </c>
      <c r="AO319" s="21">
        <f t="shared" si="62"/>
        <v>0</v>
      </c>
      <c r="AP319" s="21">
        <f t="shared" si="63"/>
        <v>0</v>
      </c>
      <c r="AQ319" s="21">
        <f t="shared" si="64"/>
        <v>0</v>
      </c>
      <c r="AR319" s="21">
        <f t="shared" si="65"/>
        <v>0</v>
      </c>
      <c r="AS319" s="21">
        <f t="shared" si="66"/>
        <v>0</v>
      </c>
      <c r="AT319" s="21">
        <f t="shared" si="67"/>
        <v>0</v>
      </c>
      <c r="AU319" s="21">
        <f t="shared" si="68"/>
        <v>0</v>
      </c>
      <c r="AV319" s="21">
        <f t="shared" si="69"/>
        <v>0</v>
      </c>
    </row>
    <row r="320" spans="1:48" ht="15.6" x14ac:dyDescent="0.3">
      <c r="A320" s="51"/>
      <c r="B320" s="50"/>
      <c r="C320" s="96"/>
      <c r="D320" s="96"/>
      <c r="E320" s="49"/>
      <c r="F320" s="52">
        <f t="shared" si="56"/>
        <v>0</v>
      </c>
      <c r="G320" s="48"/>
      <c r="H320" s="38"/>
      <c r="I320" s="54">
        <f>IF(H320=0,0,TRUNC((50/(H320+0.24)- IF($G320="w",Parameter!$B$3,Parameter!$D$3))/IF($G320="w",Parameter!$C$3,Parameter!$E$3)))</f>
        <v>0</v>
      </c>
      <c r="J320" s="105"/>
      <c r="K320" s="54">
        <f>IF(J320=0,0,TRUNC((75/(J320+0.24)- IF($G320="w",Parameter!$B$3,Parameter!$D$3))/IF($G320="w",Parameter!$C$3,Parameter!$E$3)))</f>
        <v>0</v>
      </c>
      <c r="L320" s="105"/>
      <c r="M320" s="54">
        <f>IF(L320=0,0,TRUNC((100/(L320+0.24)- IF($G320="w",Parameter!$B$3,Parameter!$D$3))/IF($G320="w",Parameter!$C$3,Parameter!$E$3)))</f>
        <v>0</v>
      </c>
      <c r="N320" s="80"/>
      <c r="O320" s="79" t="s">
        <v>44</v>
      </c>
      <c r="P320" s="81"/>
      <c r="Q320" s="54">
        <f>IF($G320="m",0,IF(AND($P320=0,$N320=0),0,TRUNC((800/($N320*60+$P320)-IF($G320="w",Parameter!$B$6,Parameter!$D$6))/IF($G320="w",Parameter!$C$6,Parameter!$E$6))))</f>
        <v>0</v>
      </c>
      <c r="R320" s="106"/>
      <c r="S320" s="73">
        <f>IF(R320=0,0,TRUNC((2000/(R320)- IF(Q320="w",Parameter!$B$6,Parameter!$D$6))/IF(Q320="w",Parameter!$C$6,Parameter!$E$6)))</f>
        <v>0</v>
      </c>
      <c r="T320" s="106"/>
      <c r="U320" s="73">
        <f>IF(T320=0,0,TRUNC((2000/(T320)- IF(Q320="w",Parameter!$B$3,Parameter!$D$3))/IF(Q320="w",Parameter!$C$3,Parameter!$E$3)))</f>
        <v>0</v>
      </c>
      <c r="V320" s="80"/>
      <c r="W320" s="79" t="s">
        <v>44</v>
      </c>
      <c r="X320" s="81"/>
      <c r="Y320" s="54">
        <f>IF($G320="w",0,IF(AND($V320=0,$X320=0),0,TRUNC((1000/($V320*60+$X320)-IF($G320="w",Parameter!$B$6,Parameter!$D$6))/IF($G320="w",Parameter!$C$6,Parameter!$E$6))))</f>
        <v>0</v>
      </c>
      <c r="Z320" s="37"/>
      <c r="AA320" s="104">
        <f>IF(Z320=0,0,TRUNC((SQRT(Z320)- IF($G320="w",Parameter!$B$11,Parameter!$D$11))/IF($G320="w",Parameter!$C$11,Parameter!$E$11)))</f>
        <v>0</v>
      </c>
      <c r="AB320" s="105"/>
      <c r="AC320" s="104">
        <f>IF(AB320=0,0,TRUNC((SQRT(AB320)- IF($G320="w",Parameter!$B$10,Parameter!$D$10))/IF($G320="w",Parameter!$C$10,Parameter!$E$10)))</f>
        <v>0</v>
      </c>
      <c r="AD320" s="38"/>
      <c r="AE320" s="55">
        <f>IF(AD320=0,0,TRUNC((SQRT(AD320)- IF($G320="w",Parameter!$B$15,Parameter!$D$15))/IF($G320="w",Parameter!$C$15,Parameter!$E$15)))</f>
        <v>0</v>
      </c>
      <c r="AF320" s="32"/>
      <c r="AG320" s="55">
        <f>IF(AF320=0,0,TRUNC((SQRT(AF320)- IF($G320="w",Parameter!$B$12,Parameter!$D$12))/IF($G320="w",Parameter!$C$12,Parameter!$E$12)))</f>
        <v>0</v>
      </c>
      <c r="AH320" s="60">
        <f t="shared" si="57"/>
        <v>0</v>
      </c>
      <c r="AI320" s="61">
        <f>LOOKUP($F320,Urkunde!$A$2:$A$16,IF($G320="w",Urkunde!$B$2:$B$16,Urkunde!$D$2:$D$16))</f>
        <v>0</v>
      </c>
      <c r="AJ320" s="61">
        <f>LOOKUP($F320,Urkunde!$A$2:$A$16,IF($G320="w",Urkunde!$C$2:$C$16,Urkunde!$E$2:$E$16))</f>
        <v>0</v>
      </c>
      <c r="AK320" s="61" t="str">
        <f t="shared" si="58"/>
        <v>-</v>
      </c>
      <c r="AL320" s="29">
        <f t="shared" si="59"/>
        <v>0</v>
      </c>
      <c r="AM320" s="21">
        <f t="shared" si="60"/>
        <v>0</v>
      </c>
      <c r="AN320" s="21">
        <f t="shared" si="61"/>
        <v>0</v>
      </c>
      <c r="AO320" s="21">
        <f t="shared" si="62"/>
        <v>0</v>
      </c>
      <c r="AP320" s="21">
        <f t="shared" si="63"/>
        <v>0</v>
      </c>
      <c r="AQ320" s="21">
        <f t="shared" si="64"/>
        <v>0</v>
      </c>
      <c r="AR320" s="21">
        <f t="shared" si="65"/>
        <v>0</v>
      </c>
      <c r="AS320" s="21">
        <f t="shared" si="66"/>
        <v>0</v>
      </c>
      <c r="AT320" s="21">
        <f t="shared" si="67"/>
        <v>0</v>
      </c>
      <c r="AU320" s="21">
        <f t="shared" si="68"/>
        <v>0</v>
      </c>
      <c r="AV320" s="21">
        <f t="shared" si="69"/>
        <v>0</v>
      </c>
    </row>
    <row r="321" spans="1:48" ht="15.6" x14ac:dyDescent="0.3">
      <c r="A321" s="51"/>
      <c r="B321" s="50"/>
      <c r="C321" s="96"/>
      <c r="D321" s="96"/>
      <c r="E321" s="49"/>
      <c r="F321" s="52">
        <f t="shared" si="56"/>
        <v>0</v>
      </c>
      <c r="G321" s="48"/>
      <c r="H321" s="38"/>
      <c r="I321" s="54">
        <f>IF(H321=0,0,TRUNC((50/(H321+0.24)- IF($G321="w",Parameter!$B$3,Parameter!$D$3))/IF($G321="w",Parameter!$C$3,Parameter!$E$3)))</f>
        <v>0</v>
      </c>
      <c r="J321" s="105"/>
      <c r="K321" s="54">
        <f>IF(J321=0,0,TRUNC((75/(J321+0.24)- IF($G321="w",Parameter!$B$3,Parameter!$D$3))/IF($G321="w",Parameter!$C$3,Parameter!$E$3)))</f>
        <v>0</v>
      </c>
      <c r="L321" s="105"/>
      <c r="M321" s="54">
        <f>IF(L321=0,0,TRUNC((100/(L321+0.24)- IF($G321="w",Parameter!$B$3,Parameter!$D$3))/IF($G321="w",Parameter!$C$3,Parameter!$E$3)))</f>
        <v>0</v>
      </c>
      <c r="N321" s="80"/>
      <c r="O321" s="79" t="s">
        <v>44</v>
      </c>
      <c r="P321" s="81"/>
      <c r="Q321" s="54">
        <f>IF($G321="m",0,IF(AND($P321=0,$N321=0),0,TRUNC((800/($N321*60+$P321)-IF($G321="w",Parameter!$B$6,Parameter!$D$6))/IF($G321="w",Parameter!$C$6,Parameter!$E$6))))</f>
        <v>0</v>
      </c>
      <c r="R321" s="106"/>
      <c r="S321" s="73">
        <f>IF(R321=0,0,TRUNC((2000/(R321)- IF(Q321="w",Parameter!$B$6,Parameter!$D$6))/IF(Q321="w",Parameter!$C$6,Parameter!$E$6)))</f>
        <v>0</v>
      </c>
      <c r="T321" s="106"/>
      <c r="U321" s="73">
        <f>IF(T321=0,0,TRUNC((2000/(T321)- IF(Q321="w",Parameter!$B$3,Parameter!$D$3))/IF(Q321="w",Parameter!$C$3,Parameter!$E$3)))</f>
        <v>0</v>
      </c>
      <c r="V321" s="80"/>
      <c r="W321" s="79" t="s">
        <v>44</v>
      </c>
      <c r="X321" s="81"/>
      <c r="Y321" s="54">
        <f>IF($G321="w",0,IF(AND($V321=0,$X321=0),0,TRUNC((1000/($V321*60+$X321)-IF($G321="w",Parameter!$B$6,Parameter!$D$6))/IF($G321="w",Parameter!$C$6,Parameter!$E$6))))</f>
        <v>0</v>
      </c>
      <c r="Z321" s="37"/>
      <c r="AA321" s="104">
        <f>IF(Z321=0,0,TRUNC((SQRT(Z321)- IF($G321="w",Parameter!$B$11,Parameter!$D$11))/IF($G321="w",Parameter!$C$11,Parameter!$E$11)))</f>
        <v>0</v>
      </c>
      <c r="AB321" s="105"/>
      <c r="AC321" s="104">
        <f>IF(AB321=0,0,TRUNC((SQRT(AB321)- IF($G321="w",Parameter!$B$10,Parameter!$D$10))/IF($G321="w",Parameter!$C$10,Parameter!$E$10)))</f>
        <v>0</v>
      </c>
      <c r="AD321" s="38"/>
      <c r="AE321" s="55">
        <f>IF(AD321=0,0,TRUNC((SQRT(AD321)- IF($G321="w",Parameter!$B$15,Parameter!$D$15))/IF($G321="w",Parameter!$C$15,Parameter!$E$15)))</f>
        <v>0</v>
      </c>
      <c r="AF321" s="32"/>
      <c r="AG321" s="55">
        <f>IF(AF321=0,0,TRUNC((SQRT(AF321)- IF($G321="w",Parameter!$B$12,Parameter!$D$12))/IF($G321="w",Parameter!$C$12,Parameter!$E$12)))</f>
        <v>0</v>
      </c>
      <c r="AH321" s="60">
        <f t="shared" si="57"/>
        <v>0</v>
      </c>
      <c r="AI321" s="61">
        <f>LOOKUP($F321,Urkunde!$A$2:$A$16,IF($G321="w",Urkunde!$B$2:$B$16,Urkunde!$D$2:$D$16))</f>
        <v>0</v>
      </c>
      <c r="AJ321" s="61">
        <f>LOOKUP($F321,Urkunde!$A$2:$A$16,IF($G321="w",Urkunde!$C$2:$C$16,Urkunde!$E$2:$E$16))</f>
        <v>0</v>
      </c>
      <c r="AK321" s="61" t="str">
        <f t="shared" si="58"/>
        <v>-</v>
      </c>
      <c r="AL321" s="29">
        <f t="shared" si="59"/>
        <v>0</v>
      </c>
      <c r="AM321" s="21">
        <f t="shared" si="60"/>
        <v>0</v>
      </c>
      <c r="AN321" s="21">
        <f t="shared" si="61"/>
        <v>0</v>
      </c>
      <c r="AO321" s="21">
        <f t="shared" si="62"/>
        <v>0</v>
      </c>
      <c r="AP321" s="21">
        <f t="shared" si="63"/>
        <v>0</v>
      </c>
      <c r="AQ321" s="21">
        <f t="shared" si="64"/>
        <v>0</v>
      </c>
      <c r="AR321" s="21">
        <f t="shared" si="65"/>
        <v>0</v>
      </c>
      <c r="AS321" s="21">
        <f t="shared" si="66"/>
        <v>0</v>
      </c>
      <c r="AT321" s="21">
        <f t="shared" si="67"/>
        <v>0</v>
      </c>
      <c r="AU321" s="21">
        <f t="shared" si="68"/>
        <v>0</v>
      </c>
      <c r="AV321" s="21">
        <f t="shared" si="69"/>
        <v>0</v>
      </c>
    </row>
    <row r="322" spans="1:48" ht="15.6" x14ac:dyDescent="0.3">
      <c r="A322" s="51"/>
      <c r="B322" s="50"/>
      <c r="C322" s="96"/>
      <c r="D322" s="96"/>
      <c r="E322" s="49"/>
      <c r="F322" s="52">
        <f t="shared" si="56"/>
        <v>0</v>
      </c>
      <c r="G322" s="48"/>
      <c r="H322" s="38"/>
      <c r="I322" s="54">
        <f>IF(H322=0,0,TRUNC((50/(H322+0.24)- IF($G322="w",Parameter!$B$3,Parameter!$D$3))/IF($G322="w",Parameter!$C$3,Parameter!$E$3)))</f>
        <v>0</v>
      </c>
      <c r="J322" s="105"/>
      <c r="K322" s="54">
        <f>IF(J322=0,0,TRUNC((75/(J322+0.24)- IF($G322="w",Parameter!$B$3,Parameter!$D$3))/IF($G322="w",Parameter!$C$3,Parameter!$E$3)))</f>
        <v>0</v>
      </c>
      <c r="L322" s="105"/>
      <c r="M322" s="54">
        <f>IF(L322=0,0,TRUNC((100/(L322+0.24)- IF($G322="w",Parameter!$B$3,Parameter!$D$3))/IF($G322="w",Parameter!$C$3,Parameter!$E$3)))</f>
        <v>0</v>
      </c>
      <c r="N322" s="80"/>
      <c r="O322" s="79" t="s">
        <v>44</v>
      </c>
      <c r="P322" s="81"/>
      <c r="Q322" s="54">
        <f>IF($G322="m",0,IF(AND($P322=0,$N322=0),0,TRUNC((800/($N322*60+$P322)-IF($G322="w",Parameter!$B$6,Parameter!$D$6))/IF($G322="w",Parameter!$C$6,Parameter!$E$6))))</f>
        <v>0</v>
      </c>
      <c r="R322" s="106"/>
      <c r="S322" s="73">
        <f>IF(R322=0,0,TRUNC((2000/(R322)- IF(Q322="w",Parameter!$B$6,Parameter!$D$6))/IF(Q322="w",Parameter!$C$6,Parameter!$E$6)))</f>
        <v>0</v>
      </c>
      <c r="T322" s="106"/>
      <c r="U322" s="73">
        <f>IF(T322=0,0,TRUNC((2000/(T322)- IF(Q322="w",Parameter!$B$3,Parameter!$D$3))/IF(Q322="w",Parameter!$C$3,Parameter!$E$3)))</f>
        <v>0</v>
      </c>
      <c r="V322" s="80"/>
      <c r="W322" s="79" t="s">
        <v>44</v>
      </c>
      <c r="X322" s="81"/>
      <c r="Y322" s="54">
        <f>IF($G322="w",0,IF(AND($V322=0,$X322=0),0,TRUNC((1000/($V322*60+$X322)-IF($G322="w",Parameter!$B$6,Parameter!$D$6))/IF($G322="w",Parameter!$C$6,Parameter!$E$6))))</f>
        <v>0</v>
      </c>
      <c r="Z322" s="37"/>
      <c r="AA322" s="104">
        <f>IF(Z322=0,0,TRUNC((SQRT(Z322)- IF($G322="w",Parameter!$B$11,Parameter!$D$11))/IF($G322="w",Parameter!$C$11,Parameter!$E$11)))</f>
        <v>0</v>
      </c>
      <c r="AB322" s="105"/>
      <c r="AC322" s="104">
        <f>IF(AB322=0,0,TRUNC((SQRT(AB322)- IF($G322="w",Parameter!$B$10,Parameter!$D$10))/IF($G322="w",Parameter!$C$10,Parameter!$E$10)))</f>
        <v>0</v>
      </c>
      <c r="AD322" s="38"/>
      <c r="AE322" s="55">
        <f>IF(AD322=0,0,TRUNC((SQRT(AD322)- IF($G322="w",Parameter!$B$15,Parameter!$D$15))/IF($G322="w",Parameter!$C$15,Parameter!$E$15)))</f>
        <v>0</v>
      </c>
      <c r="AF322" s="32"/>
      <c r="AG322" s="55">
        <f>IF(AF322=0,0,TRUNC((SQRT(AF322)- IF($G322="w",Parameter!$B$12,Parameter!$D$12))/IF($G322="w",Parameter!$C$12,Parameter!$E$12)))</f>
        <v>0</v>
      </c>
      <c r="AH322" s="60">
        <f t="shared" si="57"/>
        <v>0</v>
      </c>
      <c r="AI322" s="61">
        <f>LOOKUP($F322,Urkunde!$A$2:$A$16,IF($G322="w",Urkunde!$B$2:$B$16,Urkunde!$D$2:$D$16))</f>
        <v>0</v>
      </c>
      <c r="AJ322" s="61">
        <f>LOOKUP($F322,Urkunde!$A$2:$A$16,IF($G322="w",Urkunde!$C$2:$C$16,Urkunde!$E$2:$E$16))</f>
        <v>0</v>
      </c>
      <c r="AK322" s="61" t="str">
        <f t="shared" si="58"/>
        <v>-</v>
      </c>
      <c r="AL322" s="29">
        <f t="shared" si="59"/>
        <v>0</v>
      </c>
      <c r="AM322" s="21">
        <f t="shared" si="60"/>
        <v>0</v>
      </c>
      <c r="AN322" s="21">
        <f t="shared" si="61"/>
        <v>0</v>
      </c>
      <c r="AO322" s="21">
        <f t="shared" si="62"/>
        <v>0</v>
      </c>
      <c r="AP322" s="21">
        <f t="shared" si="63"/>
        <v>0</v>
      </c>
      <c r="AQ322" s="21">
        <f t="shared" si="64"/>
        <v>0</v>
      </c>
      <c r="AR322" s="21">
        <f t="shared" si="65"/>
        <v>0</v>
      </c>
      <c r="AS322" s="21">
        <f t="shared" si="66"/>
        <v>0</v>
      </c>
      <c r="AT322" s="21">
        <f t="shared" si="67"/>
        <v>0</v>
      </c>
      <c r="AU322" s="21">
        <f t="shared" si="68"/>
        <v>0</v>
      </c>
      <c r="AV322" s="21">
        <f t="shared" si="69"/>
        <v>0</v>
      </c>
    </row>
    <row r="323" spans="1:48" ht="15.6" x14ac:dyDescent="0.3">
      <c r="A323" s="51"/>
      <c r="B323" s="50"/>
      <c r="C323" s="96"/>
      <c r="D323" s="96"/>
      <c r="E323" s="49"/>
      <c r="F323" s="52">
        <f t="shared" si="56"/>
        <v>0</v>
      </c>
      <c r="G323" s="48"/>
      <c r="H323" s="38"/>
      <c r="I323" s="54">
        <f>IF(H323=0,0,TRUNC((50/(H323+0.24)- IF($G323="w",Parameter!$B$3,Parameter!$D$3))/IF($G323="w",Parameter!$C$3,Parameter!$E$3)))</f>
        <v>0</v>
      </c>
      <c r="J323" s="105"/>
      <c r="K323" s="54">
        <f>IF(J323=0,0,TRUNC((75/(J323+0.24)- IF($G323="w",Parameter!$B$3,Parameter!$D$3))/IF($G323="w",Parameter!$C$3,Parameter!$E$3)))</f>
        <v>0</v>
      </c>
      <c r="L323" s="105"/>
      <c r="M323" s="54">
        <f>IF(L323=0,0,TRUNC((100/(L323+0.24)- IF($G323="w",Parameter!$B$3,Parameter!$D$3))/IF($G323="w",Parameter!$C$3,Parameter!$E$3)))</f>
        <v>0</v>
      </c>
      <c r="N323" s="80"/>
      <c r="O323" s="79" t="s">
        <v>44</v>
      </c>
      <c r="P323" s="81"/>
      <c r="Q323" s="54">
        <f>IF($G323="m",0,IF(AND($P323=0,$N323=0),0,TRUNC((800/($N323*60+$P323)-IF($G323="w",Parameter!$B$6,Parameter!$D$6))/IF($G323="w",Parameter!$C$6,Parameter!$E$6))))</f>
        <v>0</v>
      </c>
      <c r="R323" s="106"/>
      <c r="S323" s="73">
        <f>IF(R323=0,0,TRUNC((2000/(R323)- IF(Q323="w",Parameter!$B$6,Parameter!$D$6))/IF(Q323="w",Parameter!$C$6,Parameter!$E$6)))</f>
        <v>0</v>
      </c>
      <c r="T323" s="106"/>
      <c r="U323" s="73">
        <f>IF(T323=0,0,TRUNC((2000/(T323)- IF(Q323="w",Parameter!$B$3,Parameter!$D$3))/IF(Q323="w",Parameter!$C$3,Parameter!$E$3)))</f>
        <v>0</v>
      </c>
      <c r="V323" s="80"/>
      <c r="W323" s="79" t="s">
        <v>44</v>
      </c>
      <c r="X323" s="81"/>
      <c r="Y323" s="54">
        <f>IF($G323="w",0,IF(AND($V323=0,$X323=0),0,TRUNC((1000/($V323*60+$X323)-IF($G323="w",Parameter!$B$6,Parameter!$D$6))/IF($G323="w",Parameter!$C$6,Parameter!$E$6))))</f>
        <v>0</v>
      </c>
      <c r="Z323" s="37"/>
      <c r="AA323" s="104">
        <f>IF(Z323=0,0,TRUNC((SQRT(Z323)- IF($G323="w",Parameter!$B$11,Parameter!$D$11))/IF($G323="w",Parameter!$C$11,Parameter!$E$11)))</f>
        <v>0</v>
      </c>
      <c r="AB323" s="105"/>
      <c r="AC323" s="104">
        <f>IF(AB323=0,0,TRUNC((SQRT(AB323)- IF($G323="w",Parameter!$B$10,Parameter!$D$10))/IF($G323="w",Parameter!$C$10,Parameter!$E$10)))</f>
        <v>0</v>
      </c>
      <c r="AD323" s="38"/>
      <c r="AE323" s="55">
        <f>IF(AD323=0,0,TRUNC((SQRT(AD323)- IF($G323="w",Parameter!$B$15,Parameter!$D$15))/IF($G323="w",Parameter!$C$15,Parameter!$E$15)))</f>
        <v>0</v>
      </c>
      <c r="AF323" s="32"/>
      <c r="AG323" s="55">
        <f>IF(AF323=0,0,TRUNC((SQRT(AF323)- IF($G323="w",Parameter!$B$12,Parameter!$D$12))/IF($G323="w",Parameter!$C$12,Parameter!$E$12)))</f>
        <v>0</v>
      </c>
      <c r="AH323" s="60">
        <f t="shared" si="57"/>
        <v>0</v>
      </c>
      <c r="AI323" s="61">
        <f>LOOKUP($F323,Urkunde!$A$2:$A$16,IF($G323="w",Urkunde!$B$2:$B$16,Urkunde!$D$2:$D$16))</f>
        <v>0</v>
      </c>
      <c r="AJ323" s="61">
        <f>LOOKUP($F323,Urkunde!$A$2:$A$16,IF($G323="w",Urkunde!$C$2:$C$16,Urkunde!$E$2:$E$16))</f>
        <v>0</v>
      </c>
      <c r="AK323" s="61" t="str">
        <f t="shared" si="58"/>
        <v>-</v>
      </c>
      <c r="AL323" s="29">
        <f t="shared" si="59"/>
        <v>0</v>
      </c>
      <c r="AM323" s="21">
        <f t="shared" si="60"/>
        <v>0</v>
      </c>
      <c r="AN323" s="21">
        <f t="shared" si="61"/>
        <v>0</v>
      </c>
      <c r="AO323" s="21">
        <f t="shared" si="62"/>
        <v>0</v>
      </c>
      <c r="AP323" s="21">
        <f t="shared" si="63"/>
        <v>0</v>
      </c>
      <c r="AQ323" s="21">
        <f t="shared" si="64"/>
        <v>0</v>
      </c>
      <c r="AR323" s="21">
        <f t="shared" si="65"/>
        <v>0</v>
      </c>
      <c r="AS323" s="21">
        <f t="shared" si="66"/>
        <v>0</v>
      </c>
      <c r="AT323" s="21">
        <f t="shared" si="67"/>
        <v>0</v>
      </c>
      <c r="AU323" s="21">
        <f t="shared" si="68"/>
        <v>0</v>
      </c>
      <c r="AV323" s="21">
        <f t="shared" si="69"/>
        <v>0</v>
      </c>
    </row>
    <row r="324" spans="1:48" ht="15.6" x14ac:dyDescent="0.3">
      <c r="A324" s="51"/>
      <c r="B324" s="50"/>
      <c r="C324" s="96"/>
      <c r="D324" s="96"/>
      <c r="E324" s="49"/>
      <c r="F324" s="52">
        <f t="shared" ref="F324:F387" si="70">IF(E324=0,0,$E$2-E324)</f>
        <v>0</v>
      </c>
      <c r="G324" s="48"/>
      <c r="H324" s="38"/>
      <c r="I324" s="54">
        <f>IF(H324=0,0,TRUNC((50/(H324+0.24)- IF($G324="w",Parameter!$B$3,Parameter!$D$3))/IF($G324="w",Parameter!$C$3,Parameter!$E$3)))</f>
        <v>0</v>
      </c>
      <c r="J324" s="105"/>
      <c r="K324" s="54">
        <f>IF(J324=0,0,TRUNC((75/(J324+0.24)- IF($G324="w",Parameter!$B$3,Parameter!$D$3))/IF($G324="w",Parameter!$C$3,Parameter!$E$3)))</f>
        <v>0</v>
      </c>
      <c r="L324" s="105"/>
      <c r="M324" s="54">
        <f>IF(L324=0,0,TRUNC((100/(L324+0.24)- IF($G324="w",Parameter!$B$3,Parameter!$D$3))/IF($G324="w",Parameter!$C$3,Parameter!$E$3)))</f>
        <v>0</v>
      </c>
      <c r="N324" s="80"/>
      <c r="O324" s="79" t="s">
        <v>44</v>
      </c>
      <c r="P324" s="81"/>
      <c r="Q324" s="54">
        <f>IF($G324="m",0,IF(AND($P324=0,$N324=0),0,TRUNC((800/($N324*60+$P324)-IF($G324="w",Parameter!$B$6,Parameter!$D$6))/IF($G324="w",Parameter!$C$6,Parameter!$E$6))))</f>
        <v>0</v>
      </c>
      <c r="R324" s="106"/>
      <c r="S324" s="73">
        <f>IF(R324=0,0,TRUNC((2000/(R324)- IF(Q324="w",Parameter!$B$6,Parameter!$D$6))/IF(Q324="w",Parameter!$C$6,Parameter!$E$6)))</f>
        <v>0</v>
      </c>
      <c r="T324" s="106"/>
      <c r="U324" s="73">
        <f>IF(T324=0,0,TRUNC((2000/(T324)- IF(Q324="w",Parameter!$B$3,Parameter!$D$3))/IF(Q324="w",Parameter!$C$3,Parameter!$E$3)))</f>
        <v>0</v>
      </c>
      <c r="V324" s="80"/>
      <c r="W324" s="79" t="s">
        <v>44</v>
      </c>
      <c r="X324" s="81"/>
      <c r="Y324" s="54">
        <f>IF($G324="w",0,IF(AND($V324=0,$X324=0),0,TRUNC((1000/($V324*60+$X324)-IF($G324="w",Parameter!$B$6,Parameter!$D$6))/IF($G324="w",Parameter!$C$6,Parameter!$E$6))))</f>
        <v>0</v>
      </c>
      <c r="Z324" s="37"/>
      <c r="AA324" s="104">
        <f>IF(Z324=0,0,TRUNC((SQRT(Z324)- IF($G324="w",Parameter!$B$11,Parameter!$D$11))/IF($G324="w",Parameter!$C$11,Parameter!$E$11)))</f>
        <v>0</v>
      </c>
      <c r="AB324" s="105"/>
      <c r="AC324" s="104">
        <f>IF(AB324=0,0,TRUNC((SQRT(AB324)- IF($G324="w",Parameter!$B$10,Parameter!$D$10))/IF($G324="w",Parameter!$C$10,Parameter!$E$10)))</f>
        <v>0</v>
      </c>
      <c r="AD324" s="38"/>
      <c r="AE324" s="55">
        <f>IF(AD324=0,0,TRUNC((SQRT(AD324)- IF($G324="w",Parameter!$B$15,Parameter!$D$15))/IF($G324="w",Parameter!$C$15,Parameter!$E$15)))</f>
        <v>0</v>
      </c>
      <c r="AF324" s="32"/>
      <c r="AG324" s="55">
        <f>IF(AF324=0,0,TRUNC((SQRT(AF324)- IF($G324="w",Parameter!$B$12,Parameter!$D$12))/IF($G324="w",Parameter!$C$12,Parameter!$E$12)))</f>
        <v>0</v>
      </c>
      <c r="AH324" s="60">
        <f t="shared" si="57"/>
        <v>0</v>
      </c>
      <c r="AI324" s="61">
        <f>LOOKUP($F324,Urkunde!$A$2:$A$16,IF($G324="w",Urkunde!$B$2:$B$16,Urkunde!$D$2:$D$16))</f>
        <v>0</v>
      </c>
      <c r="AJ324" s="61">
        <f>LOOKUP($F324,Urkunde!$A$2:$A$16,IF($G324="w",Urkunde!$C$2:$C$16,Urkunde!$E$2:$E$16))</f>
        <v>0</v>
      </c>
      <c r="AK324" s="61" t="str">
        <f t="shared" si="58"/>
        <v>-</v>
      </c>
      <c r="AL324" s="29">
        <f t="shared" si="59"/>
        <v>0</v>
      </c>
      <c r="AM324" s="21">
        <f t="shared" si="60"/>
        <v>0</v>
      </c>
      <c r="AN324" s="21">
        <f t="shared" si="61"/>
        <v>0</v>
      </c>
      <c r="AO324" s="21">
        <f t="shared" si="62"/>
        <v>0</v>
      </c>
      <c r="AP324" s="21">
        <f t="shared" si="63"/>
        <v>0</v>
      </c>
      <c r="AQ324" s="21">
        <f t="shared" si="64"/>
        <v>0</v>
      </c>
      <c r="AR324" s="21">
        <f t="shared" si="65"/>
        <v>0</v>
      </c>
      <c r="AS324" s="21">
        <f t="shared" si="66"/>
        <v>0</v>
      </c>
      <c r="AT324" s="21">
        <f t="shared" si="67"/>
        <v>0</v>
      </c>
      <c r="AU324" s="21">
        <f t="shared" si="68"/>
        <v>0</v>
      </c>
      <c r="AV324" s="21">
        <f t="shared" si="69"/>
        <v>0</v>
      </c>
    </row>
    <row r="325" spans="1:48" ht="15.6" x14ac:dyDescent="0.3">
      <c r="A325" s="51"/>
      <c r="B325" s="50"/>
      <c r="C325" s="96"/>
      <c r="D325" s="96"/>
      <c r="E325" s="49"/>
      <c r="F325" s="52">
        <f t="shared" si="70"/>
        <v>0</v>
      </c>
      <c r="G325" s="48"/>
      <c r="H325" s="38"/>
      <c r="I325" s="54">
        <f>IF(H325=0,0,TRUNC((50/(H325+0.24)- IF($G325="w",Parameter!$B$3,Parameter!$D$3))/IF($G325="w",Parameter!$C$3,Parameter!$E$3)))</f>
        <v>0</v>
      </c>
      <c r="J325" s="105"/>
      <c r="K325" s="54">
        <f>IF(J325=0,0,TRUNC((75/(J325+0.24)- IF($G325="w",Parameter!$B$3,Parameter!$D$3))/IF($G325="w",Parameter!$C$3,Parameter!$E$3)))</f>
        <v>0</v>
      </c>
      <c r="L325" s="105"/>
      <c r="M325" s="54">
        <f>IF(L325=0,0,TRUNC((100/(L325+0.24)- IF($G325="w",Parameter!$B$3,Parameter!$D$3))/IF($G325="w",Parameter!$C$3,Parameter!$E$3)))</f>
        <v>0</v>
      </c>
      <c r="N325" s="80"/>
      <c r="O325" s="79" t="s">
        <v>44</v>
      </c>
      <c r="P325" s="81"/>
      <c r="Q325" s="54">
        <f>IF($G325="m",0,IF(AND($P325=0,$N325=0),0,TRUNC((800/($N325*60+$P325)-IF($G325="w",Parameter!$B$6,Parameter!$D$6))/IF($G325="w",Parameter!$C$6,Parameter!$E$6))))</f>
        <v>0</v>
      </c>
      <c r="R325" s="106"/>
      <c r="S325" s="73">
        <f>IF(R325=0,0,TRUNC((2000/(R325)- IF(Q325="w",Parameter!$B$6,Parameter!$D$6))/IF(Q325="w",Parameter!$C$6,Parameter!$E$6)))</f>
        <v>0</v>
      </c>
      <c r="T325" s="106"/>
      <c r="U325" s="73">
        <f>IF(T325=0,0,TRUNC((2000/(T325)- IF(Q325="w",Parameter!$B$3,Parameter!$D$3))/IF(Q325="w",Parameter!$C$3,Parameter!$E$3)))</f>
        <v>0</v>
      </c>
      <c r="V325" s="80"/>
      <c r="W325" s="79" t="s">
        <v>44</v>
      </c>
      <c r="X325" s="81"/>
      <c r="Y325" s="54">
        <f>IF($G325="w",0,IF(AND($V325=0,$X325=0),0,TRUNC((1000/($V325*60+$X325)-IF($G325="w",Parameter!$B$6,Parameter!$D$6))/IF($G325="w",Parameter!$C$6,Parameter!$E$6))))</f>
        <v>0</v>
      </c>
      <c r="Z325" s="37"/>
      <c r="AA325" s="104">
        <f>IF(Z325=0,0,TRUNC((SQRT(Z325)- IF($G325="w",Parameter!$B$11,Parameter!$D$11))/IF($G325="w",Parameter!$C$11,Parameter!$E$11)))</f>
        <v>0</v>
      </c>
      <c r="AB325" s="105"/>
      <c r="AC325" s="104">
        <f>IF(AB325=0,0,TRUNC((SQRT(AB325)- IF($G325="w",Parameter!$B$10,Parameter!$D$10))/IF($G325="w",Parameter!$C$10,Parameter!$E$10)))</f>
        <v>0</v>
      </c>
      <c r="AD325" s="38"/>
      <c r="AE325" s="55">
        <f>IF(AD325=0,0,TRUNC((SQRT(AD325)- IF($G325="w",Parameter!$B$15,Parameter!$D$15))/IF($G325="w",Parameter!$C$15,Parameter!$E$15)))</f>
        <v>0</v>
      </c>
      <c r="AF325" s="32"/>
      <c r="AG325" s="55">
        <f>IF(AF325=0,0,TRUNC((SQRT(AF325)- IF($G325="w",Parameter!$B$12,Parameter!$D$12))/IF($G325="w",Parameter!$C$12,Parameter!$E$12)))</f>
        <v>0</v>
      </c>
      <c r="AH325" s="60">
        <f t="shared" ref="AH325:AH388" si="71">AV325</f>
        <v>0</v>
      </c>
      <c r="AI325" s="61">
        <f>LOOKUP($F325,Urkunde!$A$2:$A$16,IF($G325="w",Urkunde!$B$2:$B$16,Urkunde!$D$2:$D$16))</f>
        <v>0</v>
      </c>
      <c r="AJ325" s="61">
        <f>LOOKUP($F325,Urkunde!$A$2:$A$16,IF($G325="w",Urkunde!$C$2:$C$16,Urkunde!$E$2:$E$16))</f>
        <v>0</v>
      </c>
      <c r="AK325" s="61" t="str">
        <f t="shared" ref="AK325:AK388" si="72">IF(AH325=0,"-",IF(AH325&gt;=AJ325,"Ehrenurkunde",IF(AH325&gt;=AI325,"Siegerurkunde","Teilnehmerurkunde")))</f>
        <v>-</v>
      </c>
      <c r="AL325" s="29">
        <f t="shared" ref="AL325:AL388" si="73">$I325</f>
        <v>0</v>
      </c>
      <c r="AM325" s="21">
        <f t="shared" ref="AM325:AM388" si="74">$K325</f>
        <v>0</v>
      </c>
      <c r="AN325" s="21">
        <f t="shared" ref="AN325:AN388" si="75">$M325</f>
        <v>0</v>
      </c>
      <c r="AO325" s="21">
        <f t="shared" ref="AO325:AO388" si="76">$Q325</f>
        <v>0</v>
      </c>
      <c r="AP325" s="21">
        <f t="shared" ref="AP325:AP388" si="77">$S325</f>
        <v>0</v>
      </c>
      <c r="AQ325" s="21">
        <f t="shared" ref="AQ325:AQ388" si="78">$U325</f>
        <v>0</v>
      </c>
      <c r="AR325" s="21">
        <f t="shared" ref="AR325:AR388" si="79">$Y325</f>
        <v>0</v>
      </c>
      <c r="AS325" s="21">
        <f t="shared" ref="AS325:AS388" si="80">$AA325</f>
        <v>0</v>
      </c>
      <c r="AT325" s="21">
        <f t="shared" ref="AT325:AT388" si="81">$AC325</f>
        <v>0</v>
      </c>
      <c r="AU325" s="21">
        <f t="shared" ref="AU325:AU388" si="82">$AE325</f>
        <v>0</v>
      </c>
      <c r="AV325" s="21">
        <f t="shared" ref="AV325:AV388" si="83">LARGE(AL325:AU325,1) + LARGE(AL325:AU325,2) + LARGE(AL325:AU325,3)</f>
        <v>0</v>
      </c>
    </row>
    <row r="326" spans="1:48" ht="15.6" x14ac:dyDescent="0.3">
      <c r="A326" s="51"/>
      <c r="B326" s="50"/>
      <c r="C326" s="96"/>
      <c r="D326" s="96"/>
      <c r="E326" s="49"/>
      <c r="F326" s="52">
        <f t="shared" si="70"/>
        <v>0</v>
      </c>
      <c r="G326" s="48"/>
      <c r="H326" s="38"/>
      <c r="I326" s="54">
        <f>IF(H326=0,0,TRUNC((50/(H326+0.24)- IF($G326="w",Parameter!$B$3,Parameter!$D$3))/IF($G326="w",Parameter!$C$3,Parameter!$E$3)))</f>
        <v>0</v>
      </c>
      <c r="J326" s="105"/>
      <c r="K326" s="54">
        <f>IF(J326=0,0,TRUNC((75/(J326+0.24)- IF($G326="w",Parameter!$B$3,Parameter!$D$3))/IF($G326="w",Parameter!$C$3,Parameter!$E$3)))</f>
        <v>0</v>
      </c>
      <c r="L326" s="105"/>
      <c r="M326" s="54">
        <f>IF(L326=0,0,TRUNC((100/(L326+0.24)- IF($G326="w",Parameter!$B$3,Parameter!$D$3))/IF($G326="w",Parameter!$C$3,Parameter!$E$3)))</f>
        <v>0</v>
      </c>
      <c r="N326" s="80"/>
      <c r="O326" s="79" t="s">
        <v>44</v>
      </c>
      <c r="P326" s="81"/>
      <c r="Q326" s="54">
        <f>IF($G326="m",0,IF(AND($P326=0,$N326=0),0,TRUNC((800/($N326*60+$P326)-IF($G326="w",Parameter!$B$6,Parameter!$D$6))/IF($G326="w",Parameter!$C$6,Parameter!$E$6))))</f>
        <v>0</v>
      </c>
      <c r="R326" s="106"/>
      <c r="S326" s="73">
        <f>IF(R326=0,0,TRUNC((2000/(R326)- IF(Q326="w",Parameter!$B$6,Parameter!$D$6))/IF(Q326="w",Parameter!$C$6,Parameter!$E$6)))</f>
        <v>0</v>
      </c>
      <c r="T326" s="106"/>
      <c r="U326" s="73">
        <f>IF(T326=0,0,TRUNC((2000/(T326)- IF(Q326="w",Parameter!$B$3,Parameter!$D$3))/IF(Q326="w",Parameter!$C$3,Parameter!$E$3)))</f>
        <v>0</v>
      </c>
      <c r="V326" s="80"/>
      <c r="W326" s="79" t="s">
        <v>44</v>
      </c>
      <c r="X326" s="81"/>
      <c r="Y326" s="54">
        <f>IF($G326="w",0,IF(AND($V326=0,$X326=0),0,TRUNC((1000/($V326*60+$X326)-IF($G326="w",Parameter!$B$6,Parameter!$D$6))/IF($G326="w",Parameter!$C$6,Parameter!$E$6))))</f>
        <v>0</v>
      </c>
      <c r="Z326" s="37"/>
      <c r="AA326" s="104">
        <f>IF(Z326=0,0,TRUNC((SQRT(Z326)- IF($G326="w",Parameter!$B$11,Parameter!$D$11))/IF($G326="w",Parameter!$C$11,Parameter!$E$11)))</f>
        <v>0</v>
      </c>
      <c r="AB326" s="105"/>
      <c r="AC326" s="104">
        <f>IF(AB326=0,0,TRUNC((SQRT(AB326)- IF($G326="w",Parameter!$B$10,Parameter!$D$10))/IF($G326="w",Parameter!$C$10,Parameter!$E$10)))</f>
        <v>0</v>
      </c>
      <c r="AD326" s="38"/>
      <c r="AE326" s="55">
        <f>IF(AD326=0,0,TRUNC((SQRT(AD326)- IF($G326="w",Parameter!$B$15,Parameter!$D$15))/IF($G326="w",Parameter!$C$15,Parameter!$E$15)))</f>
        <v>0</v>
      </c>
      <c r="AF326" s="32"/>
      <c r="AG326" s="55">
        <f>IF(AF326=0,0,TRUNC((SQRT(AF326)- IF($G326="w",Parameter!$B$12,Parameter!$D$12))/IF($G326="w",Parameter!$C$12,Parameter!$E$12)))</f>
        <v>0</v>
      </c>
      <c r="AH326" s="60">
        <f t="shared" si="71"/>
        <v>0</v>
      </c>
      <c r="AI326" s="61">
        <f>LOOKUP($F326,Urkunde!$A$2:$A$16,IF($G326="w",Urkunde!$B$2:$B$16,Urkunde!$D$2:$D$16))</f>
        <v>0</v>
      </c>
      <c r="AJ326" s="61">
        <f>LOOKUP($F326,Urkunde!$A$2:$A$16,IF($G326="w",Urkunde!$C$2:$C$16,Urkunde!$E$2:$E$16))</f>
        <v>0</v>
      </c>
      <c r="AK326" s="61" t="str">
        <f t="shared" si="72"/>
        <v>-</v>
      </c>
      <c r="AL326" s="29">
        <f t="shared" si="73"/>
        <v>0</v>
      </c>
      <c r="AM326" s="21">
        <f t="shared" si="74"/>
        <v>0</v>
      </c>
      <c r="AN326" s="21">
        <f t="shared" si="75"/>
        <v>0</v>
      </c>
      <c r="AO326" s="21">
        <f t="shared" si="76"/>
        <v>0</v>
      </c>
      <c r="AP326" s="21">
        <f t="shared" si="77"/>
        <v>0</v>
      </c>
      <c r="AQ326" s="21">
        <f t="shared" si="78"/>
        <v>0</v>
      </c>
      <c r="AR326" s="21">
        <f t="shared" si="79"/>
        <v>0</v>
      </c>
      <c r="AS326" s="21">
        <f t="shared" si="80"/>
        <v>0</v>
      </c>
      <c r="AT326" s="21">
        <f t="shared" si="81"/>
        <v>0</v>
      </c>
      <c r="AU326" s="21">
        <f t="shared" si="82"/>
        <v>0</v>
      </c>
      <c r="AV326" s="21">
        <f t="shared" si="83"/>
        <v>0</v>
      </c>
    </row>
    <row r="327" spans="1:48" ht="15.6" x14ac:dyDescent="0.3">
      <c r="A327" s="51"/>
      <c r="B327" s="50"/>
      <c r="C327" s="96"/>
      <c r="D327" s="96"/>
      <c r="E327" s="49"/>
      <c r="F327" s="52">
        <f t="shared" si="70"/>
        <v>0</v>
      </c>
      <c r="G327" s="48"/>
      <c r="H327" s="38"/>
      <c r="I327" s="54">
        <f>IF(H327=0,0,TRUNC((50/(H327+0.24)- IF($G327="w",Parameter!$B$3,Parameter!$D$3))/IF($G327="w",Parameter!$C$3,Parameter!$E$3)))</f>
        <v>0</v>
      </c>
      <c r="J327" s="105"/>
      <c r="K327" s="54">
        <f>IF(J327=0,0,TRUNC((75/(J327+0.24)- IF($G327="w",Parameter!$B$3,Parameter!$D$3))/IF($G327="w",Parameter!$C$3,Parameter!$E$3)))</f>
        <v>0</v>
      </c>
      <c r="L327" s="105"/>
      <c r="M327" s="54">
        <f>IF(L327=0,0,TRUNC((100/(L327+0.24)- IF($G327="w",Parameter!$B$3,Parameter!$D$3))/IF($G327="w",Parameter!$C$3,Parameter!$E$3)))</f>
        <v>0</v>
      </c>
      <c r="N327" s="80"/>
      <c r="O327" s="79" t="s">
        <v>44</v>
      </c>
      <c r="P327" s="81"/>
      <c r="Q327" s="54">
        <f>IF($G327="m",0,IF(AND($P327=0,$N327=0),0,TRUNC((800/($N327*60+$P327)-IF($G327="w",Parameter!$B$6,Parameter!$D$6))/IF($G327="w",Parameter!$C$6,Parameter!$E$6))))</f>
        <v>0</v>
      </c>
      <c r="R327" s="106"/>
      <c r="S327" s="73">
        <f>IF(R327=0,0,TRUNC((2000/(R327)- IF(Q327="w",Parameter!$B$6,Parameter!$D$6))/IF(Q327="w",Parameter!$C$6,Parameter!$E$6)))</f>
        <v>0</v>
      </c>
      <c r="T327" s="106"/>
      <c r="U327" s="73">
        <f>IF(T327=0,0,TRUNC((2000/(T327)- IF(Q327="w",Parameter!$B$3,Parameter!$D$3))/IF(Q327="w",Parameter!$C$3,Parameter!$E$3)))</f>
        <v>0</v>
      </c>
      <c r="V327" s="80"/>
      <c r="W327" s="79" t="s">
        <v>44</v>
      </c>
      <c r="X327" s="81"/>
      <c r="Y327" s="54">
        <f>IF($G327="w",0,IF(AND($V327=0,$X327=0),0,TRUNC((1000/($V327*60+$X327)-IF($G327="w",Parameter!$B$6,Parameter!$D$6))/IF($G327="w",Parameter!$C$6,Parameter!$E$6))))</f>
        <v>0</v>
      </c>
      <c r="Z327" s="37"/>
      <c r="AA327" s="104">
        <f>IF(Z327=0,0,TRUNC((SQRT(Z327)- IF($G327="w",Parameter!$B$11,Parameter!$D$11))/IF($G327="w",Parameter!$C$11,Parameter!$E$11)))</f>
        <v>0</v>
      </c>
      <c r="AB327" s="105"/>
      <c r="AC327" s="104">
        <f>IF(AB327=0,0,TRUNC((SQRT(AB327)- IF($G327="w",Parameter!$B$10,Parameter!$D$10))/IF($G327="w",Parameter!$C$10,Parameter!$E$10)))</f>
        <v>0</v>
      </c>
      <c r="AD327" s="38"/>
      <c r="AE327" s="55">
        <f>IF(AD327=0,0,TRUNC((SQRT(AD327)- IF($G327="w",Parameter!$B$15,Parameter!$D$15))/IF($G327="w",Parameter!$C$15,Parameter!$E$15)))</f>
        <v>0</v>
      </c>
      <c r="AF327" s="32"/>
      <c r="AG327" s="55">
        <f>IF(AF327=0,0,TRUNC((SQRT(AF327)- IF($G327="w",Parameter!$B$12,Parameter!$D$12))/IF($G327="w",Parameter!$C$12,Parameter!$E$12)))</f>
        <v>0</v>
      </c>
      <c r="AH327" s="60">
        <f t="shared" si="71"/>
        <v>0</v>
      </c>
      <c r="AI327" s="61">
        <f>LOOKUP($F327,Urkunde!$A$2:$A$16,IF($G327="w",Urkunde!$B$2:$B$16,Urkunde!$D$2:$D$16))</f>
        <v>0</v>
      </c>
      <c r="AJ327" s="61">
        <f>LOOKUP($F327,Urkunde!$A$2:$A$16,IF($G327="w",Urkunde!$C$2:$C$16,Urkunde!$E$2:$E$16))</f>
        <v>0</v>
      </c>
      <c r="AK327" s="61" t="str">
        <f t="shared" si="72"/>
        <v>-</v>
      </c>
      <c r="AL327" s="29">
        <f t="shared" si="73"/>
        <v>0</v>
      </c>
      <c r="AM327" s="21">
        <f t="shared" si="74"/>
        <v>0</v>
      </c>
      <c r="AN327" s="21">
        <f t="shared" si="75"/>
        <v>0</v>
      </c>
      <c r="AO327" s="21">
        <f t="shared" si="76"/>
        <v>0</v>
      </c>
      <c r="AP327" s="21">
        <f t="shared" si="77"/>
        <v>0</v>
      </c>
      <c r="AQ327" s="21">
        <f t="shared" si="78"/>
        <v>0</v>
      </c>
      <c r="AR327" s="21">
        <f t="shared" si="79"/>
        <v>0</v>
      </c>
      <c r="AS327" s="21">
        <f t="shared" si="80"/>
        <v>0</v>
      </c>
      <c r="AT327" s="21">
        <f t="shared" si="81"/>
        <v>0</v>
      </c>
      <c r="AU327" s="21">
        <f t="shared" si="82"/>
        <v>0</v>
      </c>
      <c r="AV327" s="21">
        <f t="shared" si="83"/>
        <v>0</v>
      </c>
    </row>
    <row r="328" spans="1:48" ht="15.6" x14ac:dyDescent="0.3">
      <c r="A328" s="51"/>
      <c r="B328" s="50"/>
      <c r="C328" s="96"/>
      <c r="D328" s="96"/>
      <c r="E328" s="49"/>
      <c r="F328" s="52">
        <f t="shared" si="70"/>
        <v>0</v>
      </c>
      <c r="G328" s="48"/>
      <c r="H328" s="38"/>
      <c r="I328" s="54">
        <f>IF(H328=0,0,TRUNC((50/(H328+0.24)- IF($G328="w",Parameter!$B$3,Parameter!$D$3))/IF($G328="w",Parameter!$C$3,Parameter!$E$3)))</f>
        <v>0</v>
      </c>
      <c r="J328" s="105"/>
      <c r="K328" s="54">
        <f>IF(J328=0,0,TRUNC((75/(J328+0.24)- IF($G328="w",Parameter!$B$3,Parameter!$D$3))/IF($G328="w",Parameter!$C$3,Parameter!$E$3)))</f>
        <v>0</v>
      </c>
      <c r="L328" s="105"/>
      <c r="M328" s="54">
        <f>IF(L328=0,0,TRUNC((100/(L328+0.24)- IF($G328="w",Parameter!$B$3,Parameter!$D$3))/IF($G328="w",Parameter!$C$3,Parameter!$E$3)))</f>
        <v>0</v>
      </c>
      <c r="N328" s="80"/>
      <c r="O328" s="79" t="s">
        <v>44</v>
      </c>
      <c r="P328" s="81"/>
      <c r="Q328" s="54">
        <f>IF($G328="m",0,IF(AND($P328=0,$N328=0),0,TRUNC((800/($N328*60+$P328)-IF($G328="w",Parameter!$B$6,Parameter!$D$6))/IF($G328="w",Parameter!$C$6,Parameter!$E$6))))</f>
        <v>0</v>
      </c>
      <c r="R328" s="106"/>
      <c r="S328" s="73">
        <f>IF(R328=0,0,TRUNC((2000/(R328)- IF(Q328="w",Parameter!$B$6,Parameter!$D$6))/IF(Q328="w",Parameter!$C$6,Parameter!$E$6)))</f>
        <v>0</v>
      </c>
      <c r="T328" s="106"/>
      <c r="U328" s="73">
        <f>IF(T328=0,0,TRUNC((2000/(T328)- IF(Q328="w",Parameter!$B$3,Parameter!$D$3))/IF(Q328="w",Parameter!$C$3,Parameter!$E$3)))</f>
        <v>0</v>
      </c>
      <c r="V328" s="80"/>
      <c r="W328" s="79" t="s">
        <v>44</v>
      </c>
      <c r="X328" s="81"/>
      <c r="Y328" s="54">
        <f>IF($G328="w",0,IF(AND($V328=0,$X328=0),0,TRUNC((1000/($V328*60+$X328)-IF($G328="w",Parameter!$B$6,Parameter!$D$6))/IF($G328="w",Parameter!$C$6,Parameter!$E$6))))</f>
        <v>0</v>
      </c>
      <c r="Z328" s="37"/>
      <c r="AA328" s="104">
        <f>IF(Z328=0,0,TRUNC((SQRT(Z328)- IF($G328="w",Parameter!$B$11,Parameter!$D$11))/IF($G328="w",Parameter!$C$11,Parameter!$E$11)))</f>
        <v>0</v>
      </c>
      <c r="AB328" s="105"/>
      <c r="AC328" s="104">
        <f>IF(AB328=0,0,TRUNC((SQRT(AB328)- IF($G328="w",Parameter!$B$10,Parameter!$D$10))/IF($G328="w",Parameter!$C$10,Parameter!$E$10)))</f>
        <v>0</v>
      </c>
      <c r="AD328" s="38"/>
      <c r="AE328" s="55">
        <f>IF(AD328=0,0,TRUNC((SQRT(AD328)- IF($G328="w",Parameter!$B$15,Parameter!$D$15))/IF($G328="w",Parameter!$C$15,Parameter!$E$15)))</f>
        <v>0</v>
      </c>
      <c r="AF328" s="32"/>
      <c r="AG328" s="55">
        <f>IF(AF328=0,0,TRUNC((SQRT(AF328)- IF($G328="w",Parameter!$B$12,Parameter!$D$12))/IF($G328="w",Parameter!$C$12,Parameter!$E$12)))</f>
        <v>0</v>
      </c>
      <c r="AH328" s="60">
        <f t="shared" si="71"/>
        <v>0</v>
      </c>
      <c r="AI328" s="61">
        <f>LOOKUP($F328,Urkunde!$A$2:$A$16,IF($G328="w",Urkunde!$B$2:$B$16,Urkunde!$D$2:$D$16))</f>
        <v>0</v>
      </c>
      <c r="AJ328" s="61">
        <f>LOOKUP($F328,Urkunde!$A$2:$A$16,IF($G328="w",Urkunde!$C$2:$C$16,Urkunde!$E$2:$E$16))</f>
        <v>0</v>
      </c>
      <c r="AK328" s="61" t="str">
        <f t="shared" si="72"/>
        <v>-</v>
      </c>
      <c r="AL328" s="29">
        <f t="shared" si="73"/>
        <v>0</v>
      </c>
      <c r="AM328" s="21">
        <f t="shared" si="74"/>
        <v>0</v>
      </c>
      <c r="AN328" s="21">
        <f t="shared" si="75"/>
        <v>0</v>
      </c>
      <c r="AO328" s="21">
        <f t="shared" si="76"/>
        <v>0</v>
      </c>
      <c r="AP328" s="21">
        <f t="shared" si="77"/>
        <v>0</v>
      </c>
      <c r="AQ328" s="21">
        <f t="shared" si="78"/>
        <v>0</v>
      </c>
      <c r="AR328" s="21">
        <f t="shared" si="79"/>
        <v>0</v>
      </c>
      <c r="AS328" s="21">
        <f t="shared" si="80"/>
        <v>0</v>
      </c>
      <c r="AT328" s="21">
        <f t="shared" si="81"/>
        <v>0</v>
      </c>
      <c r="AU328" s="21">
        <f t="shared" si="82"/>
        <v>0</v>
      </c>
      <c r="AV328" s="21">
        <f t="shared" si="83"/>
        <v>0</v>
      </c>
    </row>
    <row r="329" spans="1:48" ht="15.6" x14ac:dyDescent="0.3">
      <c r="A329" s="51"/>
      <c r="B329" s="50"/>
      <c r="C329" s="96"/>
      <c r="D329" s="96"/>
      <c r="E329" s="49"/>
      <c r="F329" s="52">
        <f t="shared" si="70"/>
        <v>0</v>
      </c>
      <c r="G329" s="48"/>
      <c r="H329" s="38"/>
      <c r="I329" s="54">
        <f>IF(H329=0,0,TRUNC((50/(H329+0.24)- IF($G329="w",Parameter!$B$3,Parameter!$D$3))/IF($G329="w",Parameter!$C$3,Parameter!$E$3)))</f>
        <v>0</v>
      </c>
      <c r="J329" s="105"/>
      <c r="K329" s="54">
        <f>IF(J329=0,0,TRUNC((75/(J329+0.24)- IF($G329="w",Parameter!$B$3,Parameter!$D$3))/IF($G329="w",Parameter!$C$3,Parameter!$E$3)))</f>
        <v>0</v>
      </c>
      <c r="L329" s="105"/>
      <c r="M329" s="54">
        <f>IF(L329=0,0,TRUNC((100/(L329+0.24)- IF($G329="w",Parameter!$B$3,Parameter!$D$3))/IF($G329="w",Parameter!$C$3,Parameter!$E$3)))</f>
        <v>0</v>
      </c>
      <c r="N329" s="80"/>
      <c r="O329" s="79" t="s">
        <v>44</v>
      </c>
      <c r="P329" s="81"/>
      <c r="Q329" s="54">
        <f>IF($G329="m",0,IF(AND($P329=0,$N329=0),0,TRUNC((800/($N329*60+$P329)-IF($G329="w",Parameter!$B$6,Parameter!$D$6))/IF($G329="w",Parameter!$C$6,Parameter!$E$6))))</f>
        <v>0</v>
      </c>
      <c r="R329" s="106"/>
      <c r="S329" s="73">
        <f>IF(R329=0,0,TRUNC((2000/(R329)- IF(Q329="w",Parameter!$B$6,Parameter!$D$6))/IF(Q329="w",Parameter!$C$6,Parameter!$E$6)))</f>
        <v>0</v>
      </c>
      <c r="T329" s="106"/>
      <c r="U329" s="73">
        <f>IF(T329=0,0,TRUNC((2000/(T329)- IF(Q329="w",Parameter!$B$3,Parameter!$D$3))/IF(Q329="w",Parameter!$C$3,Parameter!$E$3)))</f>
        <v>0</v>
      </c>
      <c r="V329" s="80"/>
      <c r="W329" s="79" t="s">
        <v>44</v>
      </c>
      <c r="X329" s="81"/>
      <c r="Y329" s="54">
        <f>IF($G329="w",0,IF(AND($V329=0,$X329=0),0,TRUNC((1000/($V329*60+$X329)-IF($G329="w",Parameter!$B$6,Parameter!$D$6))/IF($G329="w",Parameter!$C$6,Parameter!$E$6))))</f>
        <v>0</v>
      </c>
      <c r="Z329" s="37"/>
      <c r="AA329" s="104">
        <f>IF(Z329=0,0,TRUNC((SQRT(Z329)- IF($G329="w",Parameter!$B$11,Parameter!$D$11))/IF($G329="w",Parameter!$C$11,Parameter!$E$11)))</f>
        <v>0</v>
      </c>
      <c r="AB329" s="105"/>
      <c r="AC329" s="104">
        <f>IF(AB329=0,0,TRUNC((SQRT(AB329)- IF($G329="w",Parameter!$B$10,Parameter!$D$10))/IF($G329="w",Parameter!$C$10,Parameter!$E$10)))</f>
        <v>0</v>
      </c>
      <c r="AD329" s="38"/>
      <c r="AE329" s="55">
        <f>IF(AD329=0,0,TRUNC((SQRT(AD329)- IF($G329="w",Parameter!$B$15,Parameter!$D$15))/IF($G329="w",Parameter!$C$15,Parameter!$E$15)))</f>
        <v>0</v>
      </c>
      <c r="AF329" s="32"/>
      <c r="AG329" s="55">
        <f>IF(AF329=0,0,TRUNC((SQRT(AF329)- IF($G329="w",Parameter!$B$12,Parameter!$D$12))/IF($G329="w",Parameter!$C$12,Parameter!$E$12)))</f>
        <v>0</v>
      </c>
      <c r="AH329" s="60">
        <f t="shared" si="71"/>
        <v>0</v>
      </c>
      <c r="AI329" s="61">
        <f>LOOKUP($F329,Urkunde!$A$2:$A$16,IF($G329="w",Urkunde!$B$2:$B$16,Urkunde!$D$2:$D$16))</f>
        <v>0</v>
      </c>
      <c r="AJ329" s="61">
        <f>LOOKUP($F329,Urkunde!$A$2:$A$16,IF($G329="w",Urkunde!$C$2:$C$16,Urkunde!$E$2:$E$16))</f>
        <v>0</v>
      </c>
      <c r="AK329" s="61" t="str">
        <f t="shared" si="72"/>
        <v>-</v>
      </c>
      <c r="AL329" s="29">
        <f t="shared" si="73"/>
        <v>0</v>
      </c>
      <c r="AM329" s="21">
        <f t="shared" si="74"/>
        <v>0</v>
      </c>
      <c r="AN329" s="21">
        <f t="shared" si="75"/>
        <v>0</v>
      </c>
      <c r="AO329" s="21">
        <f t="shared" si="76"/>
        <v>0</v>
      </c>
      <c r="AP329" s="21">
        <f t="shared" si="77"/>
        <v>0</v>
      </c>
      <c r="AQ329" s="21">
        <f t="shared" si="78"/>
        <v>0</v>
      </c>
      <c r="AR329" s="21">
        <f t="shared" si="79"/>
        <v>0</v>
      </c>
      <c r="AS329" s="21">
        <f t="shared" si="80"/>
        <v>0</v>
      </c>
      <c r="AT329" s="21">
        <f t="shared" si="81"/>
        <v>0</v>
      </c>
      <c r="AU329" s="21">
        <f t="shared" si="82"/>
        <v>0</v>
      </c>
      <c r="AV329" s="21">
        <f t="shared" si="83"/>
        <v>0</v>
      </c>
    </row>
    <row r="330" spans="1:48" ht="15.6" x14ac:dyDescent="0.3">
      <c r="A330" s="51"/>
      <c r="B330" s="50"/>
      <c r="C330" s="96"/>
      <c r="D330" s="96"/>
      <c r="E330" s="49"/>
      <c r="F330" s="52">
        <f t="shared" si="70"/>
        <v>0</v>
      </c>
      <c r="G330" s="48"/>
      <c r="H330" s="38"/>
      <c r="I330" s="54">
        <f>IF(H330=0,0,TRUNC((50/(H330+0.24)- IF($G330="w",Parameter!$B$3,Parameter!$D$3))/IF($G330="w",Parameter!$C$3,Parameter!$E$3)))</f>
        <v>0</v>
      </c>
      <c r="J330" s="105"/>
      <c r="K330" s="54">
        <f>IF(J330=0,0,TRUNC((75/(J330+0.24)- IF($G330="w",Parameter!$B$3,Parameter!$D$3))/IF($G330="w",Parameter!$C$3,Parameter!$E$3)))</f>
        <v>0</v>
      </c>
      <c r="L330" s="105"/>
      <c r="M330" s="54">
        <f>IF(L330=0,0,TRUNC((100/(L330+0.24)- IF($G330="w",Parameter!$B$3,Parameter!$D$3))/IF($G330="w",Parameter!$C$3,Parameter!$E$3)))</f>
        <v>0</v>
      </c>
      <c r="N330" s="80"/>
      <c r="O330" s="79" t="s">
        <v>44</v>
      </c>
      <c r="P330" s="81"/>
      <c r="Q330" s="54">
        <f>IF($G330="m",0,IF(AND($P330=0,$N330=0),0,TRUNC((800/($N330*60+$P330)-IF($G330="w",Parameter!$B$6,Parameter!$D$6))/IF($G330="w",Parameter!$C$6,Parameter!$E$6))))</f>
        <v>0</v>
      </c>
      <c r="R330" s="106"/>
      <c r="S330" s="73">
        <f>IF(R330=0,0,TRUNC((2000/(R330)- IF(Q330="w",Parameter!$B$6,Parameter!$D$6))/IF(Q330="w",Parameter!$C$6,Parameter!$E$6)))</f>
        <v>0</v>
      </c>
      <c r="T330" s="106"/>
      <c r="U330" s="73">
        <f>IF(T330=0,0,TRUNC((2000/(T330)- IF(Q330="w",Parameter!$B$3,Parameter!$D$3))/IF(Q330="w",Parameter!$C$3,Parameter!$E$3)))</f>
        <v>0</v>
      </c>
      <c r="V330" s="80"/>
      <c r="W330" s="79" t="s">
        <v>44</v>
      </c>
      <c r="X330" s="81"/>
      <c r="Y330" s="54">
        <f>IF($G330="w",0,IF(AND($V330=0,$X330=0),0,TRUNC((1000/($V330*60+$X330)-IF($G330="w",Parameter!$B$6,Parameter!$D$6))/IF($G330="w",Parameter!$C$6,Parameter!$E$6))))</f>
        <v>0</v>
      </c>
      <c r="Z330" s="37"/>
      <c r="AA330" s="104">
        <f>IF(Z330=0,0,TRUNC((SQRT(Z330)- IF($G330="w",Parameter!$B$11,Parameter!$D$11))/IF($G330="w",Parameter!$C$11,Parameter!$E$11)))</f>
        <v>0</v>
      </c>
      <c r="AB330" s="105"/>
      <c r="AC330" s="104">
        <f>IF(AB330=0,0,TRUNC((SQRT(AB330)- IF($G330="w",Parameter!$B$10,Parameter!$D$10))/IF($G330="w",Parameter!$C$10,Parameter!$E$10)))</f>
        <v>0</v>
      </c>
      <c r="AD330" s="38"/>
      <c r="AE330" s="55">
        <f>IF(AD330=0,0,TRUNC((SQRT(AD330)- IF($G330="w",Parameter!$B$15,Parameter!$D$15))/IF($G330="w",Parameter!$C$15,Parameter!$E$15)))</f>
        <v>0</v>
      </c>
      <c r="AF330" s="32"/>
      <c r="AG330" s="55">
        <f>IF(AF330=0,0,TRUNC((SQRT(AF330)- IF($G330="w",Parameter!$B$12,Parameter!$D$12))/IF($G330="w",Parameter!$C$12,Parameter!$E$12)))</f>
        <v>0</v>
      </c>
      <c r="AH330" s="60">
        <f t="shared" si="71"/>
        <v>0</v>
      </c>
      <c r="AI330" s="61">
        <f>LOOKUP($F330,Urkunde!$A$2:$A$16,IF($G330="w",Urkunde!$B$2:$B$16,Urkunde!$D$2:$D$16))</f>
        <v>0</v>
      </c>
      <c r="AJ330" s="61">
        <f>LOOKUP($F330,Urkunde!$A$2:$A$16,IF($G330="w",Urkunde!$C$2:$C$16,Urkunde!$E$2:$E$16))</f>
        <v>0</v>
      </c>
      <c r="AK330" s="61" t="str">
        <f t="shared" si="72"/>
        <v>-</v>
      </c>
      <c r="AL330" s="29">
        <f t="shared" si="73"/>
        <v>0</v>
      </c>
      <c r="AM330" s="21">
        <f t="shared" si="74"/>
        <v>0</v>
      </c>
      <c r="AN330" s="21">
        <f t="shared" si="75"/>
        <v>0</v>
      </c>
      <c r="AO330" s="21">
        <f t="shared" si="76"/>
        <v>0</v>
      </c>
      <c r="AP330" s="21">
        <f t="shared" si="77"/>
        <v>0</v>
      </c>
      <c r="AQ330" s="21">
        <f t="shared" si="78"/>
        <v>0</v>
      </c>
      <c r="AR330" s="21">
        <f t="shared" si="79"/>
        <v>0</v>
      </c>
      <c r="AS330" s="21">
        <f t="shared" si="80"/>
        <v>0</v>
      </c>
      <c r="AT330" s="21">
        <f t="shared" si="81"/>
        <v>0</v>
      </c>
      <c r="AU330" s="21">
        <f t="shared" si="82"/>
        <v>0</v>
      </c>
      <c r="AV330" s="21">
        <f t="shared" si="83"/>
        <v>0</v>
      </c>
    </row>
    <row r="331" spans="1:48" ht="15.6" x14ac:dyDescent="0.3">
      <c r="A331" s="51"/>
      <c r="B331" s="50"/>
      <c r="C331" s="96"/>
      <c r="D331" s="96"/>
      <c r="E331" s="49"/>
      <c r="F331" s="52">
        <f t="shared" si="70"/>
        <v>0</v>
      </c>
      <c r="G331" s="48"/>
      <c r="H331" s="38"/>
      <c r="I331" s="54">
        <f>IF(H331=0,0,TRUNC((50/(H331+0.24)- IF($G331="w",Parameter!$B$3,Parameter!$D$3))/IF($G331="w",Parameter!$C$3,Parameter!$E$3)))</f>
        <v>0</v>
      </c>
      <c r="J331" s="105"/>
      <c r="K331" s="54">
        <f>IF(J331=0,0,TRUNC((75/(J331+0.24)- IF($G331="w",Parameter!$B$3,Parameter!$D$3))/IF($G331="w",Parameter!$C$3,Parameter!$E$3)))</f>
        <v>0</v>
      </c>
      <c r="L331" s="105"/>
      <c r="M331" s="54">
        <f>IF(L331=0,0,TRUNC((100/(L331+0.24)- IF($G331="w",Parameter!$B$3,Parameter!$D$3))/IF($G331="w",Parameter!$C$3,Parameter!$E$3)))</f>
        <v>0</v>
      </c>
      <c r="N331" s="80"/>
      <c r="O331" s="79" t="s">
        <v>44</v>
      </c>
      <c r="P331" s="81"/>
      <c r="Q331" s="54">
        <f>IF($G331="m",0,IF(AND($P331=0,$N331=0),0,TRUNC((800/($N331*60+$P331)-IF($G331="w",Parameter!$B$6,Parameter!$D$6))/IF($G331="w",Parameter!$C$6,Parameter!$E$6))))</f>
        <v>0</v>
      </c>
      <c r="R331" s="106"/>
      <c r="S331" s="73">
        <f>IF(R331=0,0,TRUNC((2000/(R331)- IF(Q331="w",Parameter!$B$6,Parameter!$D$6))/IF(Q331="w",Parameter!$C$6,Parameter!$E$6)))</f>
        <v>0</v>
      </c>
      <c r="T331" s="106"/>
      <c r="U331" s="73">
        <f>IF(T331=0,0,TRUNC((2000/(T331)- IF(Q331="w",Parameter!$B$3,Parameter!$D$3))/IF(Q331="w",Parameter!$C$3,Parameter!$E$3)))</f>
        <v>0</v>
      </c>
      <c r="V331" s="80"/>
      <c r="W331" s="79" t="s">
        <v>44</v>
      </c>
      <c r="X331" s="81"/>
      <c r="Y331" s="54">
        <f>IF($G331="w",0,IF(AND($V331=0,$X331=0),0,TRUNC((1000/($V331*60+$X331)-IF($G331="w",Parameter!$B$6,Parameter!$D$6))/IF($G331="w",Parameter!$C$6,Parameter!$E$6))))</f>
        <v>0</v>
      </c>
      <c r="Z331" s="37"/>
      <c r="AA331" s="104">
        <f>IF(Z331=0,0,TRUNC((SQRT(Z331)- IF($G331="w",Parameter!$B$11,Parameter!$D$11))/IF($G331="w",Parameter!$C$11,Parameter!$E$11)))</f>
        <v>0</v>
      </c>
      <c r="AB331" s="105"/>
      <c r="AC331" s="104">
        <f>IF(AB331=0,0,TRUNC((SQRT(AB331)- IF($G331="w",Parameter!$B$10,Parameter!$D$10))/IF($G331="w",Parameter!$C$10,Parameter!$E$10)))</f>
        <v>0</v>
      </c>
      <c r="AD331" s="38"/>
      <c r="AE331" s="55">
        <f>IF(AD331=0,0,TRUNC((SQRT(AD331)- IF($G331="w",Parameter!$B$15,Parameter!$D$15))/IF($G331="w",Parameter!$C$15,Parameter!$E$15)))</f>
        <v>0</v>
      </c>
      <c r="AF331" s="32"/>
      <c r="AG331" s="55">
        <f>IF(AF331=0,0,TRUNC((SQRT(AF331)- IF($G331="w",Parameter!$B$12,Parameter!$D$12))/IF($G331="w",Parameter!$C$12,Parameter!$E$12)))</f>
        <v>0</v>
      </c>
      <c r="AH331" s="60">
        <f t="shared" si="71"/>
        <v>0</v>
      </c>
      <c r="AI331" s="61">
        <f>LOOKUP($F331,Urkunde!$A$2:$A$16,IF($G331="w",Urkunde!$B$2:$B$16,Urkunde!$D$2:$D$16))</f>
        <v>0</v>
      </c>
      <c r="AJ331" s="61">
        <f>LOOKUP($F331,Urkunde!$A$2:$A$16,IF($G331="w",Urkunde!$C$2:$C$16,Urkunde!$E$2:$E$16))</f>
        <v>0</v>
      </c>
      <c r="AK331" s="61" t="str">
        <f t="shared" si="72"/>
        <v>-</v>
      </c>
      <c r="AL331" s="29">
        <f t="shared" si="73"/>
        <v>0</v>
      </c>
      <c r="AM331" s="21">
        <f t="shared" si="74"/>
        <v>0</v>
      </c>
      <c r="AN331" s="21">
        <f t="shared" si="75"/>
        <v>0</v>
      </c>
      <c r="AO331" s="21">
        <f t="shared" si="76"/>
        <v>0</v>
      </c>
      <c r="AP331" s="21">
        <f t="shared" si="77"/>
        <v>0</v>
      </c>
      <c r="AQ331" s="21">
        <f t="shared" si="78"/>
        <v>0</v>
      </c>
      <c r="AR331" s="21">
        <f t="shared" si="79"/>
        <v>0</v>
      </c>
      <c r="AS331" s="21">
        <f t="shared" si="80"/>
        <v>0</v>
      </c>
      <c r="AT331" s="21">
        <f t="shared" si="81"/>
        <v>0</v>
      </c>
      <c r="AU331" s="21">
        <f t="shared" si="82"/>
        <v>0</v>
      </c>
      <c r="AV331" s="21">
        <f t="shared" si="83"/>
        <v>0</v>
      </c>
    </row>
    <row r="332" spans="1:48" ht="15.6" x14ac:dyDescent="0.3">
      <c r="A332" s="51"/>
      <c r="B332" s="50"/>
      <c r="C332" s="96"/>
      <c r="D332" s="96"/>
      <c r="E332" s="49"/>
      <c r="F332" s="52">
        <f t="shared" si="70"/>
        <v>0</v>
      </c>
      <c r="G332" s="48"/>
      <c r="H332" s="38"/>
      <c r="I332" s="54">
        <f>IF(H332=0,0,TRUNC((50/(H332+0.24)- IF($G332="w",Parameter!$B$3,Parameter!$D$3))/IF($G332="w",Parameter!$C$3,Parameter!$E$3)))</f>
        <v>0</v>
      </c>
      <c r="J332" s="105"/>
      <c r="K332" s="54">
        <f>IF(J332=0,0,TRUNC((75/(J332+0.24)- IF($G332="w",Parameter!$B$3,Parameter!$D$3))/IF($G332="w",Parameter!$C$3,Parameter!$E$3)))</f>
        <v>0</v>
      </c>
      <c r="L332" s="105"/>
      <c r="M332" s="54">
        <f>IF(L332=0,0,TRUNC((100/(L332+0.24)- IF($G332="w",Parameter!$B$3,Parameter!$D$3))/IF($G332="w",Parameter!$C$3,Parameter!$E$3)))</f>
        <v>0</v>
      </c>
      <c r="N332" s="80"/>
      <c r="O332" s="79" t="s">
        <v>44</v>
      </c>
      <c r="P332" s="81"/>
      <c r="Q332" s="54">
        <f>IF($G332="m",0,IF(AND($P332=0,$N332=0),0,TRUNC((800/($N332*60+$P332)-IF($G332="w",Parameter!$B$6,Parameter!$D$6))/IF($G332="w",Parameter!$C$6,Parameter!$E$6))))</f>
        <v>0</v>
      </c>
      <c r="R332" s="106"/>
      <c r="S332" s="73">
        <f>IF(R332=0,0,TRUNC((2000/(R332)- IF(Q332="w",Parameter!$B$6,Parameter!$D$6))/IF(Q332="w",Parameter!$C$6,Parameter!$E$6)))</f>
        <v>0</v>
      </c>
      <c r="T332" s="106"/>
      <c r="U332" s="73">
        <f>IF(T332=0,0,TRUNC((2000/(T332)- IF(Q332="w",Parameter!$B$3,Parameter!$D$3))/IF(Q332="w",Parameter!$C$3,Parameter!$E$3)))</f>
        <v>0</v>
      </c>
      <c r="V332" s="80"/>
      <c r="W332" s="79" t="s">
        <v>44</v>
      </c>
      <c r="X332" s="81"/>
      <c r="Y332" s="54">
        <f>IF($G332="w",0,IF(AND($V332=0,$X332=0),0,TRUNC((1000/($V332*60+$X332)-IF($G332="w",Parameter!$B$6,Parameter!$D$6))/IF($G332="w",Parameter!$C$6,Parameter!$E$6))))</f>
        <v>0</v>
      </c>
      <c r="Z332" s="37"/>
      <c r="AA332" s="104">
        <f>IF(Z332=0,0,TRUNC((SQRT(Z332)- IF($G332="w",Parameter!$B$11,Parameter!$D$11))/IF($G332="w",Parameter!$C$11,Parameter!$E$11)))</f>
        <v>0</v>
      </c>
      <c r="AB332" s="105"/>
      <c r="AC332" s="104">
        <f>IF(AB332=0,0,TRUNC((SQRT(AB332)- IF($G332="w",Parameter!$B$10,Parameter!$D$10))/IF($G332="w",Parameter!$C$10,Parameter!$E$10)))</f>
        <v>0</v>
      </c>
      <c r="AD332" s="38"/>
      <c r="AE332" s="55">
        <f>IF(AD332=0,0,TRUNC((SQRT(AD332)- IF($G332="w",Parameter!$B$15,Parameter!$D$15))/IF($G332="w",Parameter!$C$15,Parameter!$E$15)))</f>
        <v>0</v>
      </c>
      <c r="AF332" s="32"/>
      <c r="AG332" s="55">
        <f>IF(AF332=0,0,TRUNC((SQRT(AF332)- IF($G332="w",Parameter!$B$12,Parameter!$D$12))/IF($G332="w",Parameter!$C$12,Parameter!$E$12)))</f>
        <v>0</v>
      </c>
      <c r="AH332" s="60">
        <f t="shared" si="71"/>
        <v>0</v>
      </c>
      <c r="AI332" s="61">
        <f>LOOKUP($F332,Urkunde!$A$2:$A$16,IF($G332="w",Urkunde!$B$2:$B$16,Urkunde!$D$2:$D$16))</f>
        <v>0</v>
      </c>
      <c r="AJ332" s="61">
        <f>LOOKUP($F332,Urkunde!$A$2:$A$16,IF($G332="w",Urkunde!$C$2:$C$16,Urkunde!$E$2:$E$16))</f>
        <v>0</v>
      </c>
      <c r="AK332" s="61" t="str">
        <f t="shared" si="72"/>
        <v>-</v>
      </c>
      <c r="AL332" s="29">
        <f t="shared" si="73"/>
        <v>0</v>
      </c>
      <c r="AM332" s="21">
        <f t="shared" si="74"/>
        <v>0</v>
      </c>
      <c r="AN332" s="21">
        <f t="shared" si="75"/>
        <v>0</v>
      </c>
      <c r="AO332" s="21">
        <f t="shared" si="76"/>
        <v>0</v>
      </c>
      <c r="AP332" s="21">
        <f t="shared" si="77"/>
        <v>0</v>
      </c>
      <c r="AQ332" s="21">
        <f t="shared" si="78"/>
        <v>0</v>
      </c>
      <c r="AR332" s="21">
        <f t="shared" si="79"/>
        <v>0</v>
      </c>
      <c r="AS332" s="21">
        <f t="shared" si="80"/>
        <v>0</v>
      </c>
      <c r="AT332" s="21">
        <f t="shared" si="81"/>
        <v>0</v>
      </c>
      <c r="AU332" s="21">
        <f t="shared" si="82"/>
        <v>0</v>
      </c>
      <c r="AV332" s="21">
        <f t="shared" si="83"/>
        <v>0</v>
      </c>
    </row>
    <row r="333" spans="1:48" ht="15.6" x14ac:dyDescent="0.3">
      <c r="A333" s="51"/>
      <c r="B333" s="50"/>
      <c r="C333" s="96"/>
      <c r="D333" s="96"/>
      <c r="E333" s="49"/>
      <c r="F333" s="52">
        <f t="shared" si="70"/>
        <v>0</v>
      </c>
      <c r="G333" s="48"/>
      <c r="H333" s="38"/>
      <c r="I333" s="54">
        <f>IF(H333=0,0,TRUNC((50/(H333+0.24)- IF($G333="w",Parameter!$B$3,Parameter!$D$3))/IF($G333="w",Parameter!$C$3,Parameter!$E$3)))</f>
        <v>0</v>
      </c>
      <c r="J333" s="105"/>
      <c r="K333" s="54">
        <f>IF(J333=0,0,TRUNC((75/(J333+0.24)- IF($G333="w",Parameter!$B$3,Parameter!$D$3))/IF($G333="w",Parameter!$C$3,Parameter!$E$3)))</f>
        <v>0</v>
      </c>
      <c r="L333" s="105"/>
      <c r="M333" s="54">
        <f>IF(L333=0,0,TRUNC((100/(L333+0.24)- IF($G333="w",Parameter!$B$3,Parameter!$D$3))/IF($G333="w",Parameter!$C$3,Parameter!$E$3)))</f>
        <v>0</v>
      </c>
      <c r="N333" s="80"/>
      <c r="O333" s="79" t="s">
        <v>44</v>
      </c>
      <c r="P333" s="81"/>
      <c r="Q333" s="54">
        <f>IF($G333="m",0,IF(AND($P333=0,$N333=0),0,TRUNC((800/($N333*60+$P333)-IF($G333="w",Parameter!$B$6,Parameter!$D$6))/IF($G333="w",Parameter!$C$6,Parameter!$E$6))))</f>
        <v>0</v>
      </c>
      <c r="R333" s="106"/>
      <c r="S333" s="73">
        <f>IF(R333=0,0,TRUNC((2000/(R333)- IF(Q333="w",Parameter!$B$6,Parameter!$D$6))/IF(Q333="w",Parameter!$C$6,Parameter!$E$6)))</f>
        <v>0</v>
      </c>
      <c r="T333" s="106"/>
      <c r="U333" s="73">
        <f>IF(T333=0,0,TRUNC((2000/(T333)- IF(Q333="w",Parameter!$B$3,Parameter!$D$3))/IF(Q333="w",Parameter!$C$3,Parameter!$E$3)))</f>
        <v>0</v>
      </c>
      <c r="V333" s="80"/>
      <c r="W333" s="79" t="s">
        <v>44</v>
      </c>
      <c r="X333" s="81"/>
      <c r="Y333" s="54">
        <f>IF($G333="w",0,IF(AND($V333=0,$X333=0),0,TRUNC((1000/($V333*60+$X333)-IF($G333="w",Parameter!$B$6,Parameter!$D$6))/IF($G333="w",Parameter!$C$6,Parameter!$E$6))))</f>
        <v>0</v>
      </c>
      <c r="Z333" s="37"/>
      <c r="AA333" s="104">
        <f>IF(Z333=0,0,TRUNC((SQRT(Z333)- IF($G333="w",Parameter!$B$11,Parameter!$D$11))/IF($G333="w",Parameter!$C$11,Parameter!$E$11)))</f>
        <v>0</v>
      </c>
      <c r="AB333" s="105"/>
      <c r="AC333" s="104">
        <f>IF(AB333=0,0,TRUNC((SQRT(AB333)- IF($G333="w",Parameter!$B$10,Parameter!$D$10))/IF($G333="w",Parameter!$C$10,Parameter!$E$10)))</f>
        <v>0</v>
      </c>
      <c r="AD333" s="38"/>
      <c r="AE333" s="55">
        <f>IF(AD333=0,0,TRUNC((SQRT(AD333)- IF($G333="w",Parameter!$B$15,Parameter!$D$15))/IF($G333="w",Parameter!$C$15,Parameter!$E$15)))</f>
        <v>0</v>
      </c>
      <c r="AF333" s="32"/>
      <c r="AG333" s="55">
        <f>IF(AF333=0,0,TRUNC((SQRT(AF333)- IF($G333="w",Parameter!$B$12,Parameter!$D$12))/IF($G333="w",Parameter!$C$12,Parameter!$E$12)))</f>
        <v>0</v>
      </c>
      <c r="AH333" s="60">
        <f t="shared" si="71"/>
        <v>0</v>
      </c>
      <c r="AI333" s="61">
        <f>LOOKUP($F333,Urkunde!$A$2:$A$16,IF($G333="w",Urkunde!$B$2:$B$16,Urkunde!$D$2:$D$16))</f>
        <v>0</v>
      </c>
      <c r="AJ333" s="61">
        <f>LOOKUP($F333,Urkunde!$A$2:$A$16,IF($G333="w",Urkunde!$C$2:$C$16,Urkunde!$E$2:$E$16))</f>
        <v>0</v>
      </c>
      <c r="AK333" s="61" t="str">
        <f t="shared" si="72"/>
        <v>-</v>
      </c>
      <c r="AL333" s="29">
        <f t="shared" si="73"/>
        <v>0</v>
      </c>
      <c r="AM333" s="21">
        <f t="shared" si="74"/>
        <v>0</v>
      </c>
      <c r="AN333" s="21">
        <f t="shared" si="75"/>
        <v>0</v>
      </c>
      <c r="AO333" s="21">
        <f t="shared" si="76"/>
        <v>0</v>
      </c>
      <c r="AP333" s="21">
        <f t="shared" si="77"/>
        <v>0</v>
      </c>
      <c r="AQ333" s="21">
        <f t="shared" si="78"/>
        <v>0</v>
      </c>
      <c r="AR333" s="21">
        <f t="shared" si="79"/>
        <v>0</v>
      </c>
      <c r="AS333" s="21">
        <f t="shared" si="80"/>
        <v>0</v>
      </c>
      <c r="AT333" s="21">
        <f t="shared" si="81"/>
        <v>0</v>
      </c>
      <c r="AU333" s="21">
        <f t="shared" si="82"/>
        <v>0</v>
      </c>
      <c r="AV333" s="21">
        <f t="shared" si="83"/>
        <v>0</v>
      </c>
    </row>
    <row r="334" spans="1:48" ht="15.6" x14ac:dyDescent="0.3">
      <c r="A334" s="51"/>
      <c r="B334" s="50"/>
      <c r="C334" s="96"/>
      <c r="D334" s="96"/>
      <c r="E334" s="49"/>
      <c r="F334" s="52">
        <f t="shared" si="70"/>
        <v>0</v>
      </c>
      <c r="G334" s="48"/>
      <c r="H334" s="38"/>
      <c r="I334" s="54">
        <f>IF(H334=0,0,TRUNC((50/(H334+0.24)- IF($G334="w",Parameter!$B$3,Parameter!$D$3))/IF($G334="w",Parameter!$C$3,Parameter!$E$3)))</f>
        <v>0</v>
      </c>
      <c r="J334" s="105"/>
      <c r="K334" s="54">
        <f>IF(J334=0,0,TRUNC((75/(J334+0.24)- IF($G334="w",Parameter!$B$3,Parameter!$D$3))/IF($G334="w",Parameter!$C$3,Parameter!$E$3)))</f>
        <v>0</v>
      </c>
      <c r="L334" s="105"/>
      <c r="M334" s="54">
        <f>IF(L334=0,0,TRUNC((100/(L334+0.24)- IF($G334="w",Parameter!$B$3,Parameter!$D$3))/IF($G334="w",Parameter!$C$3,Parameter!$E$3)))</f>
        <v>0</v>
      </c>
      <c r="N334" s="80"/>
      <c r="O334" s="79" t="s">
        <v>44</v>
      </c>
      <c r="P334" s="81"/>
      <c r="Q334" s="54">
        <f>IF($G334="m",0,IF(AND($P334=0,$N334=0),0,TRUNC((800/($N334*60+$P334)-IF($G334="w",Parameter!$B$6,Parameter!$D$6))/IF($G334="w",Parameter!$C$6,Parameter!$E$6))))</f>
        <v>0</v>
      </c>
      <c r="R334" s="106"/>
      <c r="S334" s="73">
        <f>IF(R334=0,0,TRUNC((2000/(R334)- IF(Q334="w",Parameter!$B$6,Parameter!$D$6))/IF(Q334="w",Parameter!$C$6,Parameter!$E$6)))</f>
        <v>0</v>
      </c>
      <c r="T334" s="106"/>
      <c r="U334" s="73">
        <f>IF(T334=0,0,TRUNC((2000/(T334)- IF(Q334="w",Parameter!$B$3,Parameter!$D$3))/IF(Q334="w",Parameter!$C$3,Parameter!$E$3)))</f>
        <v>0</v>
      </c>
      <c r="V334" s="80"/>
      <c r="W334" s="79" t="s">
        <v>44</v>
      </c>
      <c r="X334" s="81"/>
      <c r="Y334" s="54">
        <f>IF($G334="w",0,IF(AND($V334=0,$X334=0),0,TRUNC((1000/($V334*60+$X334)-IF($G334="w",Parameter!$B$6,Parameter!$D$6))/IF($G334="w",Parameter!$C$6,Parameter!$E$6))))</f>
        <v>0</v>
      </c>
      <c r="Z334" s="37"/>
      <c r="AA334" s="104">
        <f>IF(Z334=0,0,TRUNC((SQRT(Z334)- IF($G334="w",Parameter!$B$11,Parameter!$D$11))/IF($G334="w",Parameter!$C$11,Parameter!$E$11)))</f>
        <v>0</v>
      </c>
      <c r="AB334" s="105"/>
      <c r="AC334" s="104">
        <f>IF(AB334=0,0,TRUNC((SQRT(AB334)- IF($G334="w",Parameter!$B$10,Parameter!$D$10))/IF($G334="w",Parameter!$C$10,Parameter!$E$10)))</f>
        <v>0</v>
      </c>
      <c r="AD334" s="38"/>
      <c r="AE334" s="55">
        <f>IF(AD334=0,0,TRUNC((SQRT(AD334)- IF($G334="w",Parameter!$B$15,Parameter!$D$15))/IF($G334="w",Parameter!$C$15,Parameter!$E$15)))</f>
        <v>0</v>
      </c>
      <c r="AF334" s="32"/>
      <c r="AG334" s="55">
        <f>IF(AF334=0,0,TRUNC((SQRT(AF334)- IF($G334="w",Parameter!$B$12,Parameter!$D$12))/IF($G334="w",Parameter!$C$12,Parameter!$E$12)))</f>
        <v>0</v>
      </c>
      <c r="AH334" s="60">
        <f t="shared" si="71"/>
        <v>0</v>
      </c>
      <c r="AI334" s="61">
        <f>LOOKUP($F334,Urkunde!$A$2:$A$16,IF($G334="w",Urkunde!$B$2:$B$16,Urkunde!$D$2:$D$16))</f>
        <v>0</v>
      </c>
      <c r="AJ334" s="61">
        <f>LOOKUP($F334,Urkunde!$A$2:$A$16,IF($G334="w",Urkunde!$C$2:$C$16,Urkunde!$E$2:$E$16))</f>
        <v>0</v>
      </c>
      <c r="AK334" s="61" t="str">
        <f t="shared" si="72"/>
        <v>-</v>
      </c>
      <c r="AL334" s="29">
        <f t="shared" si="73"/>
        <v>0</v>
      </c>
      <c r="AM334" s="21">
        <f t="shared" si="74"/>
        <v>0</v>
      </c>
      <c r="AN334" s="21">
        <f t="shared" si="75"/>
        <v>0</v>
      </c>
      <c r="AO334" s="21">
        <f t="shared" si="76"/>
        <v>0</v>
      </c>
      <c r="AP334" s="21">
        <f t="shared" si="77"/>
        <v>0</v>
      </c>
      <c r="AQ334" s="21">
        <f t="shared" si="78"/>
        <v>0</v>
      </c>
      <c r="AR334" s="21">
        <f t="shared" si="79"/>
        <v>0</v>
      </c>
      <c r="AS334" s="21">
        <f t="shared" si="80"/>
        <v>0</v>
      </c>
      <c r="AT334" s="21">
        <f t="shared" si="81"/>
        <v>0</v>
      </c>
      <c r="AU334" s="21">
        <f t="shared" si="82"/>
        <v>0</v>
      </c>
      <c r="AV334" s="21">
        <f t="shared" si="83"/>
        <v>0</v>
      </c>
    </row>
    <row r="335" spans="1:48" ht="15.6" x14ac:dyDescent="0.3">
      <c r="A335" s="51"/>
      <c r="B335" s="50"/>
      <c r="C335" s="96"/>
      <c r="D335" s="96"/>
      <c r="E335" s="49"/>
      <c r="F335" s="52">
        <f t="shared" si="70"/>
        <v>0</v>
      </c>
      <c r="G335" s="48"/>
      <c r="H335" s="38"/>
      <c r="I335" s="54">
        <f>IF(H335=0,0,TRUNC((50/(H335+0.24)- IF($G335="w",Parameter!$B$3,Parameter!$D$3))/IF($G335="w",Parameter!$C$3,Parameter!$E$3)))</f>
        <v>0</v>
      </c>
      <c r="J335" s="105"/>
      <c r="K335" s="54">
        <f>IF(J335=0,0,TRUNC((75/(J335+0.24)- IF($G335="w",Parameter!$B$3,Parameter!$D$3))/IF($G335="w",Parameter!$C$3,Parameter!$E$3)))</f>
        <v>0</v>
      </c>
      <c r="L335" s="105"/>
      <c r="M335" s="54">
        <f>IF(L335=0,0,TRUNC((100/(L335+0.24)- IF($G335="w",Parameter!$B$3,Parameter!$D$3))/IF($G335="w",Parameter!$C$3,Parameter!$E$3)))</f>
        <v>0</v>
      </c>
      <c r="N335" s="80"/>
      <c r="O335" s="79" t="s">
        <v>44</v>
      </c>
      <c r="P335" s="81"/>
      <c r="Q335" s="54">
        <f>IF($G335="m",0,IF(AND($P335=0,$N335=0),0,TRUNC((800/($N335*60+$P335)-IF($G335="w",Parameter!$B$6,Parameter!$D$6))/IF($G335="w",Parameter!$C$6,Parameter!$E$6))))</f>
        <v>0</v>
      </c>
      <c r="R335" s="106"/>
      <c r="S335" s="73">
        <f>IF(R335=0,0,TRUNC((2000/(R335)- IF(Q335="w",Parameter!$B$6,Parameter!$D$6))/IF(Q335="w",Parameter!$C$6,Parameter!$E$6)))</f>
        <v>0</v>
      </c>
      <c r="T335" s="106"/>
      <c r="U335" s="73">
        <f>IF(T335=0,0,TRUNC((2000/(T335)- IF(Q335="w",Parameter!$B$3,Parameter!$D$3))/IF(Q335="w",Parameter!$C$3,Parameter!$E$3)))</f>
        <v>0</v>
      </c>
      <c r="V335" s="80"/>
      <c r="W335" s="79" t="s">
        <v>44</v>
      </c>
      <c r="X335" s="81"/>
      <c r="Y335" s="54">
        <f>IF($G335="w",0,IF(AND($V335=0,$X335=0),0,TRUNC((1000/($V335*60+$X335)-IF($G335="w",Parameter!$B$6,Parameter!$D$6))/IF($G335="w",Parameter!$C$6,Parameter!$E$6))))</f>
        <v>0</v>
      </c>
      <c r="Z335" s="37"/>
      <c r="AA335" s="104">
        <f>IF(Z335=0,0,TRUNC((SQRT(Z335)- IF($G335="w",Parameter!$B$11,Parameter!$D$11))/IF($G335="w",Parameter!$C$11,Parameter!$E$11)))</f>
        <v>0</v>
      </c>
      <c r="AB335" s="105"/>
      <c r="AC335" s="104">
        <f>IF(AB335=0,0,TRUNC((SQRT(AB335)- IF($G335="w",Parameter!$B$10,Parameter!$D$10))/IF($G335="w",Parameter!$C$10,Parameter!$E$10)))</f>
        <v>0</v>
      </c>
      <c r="AD335" s="38"/>
      <c r="AE335" s="55">
        <f>IF(AD335=0,0,TRUNC((SQRT(AD335)- IF($G335="w",Parameter!$B$15,Parameter!$D$15))/IF($G335="w",Parameter!$C$15,Parameter!$E$15)))</f>
        <v>0</v>
      </c>
      <c r="AF335" s="32"/>
      <c r="AG335" s="55">
        <f>IF(AF335=0,0,TRUNC((SQRT(AF335)- IF($G335="w",Parameter!$B$12,Parameter!$D$12))/IF($G335="w",Parameter!$C$12,Parameter!$E$12)))</f>
        <v>0</v>
      </c>
      <c r="AH335" s="60">
        <f t="shared" si="71"/>
        <v>0</v>
      </c>
      <c r="AI335" s="61">
        <f>LOOKUP($F335,Urkunde!$A$2:$A$16,IF($G335="w",Urkunde!$B$2:$B$16,Urkunde!$D$2:$D$16))</f>
        <v>0</v>
      </c>
      <c r="AJ335" s="61">
        <f>LOOKUP($F335,Urkunde!$A$2:$A$16,IF($G335="w",Urkunde!$C$2:$C$16,Urkunde!$E$2:$E$16))</f>
        <v>0</v>
      </c>
      <c r="AK335" s="61" t="str">
        <f t="shared" si="72"/>
        <v>-</v>
      </c>
      <c r="AL335" s="29">
        <f t="shared" si="73"/>
        <v>0</v>
      </c>
      <c r="AM335" s="21">
        <f t="shared" si="74"/>
        <v>0</v>
      </c>
      <c r="AN335" s="21">
        <f t="shared" si="75"/>
        <v>0</v>
      </c>
      <c r="AO335" s="21">
        <f t="shared" si="76"/>
        <v>0</v>
      </c>
      <c r="AP335" s="21">
        <f t="shared" si="77"/>
        <v>0</v>
      </c>
      <c r="AQ335" s="21">
        <f t="shared" si="78"/>
        <v>0</v>
      </c>
      <c r="AR335" s="21">
        <f t="shared" si="79"/>
        <v>0</v>
      </c>
      <c r="AS335" s="21">
        <f t="shared" si="80"/>
        <v>0</v>
      </c>
      <c r="AT335" s="21">
        <f t="shared" si="81"/>
        <v>0</v>
      </c>
      <c r="AU335" s="21">
        <f t="shared" si="82"/>
        <v>0</v>
      </c>
      <c r="AV335" s="21">
        <f t="shared" si="83"/>
        <v>0</v>
      </c>
    </row>
    <row r="336" spans="1:48" ht="15.6" x14ac:dyDescent="0.3">
      <c r="A336" s="51"/>
      <c r="B336" s="50"/>
      <c r="C336" s="96"/>
      <c r="D336" s="96"/>
      <c r="E336" s="49"/>
      <c r="F336" s="52">
        <f t="shared" si="70"/>
        <v>0</v>
      </c>
      <c r="G336" s="48"/>
      <c r="H336" s="38"/>
      <c r="I336" s="54">
        <f>IF(H336=0,0,TRUNC((50/(H336+0.24)- IF($G336="w",Parameter!$B$3,Parameter!$D$3))/IF($G336="w",Parameter!$C$3,Parameter!$E$3)))</f>
        <v>0</v>
      </c>
      <c r="J336" s="105"/>
      <c r="K336" s="54">
        <f>IF(J336=0,0,TRUNC((75/(J336+0.24)- IF($G336="w",Parameter!$B$3,Parameter!$D$3))/IF($G336="w",Parameter!$C$3,Parameter!$E$3)))</f>
        <v>0</v>
      </c>
      <c r="L336" s="105"/>
      <c r="M336" s="54">
        <f>IF(L336=0,0,TRUNC((100/(L336+0.24)- IF($G336="w",Parameter!$B$3,Parameter!$D$3))/IF($G336="w",Parameter!$C$3,Parameter!$E$3)))</f>
        <v>0</v>
      </c>
      <c r="N336" s="80"/>
      <c r="O336" s="79" t="s">
        <v>44</v>
      </c>
      <c r="P336" s="81"/>
      <c r="Q336" s="54">
        <f>IF($G336="m",0,IF(AND($P336=0,$N336=0),0,TRUNC((800/($N336*60+$P336)-IF($G336="w",Parameter!$B$6,Parameter!$D$6))/IF($G336="w",Parameter!$C$6,Parameter!$E$6))))</f>
        <v>0</v>
      </c>
      <c r="R336" s="106"/>
      <c r="S336" s="73">
        <f>IF(R336=0,0,TRUNC((2000/(R336)- IF(Q336="w",Parameter!$B$6,Parameter!$D$6))/IF(Q336="w",Parameter!$C$6,Parameter!$E$6)))</f>
        <v>0</v>
      </c>
      <c r="T336" s="106"/>
      <c r="U336" s="73">
        <f>IF(T336=0,0,TRUNC((2000/(T336)- IF(Q336="w",Parameter!$B$3,Parameter!$D$3))/IF(Q336="w",Parameter!$C$3,Parameter!$E$3)))</f>
        <v>0</v>
      </c>
      <c r="V336" s="80"/>
      <c r="W336" s="79" t="s">
        <v>44</v>
      </c>
      <c r="X336" s="81"/>
      <c r="Y336" s="54">
        <f>IF($G336="w",0,IF(AND($V336=0,$X336=0),0,TRUNC((1000/($V336*60+$X336)-IF($G336="w",Parameter!$B$6,Parameter!$D$6))/IF($G336="w",Parameter!$C$6,Parameter!$E$6))))</f>
        <v>0</v>
      </c>
      <c r="Z336" s="37"/>
      <c r="AA336" s="104">
        <f>IF(Z336=0,0,TRUNC((SQRT(Z336)- IF($G336="w",Parameter!$B$11,Parameter!$D$11))/IF($G336="w",Parameter!$C$11,Parameter!$E$11)))</f>
        <v>0</v>
      </c>
      <c r="AB336" s="105"/>
      <c r="AC336" s="104">
        <f>IF(AB336=0,0,TRUNC((SQRT(AB336)- IF($G336="w",Parameter!$B$10,Parameter!$D$10))/IF($G336="w",Parameter!$C$10,Parameter!$E$10)))</f>
        <v>0</v>
      </c>
      <c r="AD336" s="38"/>
      <c r="AE336" s="55">
        <f>IF(AD336=0,0,TRUNC((SQRT(AD336)- IF($G336="w",Parameter!$B$15,Parameter!$D$15))/IF($G336="w",Parameter!$C$15,Parameter!$E$15)))</f>
        <v>0</v>
      </c>
      <c r="AF336" s="32"/>
      <c r="AG336" s="55">
        <f>IF(AF336=0,0,TRUNC((SQRT(AF336)- IF($G336="w",Parameter!$B$12,Parameter!$D$12))/IF($G336="w",Parameter!$C$12,Parameter!$E$12)))</f>
        <v>0</v>
      </c>
      <c r="AH336" s="60">
        <f t="shared" si="71"/>
        <v>0</v>
      </c>
      <c r="AI336" s="61">
        <f>LOOKUP($F336,Urkunde!$A$2:$A$16,IF($G336="w",Urkunde!$B$2:$B$16,Urkunde!$D$2:$D$16))</f>
        <v>0</v>
      </c>
      <c r="AJ336" s="61">
        <f>LOOKUP($F336,Urkunde!$A$2:$A$16,IF($G336="w",Urkunde!$C$2:$C$16,Urkunde!$E$2:$E$16))</f>
        <v>0</v>
      </c>
      <c r="AK336" s="61" t="str">
        <f t="shared" si="72"/>
        <v>-</v>
      </c>
      <c r="AL336" s="29">
        <f t="shared" si="73"/>
        <v>0</v>
      </c>
      <c r="AM336" s="21">
        <f t="shared" si="74"/>
        <v>0</v>
      </c>
      <c r="AN336" s="21">
        <f t="shared" si="75"/>
        <v>0</v>
      </c>
      <c r="AO336" s="21">
        <f t="shared" si="76"/>
        <v>0</v>
      </c>
      <c r="AP336" s="21">
        <f t="shared" si="77"/>
        <v>0</v>
      </c>
      <c r="AQ336" s="21">
        <f t="shared" si="78"/>
        <v>0</v>
      </c>
      <c r="AR336" s="21">
        <f t="shared" si="79"/>
        <v>0</v>
      </c>
      <c r="AS336" s="21">
        <f t="shared" si="80"/>
        <v>0</v>
      </c>
      <c r="AT336" s="21">
        <f t="shared" si="81"/>
        <v>0</v>
      </c>
      <c r="AU336" s="21">
        <f t="shared" si="82"/>
        <v>0</v>
      </c>
      <c r="AV336" s="21">
        <f t="shared" si="83"/>
        <v>0</v>
      </c>
    </row>
    <row r="337" spans="1:48" ht="15.6" x14ac:dyDescent="0.3">
      <c r="A337" s="51"/>
      <c r="B337" s="50"/>
      <c r="C337" s="96"/>
      <c r="D337" s="96"/>
      <c r="E337" s="49"/>
      <c r="F337" s="52">
        <f t="shared" si="70"/>
        <v>0</v>
      </c>
      <c r="G337" s="48"/>
      <c r="H337" s="38"/>
      <c r="I337" s="54">
        <f>IF(H337=0,0,TRUNC((50/(H337+0.24)- IF($G337="w",Parameter!$B$3,Parameter!$D$3))/IF($G337="w",Parameter!$C$3,Parameter!$E$3)))</f>
        <v>0</v>
      </c>
      <c r="J337" s="105"/>
      <c r="K337" s="54">
        <f>IF(J337=0,0,TRUNC((75/(J337+0.24)- IF($G337="w",Parameter!$B$3,Parameter!$D$3))/IF($G337="w",Parameter!$C$3,Parameter!$E$3)))</f>
        <v>0</v>
      </c>
      <c r="L337" s="105"/>
      <c r="M337" s="54">
        <f>IF(L337=0,0,TRUNC((100/(L337+0.24)- IF($G337="w",Parameter!$B$3,Parameter!$D$3))/IF($G337="w",Parameter!$C$3,Parameter!$E$3)))</f>
        <v>0</v>
      </c>
      <c r="N337" s="80"/>
      <c r="O337" s="79" t="s">
        <v>44</v>
      </c>
      <c r="P337" s="81"/>
      <c r="Q337" s="54">
        <f>IF($G337="m",0,IF(AND($P337=0,$N337=0),0,TRUNC((800/($N337*60+$P337)-IF($G337="w",Parameter!$B$6,Parameter!$D$6))/IF($G337="w",Parameter!$C$6,Parameter!$E$6))))</f>
        <v>0</v>
      </c>
      <c r="R337" s="106"/>
      <c r="S337" s="73">
        <f>IF(R337=0,0,TRUNC((2000/(R337)- IF(Q337="w",Parameter!$B$6,Parameter!$D$6))/IF(Q337="w",Parameter!$C$6,Parameter!$E$6)))</f>
        <v>0</v>
      </c>
      <c r="T337" s="106"/>
      <c r="U337" s="73">
        <f>IF(T337=0,0,TRUNC((2000/(T337)- IF(Q337="w",Parameter!$B$3,Parameter!$D$3))/IF(Q337="w",Parameter!$C$3,Parameter!$E$3)))</f>
        <v>0</v>
      </c>
      <c r="V337" s="80"/>
      <c r="W337" s="79" t="s">
        <v>44</v>
      </c>
      <c r="X337" s="81"/>
      <c r="Y337" s="54">
        <f>IF($G337="w",0,IF(AND($V337=0,$X337=0),0,TRUNC((1000/($V337*60+$X337)-IF($G337="w",Parameter!$B$6,Parameter!$D$6))/IF($G337="w",Parameter!$C$6,Parameter!$E$6))))</f>
        <v>0</v>
      </c>
      <c r="Z337" s="37"/>
      <c r="AA337" s="104">
        <f>IF(Z337=0,0,TRUNC((SQRT(Z337)- IF($G337="w",Parameter!$B$11,Parameter!$D$11))/IF($G337="w",Parameter!$C$11,Parameter!$E$11)))</f>
        <v>0</v>
      </c>
      <c r="AB337" s="105"/>
      <c r="AC337" s="104">
        <f>IF(AB337=0,0,TRUNC((SQRT(AB337)- IF($G337="w",Parameter!$B$10,Parameter!$D$10))/IF($G337="w",Parameter!$C$10,Parameter!$E$10)))</f>
        <v>0</v>
      </c>
      <c r="AD337" s="38"/>
      <c r="AE337" s="55">
        <f>IF(AD337=0,0,TRUNC((SQRT(AD337)- IF($G337="w",Parameter!$B$15,Parameter!$D$15))/IF($G337="w",Parameter!$C$15,Parameter!$E$15)))</f>
        <v>0</v>
      </c>
      <c r="AF337" s="32"/>
      <c r="AG337" s="55">
        <f>IF(AF337=0,0,TRUNC((SQRT(AF337)- IF($G337="w",Parameter!$B$12,Parameter!$D$12))/IF($G337="w",Parameter!$C$12,Parameter!$E$12)))</f>
        <v>0</v>
      </c>
      <c r="AH337" s="60">
        <f t="shared" si="71"/>
        <v>0</v>
      </c>
      <c r="AI337" s="61">
        <f>LOOKUP($F337,Urkunde!$A$2:$A$16,IF($G337="w",Urkunde!$B$2:$B$16,Urkunde!$D$2:$D$16))</f>
        <v>0</v>
      </c>
      <c r="AJ337" s="61">
        <f>LOOKUP($F337,Urkunde!$A$2:$A$16,IF($G337="w",Urkunde!$C$2:$C$16,Urkunde!$E$2:$E$16))</f>
        <v>0</v>
      </c>
      <c r="AK337" s="61" t="str">
        <f t="shared" si="72"/>
        <v>-</v>
      </c>
      <c r="AL337" s="29">
        <f t="shared" si="73"/>
        <v>0</v>
      </c>
      <c r="AM337" s="21">
        <f t="shared" si="74"/>
        <v>0</v>
      </c>
      <c r="AN337" s="21">
        <f t="shared" si="75"/>
        <v>0</v>
      </c>
      <c r="AO337" s="21">
        <f t="shared" si="76"/>
        <v>0</v>
      </c>
      <c r="AP337" s="21">
        <f t="shared" si="77"/>
        <v>0</v>
      </c>
      <c r="AQ337" s="21">
        <f t="shared" si="78"/>
        <v>0</v>
      </c>
      <c r="AR337" s="21">
        <f t="shared" si="79"/>
        <v>0</v>
      </c>
      <c r="AS337" s="21">
        <f t="shared" si="80"/>
        <v>0</v>
      </c>
      <c r="AT337" s="21">
        <f t="shared" si="81"/>
        <v>0</v>
      </c>
      <c r="AU337" s="21">
        <f t="shared" si="82"/>
        <v>0</v>
      </c>
      <c r="AV337" s="21">
        <f t="shared" si="83"/>
        <v>0</v>
      </c>
    </row>
    <row r="338" spans="1:48" ht="15.6" x14ac:dyDescent="0.3">
      <c r="A338" s="51"/>
      <c r="B338" s="50"/>
      <c r="C338" s="96"/>
      <c r="D338" s="96"/>
      <c r="E338" s="49"/>
      <c r="F338" s="52">
        <f t="shared" si="70"/>
        <v>0</v>
      </c>
      <c r="G338" s="48"/>
      <c r="H338" s="38"/>
      <c r="I338" s="54">
        <f>IF(H338=0,0,TRUNC((50/(H338+0.24)- IF($G338="w",Parameter!$B$3,Parameter!$D$3))/IF($G338="w",Parameter!$C$3,Parameter!$E$3)))</f>
        <v>0</v>
      </c>
      <c r="J338" s="105"/>
      <c r="K338" s="54">
        <f>IF(J338=0,0,TRUNC((75/(J338+0.24)- IF($G338="w",Parameter!$B$3,Parameter!$D$3))/IF($G338="w",Parameter!$C$3,Parameter!$E$3)))</f>
        <v>0</v>
      </c>
      <c r="L338" s="105"/>
      <c r="M338" s="54">
        <f>IF(L338=0,0,TRUNC((100/(L338+0.24)- IF($G338="w",Parameter!$B$3,Parameter!$D$3))/IF($G338="w",Parameter!$C$3,Parameter!$E$3)))</f>
        <v>0</v>
      </c>
      <c r="N338" s="80"/>
      <c r="O338" s="79" t="s">
        <v>44</v>
      </c>
      <c r="P338" s="81"/>
      <c r="Q338" s="54">
        <f>IF($G338="m",0,IF(AND($P338=0,$N338=0),0,TRUNC((800/($N338*60+$P338)-IF($G338="w",Parameter!$B$6,Parameter!$D$6))/IF($G338="w",Parameter!$C$6,Parameter!$E$6))))</f>
        <v>0</v>
      </c>
      <c r="R338" s="106"/>
      <c r="S338" s="73">
        <f>IF(R338=0,0,TRUNC((2000/(R338)- IF(Q338="w",Parameter!$B$6,Parameter!$D$6))/IF(Q338="w",Parameter!$C$6,Parameter!$E$6)))</f>
        <v>0</v>
      </c>
      <c r="T338" s="106"/>
      <c r="U338" s="73">
        <f>IF(T338=0,0,TRUNC((2000/(T338)- IF(Q338="w",Parameter!$B$3,Parameter!$D$3))/IF(Q338="w",Parameter!$C$3,Parameter!$E$3)))</f>
        <v>0</v>
      </c>
      <c r="V338" s="80"/>
      <c r="W338" s="79" t="s">
        <v>44</v>
      </c>
      <c r="X338" s="81"/>
      <c r="Y338" s="54">
        <f>IF($G338="w",0,IF(AND($V338=0,$X338=0),0,TRUNC((1000/($V338*60+$X338)-IF($G338="w",Parameter!$B$6,Parameter!$D$6))/IF($G338="w",Parameter!$C$6,Parameter!$E$6))))</f>
        <v>0</v>
      </c>
      <c r="Z338" s="37"/>
      <c r="AA338" s="104">
        <f>IF(Z338=0,0,TRUNC((SQRT(Z338)- IF($G338="w",Parameter!$B$11,Parameter!$D$11))/IF($G338="w",Parameter!$C$11,Parameter!$E$11)))</f>
        <v>0</v>
      </c>
      <c r="AB338" s="105"/>
      <c r="AC338" s="104">
        <f>IF(AB338=0,0,TRUNC((SQRT(AB338)- IF($G338="w",Parameter!$B$10,Parameter!$D$10))/IF($G338="w",Parameter!$C$10,Parameter!$E$10)))</f>
        <v>0</v>
      </c>
      <c r="AD338" s="38"/>
      <c r="AE338" s="55">
        <f>IF(AD338=0,0,TRUNC((SQRT(AD338)- IF($G338="w",Parameter!$B$15,Parameter!$D$15))/IF($G338="w",Parameter!$C$15,Parameter!$E$15)))</f>
        <v>0</v>
      </c>
      <c r="AF338" s="32"/>
      <c r="AG338" s="55">
        <f>IF(AF338=0,0,TRUNC((SQRT(AF338)- IF($G338="w",Parameter!$B$12,Parameter!$D$12))/IF($G338="w",Parameter!$C$12,Parameter!$E$12)))</f>
        <v>0</v>
      </c>
      <c r="AH338" s="60">
        <f t="shared" si="71"/>
        <v>0</v>
      </c>
      <c r="AI338" s="61">
        <f>LOOKUP($F338,Urkunde!$A$2:$A$16,IF($G338="w",Urkunde!$B$2:$B$16,Urkunde!$D$2:$D$16))</f>
        <v>0</v>
      </c>
      <c r="AJ338" s="61">
        <f>LOOKUP($F338,Urkunde!$A$2:$A$16,IF($G338="w",Urkunde!$C$2:$C$16,Urkunde!$E$2:$E$16))</f>
        <v>0</v>
      </c>
      <c r="AK338" s="61" t="str">
        <f t="shared" si="72"/>
        <v>-</v>
      </c>
      <c r="AL338" s="29">
        <f t="shared" si="73"/>
        <v>0</v>
      </c>
      <c r="AM338" s="21">
        <f t="shared" si="74"/>
        <v>0</v>
      </c>
      <c r="AN338" s="21">
        <f t="shared" si="75"/>
        <v>0</v>
      </c>
      <c r="AO338" s="21">
        <f t="shared" si="76"/>
        <v>0</v>
      </c>
      <c r="AP338" s="21">
        <f t="shared" si="77"/>
        <v>0</v>
      </c>
      <c r="AQ338" s="21">
        <f t="shared" si="78"/>
        <v>0</v>
      </c>
      <c r="AR338" s="21">
        <f t="shared" si="79"/>
        <v>0</v>
      </c>
      <c r="AS338" s="21">
        <f t="shared" si="80"/>
        <v>0</v>
      </c>
      <c r="AT338" s="21">
        <f t="shared" si="81"/>
        <v>0</v>
      </c>
      <c r="AU338" s="21">
        <f t="shared" si="82"/>
        <v>0</v>
      </c>
      <c r="AV338" s="21">
        <f t="shared" si="83"/>
        <v>0</v>
      </c>
    </row>
    <row r="339" spans="1:48" ht="15.6" x14ac:dyDescent="0.3">
      <c r="A339" s="51"/>
      <c r="B339" s="50"/>
      <c r="C339" s="96"/>
      <c r="D339" s="96"/>
      <c r="E339" s="49"/>
      <c r="F339" s="52">
        <f t="shared" si="70"/>
        <v>0</v>
      </c>
      <c r="G339" s="48"/>
      <c r="H339" s="38"/>
      <c r="I339" s="54">
        <f>IF(H339=0,0,TRUNC((50/(H339+0.24)- IF($G339="w",Parameter!$B$3,Parameter!$D$3))/IF($G339="w",Parameter!$C$3,Parameter!$E$3)))</f>
        <v>0</v>
      </c>
      <c r="J339" s="105"/>
      <c r="K339" s="54">
        <f>IF(J339=0,0,TRUNC((75/(J339+0.24)- IF($G339="w",Parameter!$B$3,Parameter!$D$3))/IF($G339="w",Parameter!$C$3,Parameter!$E$3)))</f>
        <v>0</v>
      </c>
      <c r="L339" s="105"/>
      <c r="M339" s="54">
        <f>IF(L339=0,0,TRUNC((100/(L339+0.24)- IF($G339="w",Parameter!$B$3,Parameter!$D$3))/IF($G339="w",Parameter!$C$3,Parameter!$E$3)))</f>
        <v>0</v>
      </c>
      <c r="N339" s="80"/>
      <c r="O339" s="79" t="s">
        <v>44</v>
      </c>
      <c r="P339" s="81"/>
      <c r="Q339" s="54">
        <f>IF($G339="m",0,IF(AND($P339=0,$N339=0),0,TRUNC((800/($N339*60+$P339)-IF($G339="w",Parameter!$B$6,Parameter!$D$6))/IF($G339="w",Parameter!$C$6,Parameter!$E$6))))</f>
        <v>0</v>
      </c>
      <c r="R339" s="106"/>
      <c r="S339" s="73">
        <f>IF(R339=0,0,TRUNC((2000/(R339)- IF(Q339="w",Parameter!$B$6,Parameter!$D$6))/IF(Q339="w",Parameter!$C$6,Parameter!$E$6)))</f>
        <v>0</v>
      </c>
      <c r="T339" s="106"/>
      <c r="U339" s="73">
        <f>IF(T339=0,0,TRUNC((2000/(T339)- IF(Q339="w",Parameter!$B$3,Parameter!$D$3))/IF(Q339="w",Parameter!$C$3,Parameter!$E$3)))</f>
        <v>0</v>
      </c>
      <c r="V339" s="80"/>
      <c r="W339" s="79" t="s">
        <v>44</v>
      </c>
      <c r="X339" s="81"/>
      <c r="Y339" s="54">
        <f>IF($G339="w",0,IF(AND($V339=0,$X339=0),0,TRUNC((1000/($V339*60+$X339)-IF($G339="w",Parameter!$B$6,Parameter!$D$6))/IF($G339="w",Parameter!$C$6,Parameter!$E$6))))</f>
        <v>0</v>
      </c>
      <c r="Z339" s="37"/>
      <c r="AA339" s="104">
        <f>IF(Z339=0,0,TRUNC((SQRT(Z339)- IF($G339="w",Parameter!$B$11,Parameter!$D$11))/IF($G339="w",Parameter!$C$11,Parameter!$E$11)))</f>
        <v>0</v>
      </c>
      <c r="AB339" s="105"/>
      <c r="AC339" s="104">
        <f>IF(AB339=0,0,TRUNC((SQRT(AB339)- IF($G339="w",Parameter!$B$10,Parameter!$D$10))/IF($G339="w",Parameter!$C$10,Parameter!$E$10)))</f>
        <v>0</v>
      </c>
      <c r="AD339" s="38"/>
      <c r="AE339" s="55">
        <f>IF(AD339=0,0,TRUNC((SQRT(AD339)- IF($G339="w",Parameter!$B$15,Parameter!$D$15))/IF($G339="w",Parameter!$C$15,Parameter!$E$15)))</f>
        <v>0</v>
      </c>
      <c r="AF339" s="32"/>
      <c r="AG339" s="55">
        <f>IF(AF339=0,0,TRUNC((SQRT(AF339)- IF($G339="w",Parameter!$B$12,Parameter!$D$12))/IF($G339="w",Parameter!$C$12,Parameter!$E$12)))</f>
        <v>0</v>
      </c>
      <c r="AH339" s="60">
        <f t="shared" si="71"/>
        <v>0</v>
      </c>
      <c r="AI339" s="61">
        <f>LOOKUP($F339,Urkunde!$A$2:$A$16,IF($G339="w",Urkunde!$B$2:$B$16,Urkunde!$D$2:$D$16))</f>
        <v>0</v>
      </c>
      <c r="AJ339" s="61">
        <f>LOOKUP($F339,Urkunde!$A$2:$A$16,IF($G339="w",Urkunde!$C$2:$C$16,Urkunde!$E$2:$E$16))</f>
        <v>0</v>
      </c>
      <c r="AK339" s="61" t="str">
        <f t="shared" si="72"/>
        <v>-</v>
      </c>
      <c r="AL339" s="29">
        <f t="shared" si="73"/>
        <v>0</v>
      </c>
      <c r="AM339" s="21">
        <f t="shared" si="74"/>
        <v>0</v>
      </c>
      <c r="AN339" s="21">
        <f t="shared" si="75"/>
        <v>0</v>
      </c>
      <c r="AO339" s="21">
        <f t="shared" si="76"/>
        <v>0</v>
      </c>
      <c r="AP339" s="21">
        <f t="shared" si="77"/>
        <v>0</v>
      </c>
      <c r="AQ339" s="21">
        <f t="shared" si="78"/>
        <v>0</v>
      </c>
      <c r="AR339" s="21">
        <f t="shared" si="79"/>
        <v>0</v>
      </c>
      <c r="AS339" s="21">
        <f t="shared" si="80"/>
        <v>0</v>
      </c>
      <c r="AT339" s="21">
        <f t="shared" si="81"/>
        <v>0</v>
      </c>
      <c r="AU339" s="21">
        <f t="shared" si="82"/>
        <v>0</v>
      </c>
      <c r="AV339" s="21">
        <f t="shared" si="83"/>
        <v>0</v>
      </c>
    </row>
    <row r="340" spans="1:48" ht="15.6" x14ac:dyDescent="0.3">
      <c r="A340" s="51"/>
      <c r="B340" s="50"/>
      <c r="C340" s="96"/>
      <c r="D340" s="96"/>
      <c r="E340" s="49"/>
      <c r="F340" s="52">
        <f t="shared" si="70"/>
        <v>0</v>
      </c>
      <c r="G340" s="48"/>
      <c r="H340" s="38"/>
      <c r="I340" s="54">
        <f>IF(H340=0,0,TRUNC((50/(H340+0.24)- IF($G340="w",Parameter!$B$3,Parameter!$D$3))/IF($G340="w",Parameter!$C$3,Parameter!$E$3)))</f>
        <v>0</v>
      </c>
      <c r="J340" s="105"/>
      <c r="K340" s="54">
        <f>IF(J340=0,0,TRUNC((75/(J340+0.24)- IF($G340="w",Parameter!$B$3,Parameter!$D$3))/IF($G340="w",Parameter!$C$3,Parameter!$E$3)))</f>
        <v>0</v>
      </c>
      <c r="L340" s="105"/>
      <c r="M340" s="54">
        <f>IF(L340=0,0,TRUNC((100/(L340+0.24)- IF($G340="w",Parameter!$B$3,Parameter!$D$3))/IF($G340="w",Parameter!$C$3,Parameter!$E$3)))</f>
        <v>0</v>
      </c>
      <c r="N340" s="80"/>
      <c r="O340" s="79" t="s">
        <v>44</v>
      </c>
      <c r="P340" s="81"/>
      <c r="Q340" s="54">
        <f>IF($G340="m",0,IF(AND($P340=0,$N340=0),0,TRUNC((800/($N340*60+$P340)-IF($G340="w",Parameter!$B$6,Parameter!$D$6))/IF($G340="w",Parameter!$C$6,Parameter!$E$6))))</f>
        <v>0</v>
      </c>
      <c r="R340" s="106"/>
      <c r="S340" s="73">
        <f>IF(R340=0,0,TRUNC((2000/(R340)- IF(Q340="w",Parameter!$B$6,Parameter!$D$6))/IF(Q340="w",Parameter!$C$6,Parameter!$E$6)))</f>
        <v>0</v>
      </c>
      <c r="T340" s="106"/>
      <c r="U340" s="73">
        <f>IF(T340=0,0,TRUNC((2000/(T340)- IF(Q340="w",Parameter!$B$3,Parameter!$D$3))/IF(Q340="w",Parameter!$C$3,Parameter!$E$3)))</f>
        <v>0</v>
      </c>
      <c r="V340" s="80"/>
      <c r="W340" s="79" t="s">
        <v>44</v>
      </c>
      <c r="X340" s="81"/>
      <c r="Y340" s="54">
        <f>IF($G340="w",0,IF(AND($V340=0,$X340=0),0,TRUNC((1000/($V340*60+$X340)-IF($G340="w",Parameter!$B$6,Parameter!$D$6))/IF($G340="w",Parameter!$C$6,Parameter!$E$6))))</f>
        <v>0</v>
      </c>
      <c r="Z340" s="37"/>
      <c r="AA340" s="104">
        <f>IF(Z340=0,0,TRUNC((SQRT(Z340)- IF($G340="w",Parameter!$B$11,Parameter!$D$11))/IF($G340="w",Parameter!$C$11,Parameter!$E$11)))</f>
        <v>0</v>
      </c>
      <c r="AB340" s="105"/>
      <c r="AC340" s="104">
        <f>IF(AB340=0,0,TRUNC((SQRT(AB340)- IF($G340="w",Parameter!$B$10,Parameter!$D$10))/IF($G340="w",Parameter!$C$10,Parameter!$E$10)))</f>
        <v>0</v>
      </c>
      <c r="AD340" s="38"/>
      <c r="AE340" s="55">
        <f>IF(AD340=0,0,TRUNC((SQRT(AD340)- IF($G340="w",Parameter!$B$15,Parameter!$D$15))/IF($G340="w",Parameter!$C$15,Parameter!$E$15)))</f>
        <v>0</v>
      </c>
      <c r="AF340" s="32"/>
      <c r="AG340" s="55">
        <f>IF(AF340=0,0,TRUNC((SQRT(AF340)- IF($G340="w",Parameter!$B$12,Parameter!$D$12))/IF($G340="w",Parameter!$C$12,Parameter!$E$12)))</f>
        <v>0</v>
      </c>
      <c r="AH340" s="60">
        <f t="shared" si="71"/>
        <v>0</v>
      </c>
      <c r="AI340" s="61">
        <f>LOOKUP($F340,Urkunde!$A$2:$A$16,IF($G340="w",Urkunde!$B$2:$B$16,Urkunde!$D$2:$D$16))</f>
        <v>0</v>
      </c>
      <c r="AJ340" s="61">
        <f>LOOKUP($F340,Urkunde!$A$2:$A$16,IF($G340="w",Urkunde!$C$2:$C$16,Urkunde!$E$2:$E$16))</f>
        <v>0</v>
      </c>
      <c r="AK340" s="61" t="str">
        <f t="shared" si="72"/>
        <v>-</v>
      </c>
      <c r="AL340" s="29">
        <f t="shared" si="73"/>
        <v>0</v>
      </c>
      <c r="AM340" s="21">
        <f t="shared" si="74"/>
        <v>0</v>
      </c>
      <c r="AN340" s="21">
        <f t="shared" si="75"/>
        <v>0</v>
      </c>
      <c r="AO340" s="21">
        <f t="shared" si="76"/>
        <v>0</v>
      </c>
      <c r="AP340" s="21">
        <f t="shared" si="77"/>
        <v>0</v>
      </c>
      <c r="AQ340" s="21">
        <f t="shared" si="78"/>
        <v>0</v>
      </c>
      <c r="AR340" s="21">
        <f t="shared" si="79"/>
        <v>0</v>
      </c>
      <c r="AS340" s="21">
        <f t="shared" si="80"/>
        <v>0</v>
      </c>
      <c r="AT340" s="21">
        <f t="shared" si="81"/>
        <v>0</v>
      </c>
      <c r="AU340" s="21">
        <f t="shared" si="82"/>
        <v>0</v>
      </c>
      <c r="AV340" s="21">
        <f t="shared" si="83"/>
        <v>0</v>
      </c>
    </row>
    <row r="341" spans="1:48" ht="15.6" x14ac:dyDescent="0.3">
      <c r="A341" s="51"/>
      <c r="B341" s="50"/>
      <c r="C341" s="96"/>
      <c r="D341" s="96"/>
      <c r="E341" s="49"/>
      <c r="F341" s="52">
        <f t="shared" si="70"/>
        <v>0</v>
      </c>
      <c r="G341" s="48"/>
      <c r="H341" s="38"/>
      <c r="I341" s="54">
        <f>IF(H341=0,0,TRUNC((50/(H341+0.24)- IF($G341="w",Parameter!$B$3,Parameter!$D$3))/IF($G341="w",Parameter!$C$3,Parameter!$E$3)))</f>
        <v>0</v>
      </c>
      <c r="J341" s="105"/>
      <c r="K341" s="54">
        <f>IF(J341=0,0,TRUNC((75/(J341+0.24)- IF($G341="w",Parameter!$B$3,Parameter!$D$3))/IF($G341="w",Parameter!$C$3,Parameter!$E$3)))</f>
        <v>0</v>
      </c>
      <c r="L341" s="105"/>
      <c r="M341" s="54">
        <f>IF(L341=0,0,TRUNC((100/(L341+0.24)- IF($G341="w",Parameter!$B$3,Parameter!$D$3))/IF($G341="w",Parameter!$C$3,Parameter!$E$3)))</f>
        <v>0</v>
      </c>
      <c r="N341" s="80"/>
      <c r="O341" s="79" t="s">
        <v>44</v>
      </c>
      <c r="P341" s="81"/>
      <c r="Q341" s="54">
        <f>IF($G341="m",0,IF(AND($P341=0,$N341=0),0,TRUNC((800/($N341*60+$P341)-IF($G341="w",Parameter!$B$6,Parameter!$D$6))/IF($G341="w",Parameter!$C$6,Parameter!$E$6))))</f>
        <v>0</v>
      </c>
      <c r="R341" s="106"/>
      <c r="S341" s="73">
        <f>IF(R341=0,0,TRUNC((2000/(R341)- IF(Q341="w",Parameter!$B$6,Parameter!$D$6))/IF(Q341="w",Parameter!$C$6,Parameter!$E$6)))</f>
        <v>0</v>
      </c>
      <c r="T341" s="106"/>
      <c r="U341" s="73">
        <f>IF(T341=0,0,TRUNC((2000/(T341)- IF(Q341="w",Parameter!$B$3,Parameter!$D$3))/IF(Q341="w",Parameter!$C$3,Parameter!$E$3)))</f>
        <v>0</v>
      </c>
      <c r="V341" s="80"/>
      <c r="W341" s="79" t="s">
        <v>44</v>
      </c>
      <c r="X341" s="81"/>
      <c r="Y341" s="54">
        <f>IF($G341="w",0,IF(AND($V341=0,$X341=0),0,TRUNC((1000/($V341*60+$X341)-IF($G341="w",Parameter!$B$6,Parameter!$D$6))/IF($G341="w",Parameter!$C$6,Parameter!$E$6))))</f>
        <v>0</v>
      </c>
      <c r="Z341" s="37"/>
      <c r="AA341" s="104">
        <f>IF(Z341=0,0,TRUNC((SQRT(Z341)- IF($G341="w",Parameter!$B$11,Parameter!$D$11))/IF($G341="w",Parameter!$C$11,Parameter!$E$11)))</f>
        <v>0</v>
      </c>
      <c r="AB341" s="105"/>
      <c r="AC341" s="104">
        <f>IF(AB341=0,0,TRUNC((SQRT(AB341)- IF($G341="w",Parameter!$B$10,Parameter!$D$10))/IF($G341="w",Parameter!$C$10,Parameter!$E$10)))</f>
        <v>0</v>
      </c>
      <c r="AD341" s="38"/>
      <c r="AE341" s="55">
        <f>IF(AD341=0,0,TRUNC((SQRT(AD341)- IF($G341="w",Parameter!$B$15,Parameter!$D$15))/IF($G341="w",Parameter!$C$15,Parameter!$E$15)))</f>
        <v>0</v>
      </c>
      <c r="AF341" s="32"/>
      <c r="AG341" s="55">
        <f>IF(AF341=0,0,TRUNC((SQRT(AF341)- IF($G341="w",Parameter!$B$12,Parameter!$D$12))/IF($G341="w",Parameter!$C$12,Parameter!$E$12)))</f>
        <v>0</v>
      </c>
      <c r="AH341" s="60">
        <f t="shared" si="71"/>
        <v>0</v>
      </c>
      <c r="AI341" s="61">
        <f>LOOKUP($F341,Urkunde!$A$2:$A$16,IF($G341="w",Urkunde!$B$2:$B$16,Urkunde!$D$2:$D$16))</f>
        <v>0</v>
      </c>
      <c r="AJ341" s="61">
        <f>LOOKUP($F341,Urkunde!$A$2:$A$16,IF($G341="w",Urkunde!$C$2:$C$16,Urkunde!$E$2:$E$16))</f>
        <v>0</v>
      </c>
      <c r="AK341" s="61" t="str">
        <f t="shared" si="72"/>
        <v>-</v>
      </c>
      <c r="AL341" s="29">
        <f t="shared" si="73"/>
        <v>0</v>
      </c>
      <c r="AM341" s="21">
        <f t="shared" si="74"/>
        <v>0</v>
      </c>
      <c r="AN341" s="21">
        <f t="shared" si="75"/>
        <v>0</v>
      </c>
      <c r="AO341" s="21">
        <f t="shared" si="76"/>
        <v>0</v>
      </c>
      <c r="AP341" s="21">
        <f t="shared" si="77"/>
        <v>0</v>
      </c>
      <c r="AQ341" s="21">
        <f t="shared" si="78"/>
        <v>0</v>
      </c>
      <c r="AR341" s="21">
        <f t="shared" si="79"/>
        <v>0</v>
      </c>
      <c r="AS341" s="21">
        <f t="shared" si="80"/>
        <v>0</v>
      </c>
      <c r="AT341" s="21">
        <f t="shared" si="81"/>
        <v>0</v>
      </c>
      <c r="AU341" s="21">
        <f t="shared" si="82"/>
        <v>0</v>
      </c>
      <c r="AV341" s="21">
        <f t="shared" si="83"/>
        <v>0</v>
      </c>
    </row>
    <row r="342" spans="1:48" ht="15.6" x14ac:dyDescent="0.3">
      <c r="A342" s="51"/>
      <c r="B342" s="50"/>
      <c r="C342" s="96"/>
      <c r="D342" s="96"/>
      <c r="E342" s="49"/>
      <c r="F342" s="52">
        <f t="shared" si="70"/>
        <v>0</v>
      </c>
      <c r="G342" s="48"/>
      <c r="H342" s="38"/>
      <c r="I342" s="54">
        <f>IF(H342=0,0,TRUNC((50/(H342+0.24)- IF($G342="w",Parameter!$B$3,Parameter!$D$3))/IF($G342="w",Parameter!$C$3,Parameter!$E$3)))</f>
        <v>0</v>
      </c>
      <c r="J342" s="105"/>
      <c r="K342" s="54">
        <f>IF(J342=0,0,TRUNC((75/(J342+0.24)- IF($G342="w",Parameter!$B$3,Parameter!$D$3))/IF($G342="w",Parameter!$C$3,Parameter!$E$3)))</f>
        <v>0</v>
      </c>
      <c r="L342" s="105"/>
      <c r="M342" s="54">
        <f>IF(L342=0,0,TRUNC((100/(L342+0.24)- IF($G342="w",Parameter!$B$3,Parameter!$D$3))/IF($G342="w",Parameter!$C$3,Parameter!$E$3)))</f>
        <v>0</v>
      </c>
      <c r="N342" s="80"/>
      <c r="O342" s="79" t="s">
        <v>44</v>
      </c>
      <c r="P342" s="81"/>
      <c r="Q342" s="54">
        <f>IF($G342="m",0,IF(AND($P342=0,$N342=0),0,TRUNC((800/($N342*60+$P342)-IF($G342="w",Parameter!$B$6,Parameter!$D$6))/IF($G342="w",Parameter!$C$6,Parameter!$E$6))))</f>
        <v>0</v>
      </c>
      <c r="R342" s="106"/>
      <c r="S342" s="73">
        <f>IF(R342=0,0,TRUNC((2000/(R342)- IF(Q342="w",Parameter!$B$6,Parameter!$D$6))/IF(Q342="w",Parameter!$C$6,Parameter!$E$6)))</f>
        <v>0</v>
      </c>
      <c r="T342" s="106"/>
      <c r="U342" s="73">
        <f>IF(T342=0,0,TRUNC((2000/(T342)- IF(Q342="w",Parameter!$B$3,Parameter!$D$3))/IF(Q342="w",Parameter!$C$3,Parameter!$E$3)))</f>
        <v>0</v>
      </c>
      <c r="V342" s="80"/>
      <c r="W342" s="79" t="s">
        <v>44</v>
      </c>
      <c r="X342" s="81"/>
      <c r="Y342" s="54">
        <f>IF($G342="w",0,IF(AND($V342=0,$X342=0),0,TRUNC((1000/($V342*60+$X342)-IF($G342="w",Parameter!$B$6,Parameter!$D$6))/IF($G342="w",Parameter!$C$6,Parameter!$E$6))))</f>
        <v>0</v>
      </c>
      <c r="Z342" s="37"/>
      <c r="AA342" s="104">
        <f>IF(Z342=0,0,TRUNC((SQRT(Z342)- IF($G342="w",Parameter!$B$11,Parameter!$D$11))/IF($G342="w",Parameter!$C$11,Parameter!$E$11)))</f>
        <v>0</v>
      </c>
      <c r="AB342" s="105"/>
      <c r="AC342" s="104">
        <f>IF(AB342=0,0,TRUNC((SQRT(AB342)- IF($G342="w",Parameter!$B$10,Parameter!$D$10))/IF($G342="w",Parameter!$C$10,Parameter!$E$10)))</f>
        <v>0</v>
      </c>
      <c r="AD342" s="38"/>
      <c r="AE342" s="55">
        <f>IF(AD342=0,0,TRUNC((SQRT(AD342)- IF($G342="w",Parameter!$B$15,Parameter!$D$15))/IF($G342="w",Parameter!$C$15,Parameter!$E$15)))</f>
        <v>0</v>
      </c>
      <c r="AF342" s="32"/>
      <c r="AG342" s="55">
        <f>IF(AF342=0,0,TRUNC((SQRT(AF342)- IF($G342="w",Parameter!$B$12,Parameter!$D$12))/IF($G342="w",Parameter!$C$12,Parameter!$E$12)))</f>
        <v>0</v>
      </c>
      <c r="AH342" s="60">
        <f t="shared" si="71"/>
        <v>0</v>
      </c>
      <c r="AI342" s="61">
        <f>LOOKUP($F342,Urkunde!$A$2:$A$16,IF($G342="w",Urkunde!$B$2:$B$16,Urkunde!$D$2:$D$16))</f>
        <v>0</v>
      </c>
      <c r="AJ342" s="61">
        <f>LOOKUP($F342,Urkunde!$A$2:$A$16,IF($G342="w",Urkunde!$C$2:$C$16,Urkunde!$E$2:$E$16))</f>
        <v>0</v>
      </c>
      <c r="AK342" s="61" t="str">
        <f t="shared" si="72"/>
        <v>-</v>
      </c>
      <c r="AL342" s="29">
        <f t="shared" si="73"/>
        <v>0</v>
      </c>
      <c r="AM342" s="21">
        <f t="shared" si="74"/>
        <v>0</v>
      </c>
      <c r="AN342" s="21">
        <f t="shared" si="75"/>
        <v>0</v>
      </c>
      <c r="AO342" s="21">
        <f t="shared" si="76"/>
        <v>0</v>
      </c>
      <c r="AP342" s="21">
        <f t="shared" si="77"/>
        <v>0</v>
      </c>
      <c r="AQ342" s="21">
        <f t="shared" si="78"/>
        <v>0</v>
      </c>
      <c r="AR342" s="21">
        <f t="shared" si="79"/>
        <v>0</v>
      </c>
      <c r="AS342" s="21">
        <f t="shared" si="80"/>
        <v>0</v>
      </c>
      <c r="AT342" s="21">
        <f t="shared" si="81"/>
        <v>0</v>
      </c>
      <c r="AU342" s="21">
        <f t="shared" si="82"/>
        <v>0</v>
      </c>
      <c r="AV342" s="21">
        <f t="shared" si="83"/>
        <v>0</v>
      </c>
    </row>
    <row r="343" spans="1:48" ht="15.6" x14ac:dyDescent="0.3">
      <c r="A343" s="51"/>
      <c r="B343" s="50"/>
      <c r="C343" s="96"/>
      <c r="D343" s="96"/>
      <c r="E343" s="49"/>
      <c r="F343" s="52">
        <f t="shared" si="70"/>
        <v>0</v>
      </c>
      <c r="G343" s="48"/>
      <c r="H343" s="38"/>
      <c r="I343" s="54">
        <f>IF(H343=0,0,TRUNC((50/(H343+0.24)- IF($G343="w",Parameter!$B$3,Parameter!$D$3))/IF($G343="w",Parameter!$C$3,Parameter!$E$3)))</f>
        <v>0</v>
      </c>
      <c r="J343" s="105"/>
      <c r="K343" s="54">
        <f>IF(J343=0,0,TRUNC((75/(J343+0.24)- IF($G343="w",Parameter!$B$3,Parameter!$D$3))/IF($G343="w",Parameter!$C$3,Parameter!$E$3)))</f>
        <v>0</v>
      </c>
      <c r="L343" s="105"/>
      <c r="M343" s="54">
        <f>IF(L343=0,0,TRUNC((100/(L343+0.24)- IF($G343="w",Parameter!$B$3,Parameter!$D$3))/IF($G343="w",Parameter!$C$3,Parameter!$E$3)))</f>
        <v>0</v>
      </c>
      <c r="N343" s="80"/>
      <c r="O343" s="79" t="s">
        <v>44</v>
      </c>
      <c r="P343" s="81"/>
      <c r="Q343" s="54">
        <f>IF($G343="m",0,IF(AND($P343=0,$N343=0),0,TRUNC((800/($N343*60+$P343)-IF($G343="w",Parameter!$B$6,Parameter!$D$6))/IF($G343="w",Parameter!$C$6,Parameter!$E$6))))</f>
        <v>0</v>
      </c>
      <c r="R343" s="106"/>
      <c r="S343" s="73">
        <f>IF(R343=0,0,TRUNC((2000/(R343)- IF(Q343="w",Parameter!$B$6,Parameter!$D$6))/IF(Q343="w",Parameter!$C$6,Parameter!$E$6)))</f>
        <v>0</v>
      </c>
      <c r="T343" s="106"/>
      <c r="U343" s="73">
        <f>IF(T343=0,0,TRUNC((2000/(T343)- IF(Q343="w",Parameter!$B$3,Parameter!$D$3))/IF(Q343="w",Parameter!$C$3,Parameter!$E$3)))</f>
        <v>0</v>
      </c>
      <c r="V343" s="80"/>
      <c r="W343" s="79" t="s">
        <v>44</v>
      </c>
      <c r="X343" s="81"/>
      <c r="Y343" s="54">
        <f>IF($G343="w",0,IF(AND($V343=0,$X343=0),0,TRUNC((1000/($V343*60+$X343)-IF($G343="w",Parameter!$B$6,Parameter!$D$6))/IF($G343="w",Parameter!$C$6,Parameter!$E$6))))</f>
        <v>0</v>
      </c>
      <c r="Z343" s="37"/>
      <c r="AA343" s="104">
        <f>IF(Z343=0,0,TRUNC((SQRT(Z343)- IF($G343="w",Parameter!$B$11,Parameter!$D$11))/IF($G343="w",Parameter!$C$11,Parameter!$E$11)))</f>
        <v>0</v>
      </c>
      <c r="AB343" s="105"/>
      <c r="AC343" s="104">
        <f>IF(AB343=0,0,TRUNC((SQRT(AB343)- IF($G343="w",Parameter!$B$10,Parameter!$D$10))/IF($G343="w",Parameter!$C$10,Parameter!$E$10)))</f>
        <v>0</v>
      </c>
      <c r="AD343" s="38"/>
      <c r="AE343" s="55">
        <f>IF(AD343=0,0,TRUNC((SQRT(AD343)- IF($G343="w",Parameter!$B$15,Parameter!$D$15))/IF($G343="w",Parameter!$C$15,Parameter!$E$15)))</f>
        <v>0</v>
      </c>
      <c r="AF343" s="32"/>
      <c r="AG343" s="55">
        <f>IF(AF343=0,0,TRUNC((SQRT(AF343)- IF($G343="w",Parameter!$B$12,Parameter!$D$12))/IF($G343="w",Parameter!$C$12,Parameter!$E$12)))</f>
        <v>0</v>
      </c>
      <c r="AH343" s="60">
        <f t="shared" si="71"/>
        <v>0</v>
      </c>
      <c r="AI343" s="61">
        <f>LOOKUP($F343,Urkunde!$A$2:$A$16,IF($G343="w",Urkunde!$B$2:$B$16,Urkunde!$D$2:$D$16))</f>
        <v>0</v>
      </c>
      <c r="AJ343" s="61">
        <f>LOOKUP($F343,Urkunde!$A$2:$A$16,IF($G343="w",Urkunde!$C$2:$C$16,Urkunde!$E$2:$E$16))</f>
        <v>0</v>
      </c>
      <c r="AK343" s="61" t="str">
        <f t="shared" si="72"/>
        <v>-</v>
      </c>
      <c r="AL343" s="29">
        <f t="shared" si="73"/>
        <v>0</v>
      </c>
      <c r="AM343" s="21">
        <f t="shared" si="74"/>
        <v>0</v>
      </c>
      <c r="AN343" s="21">
        <f t="shared" si="75"/>
        <v>0</v>
      </c>
      <c r="AO343" s="21">
        <f t="shared" si="76"/>
        <v>0</v>
      </c>
      <c r="AP343" s="21">
        <f t="shared" si="77"/>
        <v>0</v>
      </c>
      <c r="AQ343" s="21">
        <f t="shared" si="78"/>
        <v>0</v>
      </c>
      <c r="AR343" s="21">
        <f t="shared" si="79"/>
        <v>0</v>
      </c>
      <c r="AS343" s="21">
        <f t="shared" si="80"/>
        <v>0</v>
      </c>
      <c r="AT343" s="21">
        <f t="shared" si="81"/>
        <v>0</v>
      </c>
      <c r="AU343" s="21">
        <f t="shared" si="82"/>
        <v>0</v>
      </c>
      <c r="AV343" s="21">
        <f t="shared" si="83"/>
        <v>0</v>
      </c>
    </row>
    <row r="344" spans="1:48" ht="15.6" x14ac:dyDescent="0.3">
      <c r="A344" s="51"/>
      <c r="B344" s="50"/>
      <c r="C344" s="96"/>
      <c r="D344" s="96"/>
      <c r="E344" s="49"/>
      <c r="F344" s="52">
        <f t="shared" si="70"/>
        <v>0</v>
      </c>
      <c r="G344" s="48"/>
      <c r="H344" s="38"/>
      <c r="I344" s="54">
        <f>IF(H344=0,0,TRUNC((50/(H344+0.24)- IF($G344="w",Parameter!$B$3,Parameter!$D$3))/IF($G344="w",Parameter!$C$3,Parameter!$E$3)))</f>
        <v>0</v>
      </c>
      <c r="J344" s="105"/>
      <c r="K344" s="54">
        <f>IF(J344=0,0,TRUNC((75/(J344+0.24)- IF($G344="w",Parameter!$B$3,Parameter!$D$3))/IF($G344="w",Parameter!$C$3,Parameter!$E$3)))</f>
        <v>0</v>
      </c>
      <c r="L344" s="105"/>
      <c r="M344" s="54">
        <f>IF(L344=0,0,TRUNC((100/(L344+0.24)- IF($G344="w",Parameter!$B$3,Parameter!$D$3))/IF($G344="w",Parameter!$C$3,Parameter!$E$3)))</f>
        <v>0</v>
      </c>
      <c r="N344" s="80"/>
      <c r="O344" s="79" t="s">
        <v>44</v>
      </c>
      <c r="P344" s="81"/>
      <c r="Q344" s="54">
        <f>IF($G344="m",0,IF(AND($P344=0,$N344=0),0,TRUNC((800/($N344*60+$P344)-IF($G344="w",Parameter!$B$6,Parameter!$D$6))/IF($G344="w",Parameter!$C$6,Parameter!$E$6))))</f>
        <v>0</v>
      </c>
      <c r="R344" s="106"/>
      <c r="S344" s="73">
        <f>IF(R344=0,0,TRUNC((2000/(R344)- IF(Q344="w",Parameter!$B$6,Parameter!$D$6))/IF(Q344="w",Parameter!$C$6,Parameter!$E$6)))</f>
        <v>0</v>
      </c>
      <c r="T344" s="106"/>
      <c r="U344" s="73">
        <f>IF(T344=0,0,TRUNC((2000/(T344)- IF(Q344="w",Parameter!$B$3,Parameter!$D$3))/IF(Q344="w",Parameter!$C$3,Parameter!$E$3)))</f>
        <v>0</v>
      </c>
      <c r="V344" s="80"/>
      <c r="W344" s="79" t="s">
        <v>44</v>
      </c>
      <c r="X344" s="81"/>
      <c r="Y344" s="54">
        <f>IF($G344="w",0,IF(AND($V344=0,$X344=0),0,TRUNC((1000/($V344*60+$X344)-IF($G344="w",Parameter!$B$6,Parameter!$D$6))/IF($G344="w",Parameter!$C$6,Parameter!$E$6))))</f>
        <v>0</v>
      </c>
      <c r="Z344" s="37"/>
      <c r="AA344" s="104">
        <f>IF(Z344=0,0,TRUNC((SQRT(Z344)- IF($G344="w",Parameter!$B$11,Parameter!$D$11))/IF($G344="w",Parameter!$C$11,Parameter!$E$11)))</f>
        <v>0</v>
      </c>
      <c r="AB344" s="105"/>
      <c r="AC344" s="104">
        <f>IF(AB344=0,0,TRUNC((SQRT(AB344)- IF($G344="w",Parameter!$B$10,Parameter!$D$10))/IF($G344="w",Parameter!$C$10,Parameter!$E$10)))</f>
        <v>0</v>
      </c>
      <c r="AD344" s="38"/>
      <c r="AE344" s="55">
        <f>IF(AD344=0,0,TRUNC((SQRT(AD344)- IF($G344="w",Parameter!$B$15,Parameter!$D$15))/IF($G344="w",Parameter!$C$15,Parameter!$E$15)))</f>
        <v>0</v>
      </c>
      <c r="AF344" s="32"/>
      <c r="AG344" s="55">
        <f>IF(AF344=0,0,TRUNC((SQRT(AF344)- IF($G344="w",Parameter!$B$12,Parameter!$D$12))/IF($G344="w",Parameter!$C$12,Parameter!$E$12)))</f>
        <v>0</v>
      </c>
      <c r="AH344" s="60">
        <f t="shared" si="71"/>
        <v>0</v>
      </c>
      <c r="AI344" s="61">
        <f>LOOKUP($F344,Urkunde!$A$2:$A$16,IF($G344="w",Urkunde!$B$2:$B$16,Urkunde!$D$2:$D$16))</f>
        <v>0</v>
      </c>
      <c r="AJ344" s="61">
        <f>LOOKUP($F344,Urkunde!$A$2:$A$16,IF($G344="w",Urkunde!$C$2:$C$16,Urkunde!$E$2:$E$16))</f>
        <v>0</v>
      </c>
      <c r="AK344" s="61" t="str">
        <f t="shared" si="72"/>
        <v>-</v>
      </c>
      <c r="AL344" s="29">
        <f t="shared" si="73"/>
        <v>0</v>
      </c>
      <c r="AM344" s="21">
        <f t="shared" si="74"/>
        <v>0</v>
      </c>
      <c r="AN344" s="21">
        <f t="shared" si="75"/>
        <v>0</v>
      </c>
      <c r="AO344" s="21">
        <f t="shared" si="76"/>
        <v>0</v>
      </c>
      <c r="AP344" s="21">
        <f t="shared" si="77"/>
        <v>0</v>
      </c>
      <c r="AQ344" s="21">
        <f t="shared" si="78"/>
        <v>0</v>
      </c>
      <c r="AR344" s="21">
        <f t="shared" si="79"/>
        <v>0</v>
      </c>
      <c r="AS344" s="21">
        <f t="shared" si="80"/>
        <v>0</v>
      </c>
      <c r="AT344" s="21">
        <f t="shared" si="81"/>
        <v>0</v>
      </c>
      <c r="AU344" s="21">
        <f t="shared" si="82"/>
        <v>0</v>
      </c>
      <c r="AV344" s="21">
        <f t="shared" si="83"/>
        <v>0</v>
      </c>
    </row>
    <row r="345" spans="1:48" ht="15.6" x14ac:dyDescent="0.3">
      <c r="A345" s="51"/>
      <c r="B345" s="50"/>
      <c r="C345" s="96"/>
      <c r="D345" s="96"/>
      <c r="E345" s="49"/>
      <c r="F345" s="52">
        <f t="shared" si="70"/>
        <v>0</v>
      </c>
      <c r="G345" s="48"/>
      <c r="H345" s="38"/>
      <c r="I345" s="54">
        <f>IF(H345=0,0,TRUNC((50/(H345+0.24)- IF($G345="w",Parameter!$B$3,Parameter!$D$3))/IF($G345="w",Parameter!$C$3,Parameter!$E$3)))</f>
        <v>0</v>
      </c>
      <c r="J345" s="105"/>
      <c r="K345" s="54">
        <f>IF(J345=0,0,TRUNC((75/(J345+0.24)- IF($G345="w",Parameter!$B$3,Parameter!$D$3))/IF($G345="w",Parameter!$C$3,Parameter!$E$3)))</f>
        <v>0</v>
      </c>
      <c r="L345" s="105"/>
      <c r="M345" s="54">
        <f>IF(L345=0,0,TRUNC((100/(L345+0.24)- IF($G345="w",Parameter!$B$3,Parameter!$D$3))/IF($G345="w",Parameter!$C$3,Parameter!$E$3)))</f>
        <v>0</v>
      </c>
      <c r="N345" s="80"/>
      <c r="O345" s="79" t="s">
        <v>44</v>
      </c>
      <c r="P345" s="81"/>
      <c r="Q345" s="54">
        <f>IF($G345="m",0,IF(AND($P345=0,$N345=0),0,TRUNC((800/($N345*60+$P345)-IF($G345="w",Parameter!$B$6,Parameter!$D$6))/IF($G345="w",Parameter!$C$6,Parameter!$E$6))))</f>
        <v>0</v>
      </c>
      <c r="R345" s="106"/>
      <c r="S345" s="73">
        <f>IF(R345=0,0,TRUNC((2000/(R345)- IF(Q345="w",Parameter!$B$6,Parameter!$D$6))/IF(Q345="w",Parameter!$C$6,Parameter!$E$6)))</f>
        <v>0</v>
      </c>
      <c r="T345" s="106"/>
      <c r="U345" s="73">
        <f>IF(T345=0,0,TRUNC((2000/(T345)- IF(Q345="w",Parameter!$B$3,Parameter!$D$3))/IF(Q345="w",Parameter!$C$3,Parameter!$E$3)))</f>
        <v>0</v>
      </c>
      <c r="V345" s="80"/>
      <c r="W345" s="79" t="s">
        <v>44</v>
      </c>
      <c r="X345" s="81"/>
      <c r="Y345" s="54">
        <f>IF($G345="w",0,IF(AND($V345=0,$X345=0),0,TRUNC((1000/($V345*60+$X345)-IF($G345="w",Parameter!$B$6,Parameter!$D$6))/IF($G345="w",Parameter!$C$6,Parameter!$E$6))))</f>
        <v>0</v>
      </c>
      <c r="Z345" s="37"/>
      <c r="AA345" s="104">
        <f>IF(Z345=0,0,TRUNC((SQRT(Z345)- IF($G345="w",Parameter!$B$11,Parameter!$D$11))/IF($G345="w",Parameter!$C$11,Parameter!$E$11)))</f>
        <v>0</v>
      </c>
      <c r="AB345" s="105"/>
      <c r="AC345" s="104">
        <f>IF(AB345=0,0,TRUNC((SQRT(AB345)- IF($G345="w",Parameter!$B$10,Parameter!$D$10))/IF($G345="w",Parameter!$C$10,Parameter!$E$10)))</f>
        <v>0</v>
      </c>
      <c r="AD345" s="38"/>
      <c r="AE345" s="55">
        <f>IF(AD345=0,0,TRUNC((SQRT(AD345)- IF($G345="w",Parameter!$B$15,Parameter!$D$15))/IF($G345="w",Parameter!$C$15,Parameter!$E$15)))</f>
        <v>0</v>
      </c>
      <c r="AF345" s="32"/>
      <c r="AG345" s="55">
        <f>IF(AF345=0,0,TRUNC((SQRT(AF345)- IF($G345="w",Parameter!$B$12,Parameter!$D$12))/IF($G345="w",Parameter!$C$12,Parameter!$E$12)))</f>
        <v>0</v>
      </c>
      <c r="AH345" s="60">
        <f t="shared" si="71"/>
        <v>0</v>
      </c>
      <c r="AI345" s="61">
        <f>LOOKUP($F345,Urkunde!$A$2:$A$16,IF($G345="w",Urkunde!$B$2:$B$16,Urkunde!$D$2:$D$16))</f>
        <v>0</v>
      </c>
      <c r="AJ345" s="61">
        <f>LOOKUP($F345,Urkunde!$A$2:$A$16,IF($G345="w",Urkunde!$C$2:$C$16,Urkunde!$E$2:$E$16))</f>
        <v>0</v>
      </c>
      <c r="AK345" s="61" t="str">
        <f t="shared" si="72"/>
        <v>-</v>
      </c>
      <c r="AL345" s="29">
        <f t="shared" si="73"/>
        <v>0</v>
      </c>
      <c r="AM345" s="21">
        <f t="shared" si="74"/>
        <v>0</v>
      </c>
      <c r="AN345" s="21">
        <f t="shared" si="75"/>
        <v>0</v>
      </c>
      <c r="AO345" s="21">
        <f t="shared" si="76"/>
        <v>0</v>
      </c>
      <c r="AP345" s="21">
        <f t="shared" si="77"/>
        <v>0</v>
      </c>
      <c r="AQ345" s="21">
        <f t="shared" si="78"/>
        <v>0</v>
      </c>
      <c r="AR345" s="21">
        <f t="shared" si="79"/>
        <v>0</v>
      </c>
      <c r="AS345" s="21">
        <f t="shared" si="80"/>
        <v>0</v>
      </c>
      <c r="AT345" s="21">
        <f t="shared" si="81"/>
        <v>0</v>
      </c>
      <c r="AU345" s="21">
        <f t="shared" si="82"/>
        <v>0</v>
      </c>
      <c r="AV345" s="21">
        <f t="shared" si="83"/>
        <v>0</v>
      </c>
    </row>
    <row r="346" spans="1:48" ht="15.6" x14ac:dyDescent="0.3">
      <c r="A346" s="51"/>
      <c r="B346" s="50"/>
      <c r="C346" s="96"/>
      <c r="D346" s="96"/>
      <c r="E346" s="49"/>
      <c r="F346" s="52">
        <f t="shared" si="70"/>
        <v>0</v>
      </c>
      <c r="G346" s="48"/>
      <c r="H346" s="38"/>
      <c r="I346" s="54">
        <f>IF(H346=0,0,TRUNC((50/(H346+0.24)- IF($G346="w",Parameter!$B$3,Parameter!$D$3))/IF($G346="w",Parameter!$C$3,Parameter!$E$3)))</f>
        <v>0</v>
      </c>
      <c r="J346" s="105"/>
      <c r="K346" s="54">
        <f>IF(J346=0,0,TRUNC((75/(J346+0.24)- IF($G346="w",Parameter!$B$3,Parameter!$D$3))/IF($G346="w",Parameter!$C$3,Parameter!$E$3)))</f>
        <v>0</v>
      </c>
      <c r="L346" s="105"/>
      <c r="M346" s="54">
        <f>IF(L346=0,0,TRUNC((100/(L346+0.24)- IF($G346="w",Parameter!$B$3,Parameter!$D$3))/IF($G346="w",Parameter!$C$3,Parameter!$E$3)))</f>
        <v>0</v>
      </c>
      <c r="N346" s="80"/>
      <c r="O346" s="79" t="s">
        <v>44</v>
      </c>
      <c r="P346" s="81"/>
      <c r="Q346" s="54">
        <f>IF($G346="m",0,IF(AND($P346=0,$N346=0),0,TRUNC((800/($N346*60+$P346)-IF($G346="w",Parameter!$B$6,Parameter!$D$6))/IF($G346="w",Parameter!$C$6,Parameter!$E$6))))</f>
        <v>0</v>
      </c>
      <c r="R346" s="106"/>
      <c r="S346" s="73">
        <f>IF(R346=0,0,TRUNC((2000/(R346)- IF(Q346="w",Parameter!$B$6,Parameter!$D$6))/IF(Q346="w",Parameter!$C$6,Parameter!$E$6)))</f>
        <v>0</v>
      </c>
      <c r="T346" s="106"/>
      <c r="U346" s="73">
        <f>IF(T346=0,0,TRUNC((2000/(T346)- IF(Q346="w",Parameter!$B$3,Parameter!$D$3))/IF(Q346="w",Parameter!$C$3,Parameter!$E$3)))</f>
        <v>0</v>
      </c>
      <c r="V346" s="80"/>
      <c r="W346" s="79" t="s">
        <v>44</v>
      </c>
      <c r="X346" s="81"/>
      <c r="Y346" s="54">
        <f>IF($G346="w",0,IF(AND($V346=0,$X346=0),0,TRUNC((1000/($V346*60+$X346)-IF($G346="w",Parameter!$B$6,Parameter!$D$6))/IF($G346="w",Parameter!$C$6,Parameter!$E$6))))</f>
        <v>0</v>
      </c>
      <c r="Z346" s="37"/>
      <c r="AA346" s="104">
        <f>IF(Z346=0,0,TRUNC((SQRT(Z346)- IF($G346="w",Parameter!$B$11,Parameter!$D$11))/IF($G346="w",Parameter!$C$11,Parameter!$E$11)))</f>
        <v>0</v>
      </c>
      <c r="AB346" s="105"/>
      <c r="AC346" s="104">
        <f>IF(AB346=0,0,TRUNC((SQRT(AB346)- IF($G346="w",Parameter!$B$10,Parameter!$D$10))/IF($G346="w",Parameter!$C$10,Parameter!$E$10)))</f>
        <v>0</v>
      </c>
      <c r="AD346" s="38"/>
      <c r="AE346" s="55">
        <f>IF(AD346=0,0,TRUNC((SQRT(AD346)- IF($G346="w",Parameter!$B$15,Parameter!$D$15))/IF($G346="w",Parameter!$C$15,Parameter!$E$15)))</f>
        <v>0</v>
      </c>
      <c r="AF346" s="32"/>
      <c r="AG346" s="55">
        <f>IF(AF346=0,0,TRUNC((SQRT(AF346)- IF($G346="w",Parameter!$B$12,Parameter!$D$12))/IF($G346="w",Parameter!$C$12,Parameter!$E$12)))</f>
        <v>0</v>
      </c>
      <c r="AH346" s="60">
        <f t="shared" si="71"/>
        <v>0</v>
      </c>
      <c r="AI346" s="61">
        <f>LOOKUP($F346,Urkunde!$A$2:$A$16,IF($G346="w",Urkunde!$B$2:$B$16,Urkunde!$D$2:$D$16))</f>
        <v>0</v>
      </c>
      <c r="AJ346" s="61">
        <f>LOOKUP($F346,Urkunde!$A$2:$A$16,IF($G346="w",Urkunde!$C$2:$C$16,Urkunde!$E$2:$E$16))</f>
        <v>0</v>
      </c>
      <c r="AK346" s="61" t="str">
        <f t="shared" si="72"/>
        <v>-</v>
      </c>
      <c r="AL346" s="29">
        <f t="shared" si="73"/>
        <v>0</v>
      </c>
      <c r="AM346" s="21">
        <f t="shared" si="74"/>
        <v>0</v>
      </c>
      <c r="AN346" s="21">
        <f t="shared" si="75"/>
        <v>0</v>
      </c>
      <c r="AO346" s="21">
        <f t="shared" si="76"/>
        <v>0</v>
      </c>
      <c r="AP346" s="21">
        <f t="shared" si="77"/>
        <v>0</v>
      </c>
      <c r="AQ346" s="21">
        <f t="shared" si="78"/>
        <v>0</v>
      </c>
      <c r="AR346" s="21">
        <f t="shared" si="79"/>
        <v>0</v>
      </c>
      <c r="AS346" s="21">
        <f t="shared" si="80"/>
        <v>0</v>
      </c>
      <c r="AT346" s="21">
        <f t="shared" si="81"/>
        <v>0</v>
      </c>
      <c r="AU346" s="21">
        <f t="shared" si="82"/>
        <v>0</v>
      </c>
      <c r="AV346" s="21">
        <f t="shared" si="83"/>
        <v>0</v>
      </c>
    </row>
    <row r="347" spans="1:48" ht="15.6" x14ac:dyDescent="0.3">
      <c r="A347" s="51"/>
      <c r="B347" s="50"/>
      <c r="C347" s="96"/>
      <c r="D347" s="96"/>
      <c r="E347" s="49"/>
      <c r="F347" s="52">
        <f t="shared" si="70"/>
        <v>0</v>
      </c>
      <c r="G347" s="48"/>
      <c r="H347" s="38"/>
      <c r="I347" s="54">
        <f>IF(H347=0,0,TRUNC((50/(H347+0.24)- IF($G347="w",Parameter!$B$3,Parameter!$D$3))/IF($G347="w",Parameter!$C$3,Parameter!$E$3)))</f>
        <v>0</v>
      </c>
      <c r="J347" s="105"/>
      <c r="K347" s="54">
        <f>IF(J347=0,0,TRUNC((75/(J347+0.24)- IF($G347="w",Parameter!$B$3,Parameter!$D$3))/IF($G347="w",Parameter!$C$3,Parameter!$E$3)))</f>
        <v>0</v>
      </c>
      <c r="L347" s="105"/>
      <c r="M347" s="54">
        <f>IF(L347=0,0,TRUNC((100/(L347+0.24)- IF($G347="w",Parameter!$B$3,Parameter!$D$3))/IF($G347="w",Parameter!$C$3,Parameter!$E$3)))</f>
        <v>0</v>
      </c>
      <c r="N347" s="80"/>
      <c r="O347" s="79" t="s">
        <v>44</v>
      </c>
      <c r="P347" s="81"/>
      <c r="Q347" s="54">
        <f>IF($G347="m",0,IF(AND($P347=0,$N347=0),0,TRUNC((800/($N347*60+$P347)-IF($G347="w",Parameter!$B$6,Parameter!$D$6))/IF($G347="w",Parameter!$C$6,Parameter!$E$6))))</f>
        <v>0</v>
      </c>
      <c r="R347" s="106"/>
      <c r="S347" s="73">
        <f>IF(R347=0,0,TRUNC((2000/(R347)- IF(Q347="w",Parameter!$B$6,Parameter!$D$6))/IF(Q347="w",Parameter!$C$6,Parameter!$E$6)))</f>
        <v>0</v>
      </c>
      <c r="T347" s="106"/>
      <c r="U347" s="73">
        <f>IF(T347=0,0,TRUNC((2000/(T347)- IF(Q347="w",Parameter!$B$3,Parameter!$D$3))/IF(Q347="w",Parameter!$C$3,Parameter!$E$3)))</f>
        <v>0</v>
      </c>
      <c r="V347" s="80"/>
      <c r="W347" s="79" t="s">
        <v>44</v>
      </c>
      <c r="X347" s="81"/>
      <c r="Y347" s="54">
        <f>IF($G347="w",0,IF(AND($V347=0,$X347=0),0,TRUNC((1000/($V347*60+$X347)-IF($G347="w",Parameter!$B$6,Parameter!$D$6))/IF($G347="w",Parameter!$C$6,Parameter!$E$6))))</f>
        <v>0</v>
      </c>
      <c r="Z347" s="37"/>
      <c r="AA347" s="104">
        <f>IF(Z347=0,0,TRUNC((SQRT(Z347)- IF($G347="w",Parameter!$B$11,Parameter!$D$11))/IF($G347="w",Parameter!$C$11,Parameter!$E$11)))</f>
        <v>0</v>
      </c>
      <c r="AB347" s="105"/>
      <c r="AC347" s="104">
        <f>IF(AB347=0,0,TRUNC((SQRT(AB347)- IF($G347="w",Parameter!$B$10,Parameter!$D$10))/IF($G347="w",Parameter!$C$10,Parameter!$E$10)))</f>
        <v>0</v>
      </c>
      <c r="AD347" s="38"/>
      <c r="AE347" s="55">
        <f>IF(AD347=0,0,TRUNC((SQRT(AD347)- IF($G347="w",Parameter!$B$15,Parameter!$D$15))/IF($G347="w",Parameter!$C$15,Parameter!$E$15)))</f>
        <v>0</v>
      </c>
      <c r="AF347" s="32"/>
      <c r="AG347" s="55">
        <f>IF(AF347=0,0,TRUNC((SQRT(AF347)- IF($G347="w",Parameter!$B$12,Parameter!$D$12))/IF($G347="w",Parameter!$C$12,Parameter!$E$12)))</f>
        <v>0</v>
      </c>
      <c r="AH347" s="60">
        <f t="shared" si="71"/>
        <v>0</v>
      </c>
      <c r="AI347" s="61">
        <f>LOOKUP($F347,Urkunde!$A$2:$A$16,IF($G347="w",Urkunde!$B$2:$B$16,Urkunde!$D$2:$D$16))</f>
        <v>0</v>
      </c>
      <c r="AJ347" s="61">
        <f>LOOKUP($F347,Urkunde!$A$2:$A$16,IF($G347="w",Urkunde!$C$2:$C$16,Urkunde!$E$2:$E$16))</f>
        <v>0</v>
      </c>
      <c r="AK347" s="61" t="str">
        <f t="shared" si="72"/>
        <v>-</v>
      </c>
      <c r="AL347" s="29">
        <f t="shared" si="73"/>
        <v>0</v>
      </c>
      <c r="AM347" s="21">
        <f t="shared" si="74"/>
        <v>0</v>
      </c>
      <c r="AN347" s="21">
        <f t="shared" si="75"/>
        <v>0</v>
      </c>
      <c r="AO347" s="21">
        <f t="shared" si="76"/>
        <v>0</v>
      </c>
      <c r="AP347" s="21">
        <f t="shared" si="77"/>
        <v>0</v>
      </c>
      <c r="AQ347" s="21">
        <f t="shared" si="78"/>
        <v>0</v>
      </c>
      <c r="AR347" s="21">
        <f t="shared" si="79"/>
        <v>0</v>
      </c>
      <c r="AS347" s="21">
        <f t="shared" si="80"/>
        <v>0</v>
      </c>
      <c r="AT347" s="21">
        <f t="shared" si="81"/>
        <v>0</v>
      </c>
      <c r="AU347" s="21">
        <f t="shared" si="82"/>
        <v>0</v>
      </c>
      <c r="AV347" s="21">
        <f t="shared" si="83"/>
        <v>0</v>
      </c>
    </row>
    <row r="348" spans="1:48" ht="15.6" x14ac:dyDescent="0.3">
      <c r="A348" s="51"/>
      <c r="B348" s="50"/>
      <c r="C348" s="96"/>
      <c r="D348" s="96"/>
      <c r="E348" s="49"/>
      <c r="F348" s="52">
        <f t="shared" si="70"/>
        <v>0</v>
      </c>
      <c r="G348" s="48"/>
      <c r="H348" s="38"/>
      <c r="I348" s="54">
        <f>IF(H348=0,0,TRUNC((50/(H348+0.24)- IF($G348="w",Parameter!$B$3,Parameter!$D$3))/IF($G348="w",Parameter!$C$3,Parameter!$E$3)))</f>
        <v>0</v>
      </c>
      <c r="J348" s="105"/>
      <c r="K348" s="54">
        <f>IF(J348=0,0,TRUNC((75/(J348+0.24)- IF($G348="w",Parameter!$B$3,Parameter!$D$3))/IF($G348="w",Parameter!$C$3,Parameter!$E$3)))</f>
        <v>0</v>
      </c>
      <c r="L348" s="105"/>
      <c r="M348" s="54">
        <f>IF(L348=0,0,TRUNC((100/(L348+0.24)- IF($G348="w",Parameter!$B$3,Parameter!$D$3))/IF($G348="w",Parameter!$C$3,Parameter!$E$3)))</f>
        <v>0</v>
      </c>
      <c r="N348" s="80"/>
      <c r="O348" s="79" t="s">
        <v>44</v>
      </c>
      <c r="P348" s="81"/>
      <c r="Q348" s="54">
        <f>IF($G348="m",0,IF(AND($P348=0,$N348=0),0,TRUNC((800/($N348*60+$P348)-IF($G348="w",Parameter!$B$6,Parameter!$D$6))/IF($G348="w",Parameter!$C$6,Parameter!$E$6))))</f>
        <v>0</v>
      </c>
      <c r="R348" s="106"/>
      <c r="S348" s="73">
        <f>IF(R348=0,0,TRUNC((2000/(R348)- IF(Q348="w",Parameter!$B$6,Parameter!$D$6))/IF(Q348="w",Parameter!$C$6,Parameter!$E$6)))</f>
        <v>0</v>
      </c>
      <c r="T348" s="106"/>
      <c r="U348" s="73">
        <f>IF(T348=0,0,TRUNC((2000/(T348)- IF(Q348="w",Parameter!$B$3,Parameter!$D$3))/IF(Q348="w",Parameter!$C$3,Parameter!$E$3)))</f>
        <v>0</v>
      </c>
      <c r="V348" s="80"/>
      <c r="W348" s="79" t="s">
        <v>44</v>
      </c>
      <c r="X348" s="81"/>
      <c r="Y348" s="54">
        <f>IF($G348="w",0,IF(AND($V348=0,$X348=0),0,TRUNC((1000/($V348*60+$X348)-IF($G348="w",Parameter!$B$6,Parameter!$D$6))/IF($G348="w",Parameter!$C$6,Parameter!$E$6))))</f>
        <v>0</v>
      </c>
      <c r="Z348" s="37"/>
      <c r="AA348" s="104">
        <f>IF(Z348=0,0,TRUNC((SQRT(Z348)- IF($G348="w",Parameter!$B$11,Parameter!$D$11))/IF($G348="w",Parameter!$C$11,Parameter!$E$11)))</f>
        <v>0</v>
      </c>
      <c r="AB348" s="105"/>
      <c r="AC348" s="104">
        <f>IF(AB348=0,0,TRUNC((SQRT(AB348)- IF($G348="w",Parameter!$B$10,Parameter!$D$10))/IF($G348="w",Parameter!$C$10,Parameter!$E$10)))</f>
        <v>0</v>
      </c>
      <c r="AD348" s="38"/>
      <c r="AE348" s="55">
        <f>IF(AD348=0,0,TRUNC((SQRT(AD348)- IF($G348="w",Parameter!$B$15,Parameter!$D$15))/IF($G348="w",Parameter!$C$15,Parameter!$E$15)))</f>
        <v>0</v>
      </c>
      <c r="AF348" s="32"/>
      <c r="AG348" s="55">
        <f>IF(AF348=0,0,TRUNC((SQRT(AF348)- IF($G348="w",Parameter!$B$12,Parameter!$D$12))/IF($G348="w",Parameter!$C$12,Parameter!$E$12)))</f>
        <v>0</v>
      </c>
      <c r="AH348" s="60">
        <f t="shared" si="71"/>
        <v>0</v>
      </c>
      <c r="AI348" s="61">
        <f>LOOKUP($F348,Urkunde!$A$2:$A$16,IF($G348="w",Urkunde!$B$2:$B$16,Urkunde!$D$2:$D$16))</f>
        <v>0</v>
      </c>
      <c r="AJ348" s="61">
        <f>LOOKUP($F348,Urkunde!$A$2:$A$16,IF($G348="w",Urkunde!$C$2:$C$16,Urkunde!$E$2:$E$16))</f>
        <v>0</v>
      </c>
      <c r="AK348" s="61" t="str">
        <f t="shared" si="72"/>
        <v>-</v>
      </c>
      <c r="AL348" s="29">
        <f t="shared" si="73"/>
        <v>0</v>
      </c>
      <c r="AM348" s="21">
        <f t="shared" si="74"/>
        <v>0</v>
      </c>
      <c r="AN348" s="21">
        <f t="shared" si="75"/>
        <v>0</v>
      </c>
      <c r="AO348" s="21">
        <f t="shared" si="76"/>
        <v>0</v>
      </c>
      <c r="AP348" s="21">
        <f t="shared" si="77"/>
        <v>0</v>
      </c>
      <c r="AQ348" s="21">
        <f t="shared" si="78"/>
        <v>0</v>
      </c>
      <c r="AR348" s="21">
        <f t="shared" si="79"/>
        <v>0</v>
      </c>
      <c r="AS348" s="21">
        <f t="shared" si="80"/>
        <v>0</v>
      </c>
      <c r="AT348" s="21">
        <f t="shared" si="81"/>
        <v>0</v>
      </c>
      <c r="AU348" s="21">
        <f t="shared" si="82"/>
        <v>0</v>
      </c>
      <c r="AV348" s="21">
        <f t="shared" si="83"/>
        <v>0</v>
      </c>
    </row>
    <row r="349" spans="1:48" ht="15.6" x14ac:dyDescent="0.3">
      <c r="A349" s="51"/>
      <c r="B349" s="50"/>
      <c r="C349" s="96"/>
      <c r="D349" s="96"/>
      <c r="E349" s="49"/>
      <c r="F349" s="52">
        <f t="shared" si="70"/>
        <v>0</v>
      </c>
      <c r="G349" s="48"/>
      <c r="H349" s="38"/>
      <c r="I349" s="54">
        <f>IF(H349=0,0,TRUNC((50/(H349+0.24)- IF($G349="w",Parameter!$B$3,Parameter!$D$3))/IF($G349="w",Parameter!$C$3,Parameter!$E$3)))</f>
        <v>0</v>
      </c>
      <c r="J349" s="105"/>
      <c r="K349" s="54">
        <f>IF(J349=0,0,TRUNC((75/(J349+0.24)- IF($G349="w",Parameter!$B$3,Parameter!$D$3))/IF($G349="w",Parameter!$C$3,Parameter!$E$3)))</f>
        <v>0</v>
      </c>
      <c r="L349" s="105"/>
      <c r="M349" s="54">
        <f>IF(L349=0,0,TRUNC((100/(L349+0.24)- IF($G349="w",Parameter!$B$3,Parameter!$D$3))/IF($G349="w",Parameter!$C$3,Parameter!$E$3)))</f>
        <v>0</v>
      </c>
      <c r="N349" s="80"/>
      <c r="O349" s="79" t="s">
        <v>44</v>
      </c>
      <c r="P349" s="81"/>
      <c r="Q349" s="54">
        <f>IF($G349="m",0,IF(AND($P349=0,$N349=0),0,TRUNC((800/($N349*60+$P349)-IF($G349="w",Parameter!$B$6,Parameter!$D$6))/IF($G349="w",Parameter!$C$6,Parameter!$E$6))))</f>
        <v>0</v>
      </c>
      <c r="R349" s="106"/>
      <c r="S349" s="73">
        <f>IF(R349=0,0,TRUNC((2000/(R349)- IF(Q349="w",Parameter!$B$6,Parameter!$D$6))/IF(Q349="w",Parameter!$C$6,Parameter!$E$6)))</f>
        <v>0</v>
      </c>
      <c r="T349" s="106"/>
      <c r="U349" s="73">
        <f>IF(T349=0,0,TRUNC((2000/(T349)- IF(Q349="w",Parameter!$B$3,Parameter!$D$3))/IF(Q349="w",Parameter!$C$3,Parameter!$E$3)))</f>
        <v>0</v>
      </c>
      <c r="V349" s="80"/>
      <c r="W349" s="79" t="s">
        <v>44</v>
      </c>
      <c r="X349" s="81"/>
      <c r="Y349" s="54">
        <f>IF($G349="w",0,IF(AND($V349=0,$X349=0),0,TRUNC((1000/($V349*60+$X349)-IF($G349="w",Parameter!$B$6,Parameter!$D$6))/IF($G349="w",Parameter!$C$6,Parameter!$E$6))))</f>
        <v>0</v>
      </c>
      <c r="Z349" s="37"/>
      <c r="AA349" s="104">
        <f>IF(Z349=0,0,TRUNC((SQRT(Z349)- IF($G349="w",Parameter!$B$11,Parameter!$D$11))/IF($G349="w",Parameter!$C$11,Parameter!$E$11)))</f>
        <v>0</v>
      </c>
      <c r="AB349" s="105"/>
      <c r="AC349" s="104">
        <f>IF(AB349=0,0,TRUNC((SQRT(AB349)- IF($G349="w",Parameter!$B$10,Parameter!$D$10))/IF($G349="w",Parameter!$C$10,Parameter!$E$10)))</f>
        <v>0</v>
      </c>
      <c r="AD349" s="38"/>
      <c r="AE349" s="55">
        <f>IF(AD349=0,0,TRUNC((SQRT(AD349)- IF($G349="w",Parameter!$B$15,Parameter!$D$15))/IF($G349="w",Parameter!$C$15,Parameter!$E$15)))</f>
        <v>0</v>
      </c>
      <c r="AF349" s="32"/>
      <c r="AG349" s="55">
        <f>IF(AF349=0,0,TRUNC((SQRT(AF349)- IF($G349="w",Parameter!$B$12,Parameter!$D$12))/IF($G349="w",Parameter!$C$12,Parameter!$E$12)))</f>
        <v>0</v>
      </c>
      <c r="AH349" s="60">
        <f t="shared" si="71"/>
        <v>0</v>
      </c>
      <c r="AI349" s="61">
        <f>LOOKUP($F349,Urkunde!$A$2:$A$16,IF($G349="w",Urkunde!$B$2:$B$16,Urkunde!$D$2:$D$16))</f>
        <v>0</v>
      </c>
      <c r="AJ349" s="61">
        <f>LOOKUP($F349,Urkunde!$A$2:$A$16,IF($G349="w",Urkunde!$C$2:$C$16,Urkunde!$E$2:$E$16))</f>
        <v>0</v>
      </c>
      <c r="AK349" s="61" t="str">
        <f t="shared" si="72"/>
        <v>-</v>
      </c>
      <c r="AL349" s="29">
        <f t="shared" si="73"/>
        <v>0</v>
      </c>
      <c r="AM349" s="21">
        <f t="shared" si="74"/>
        <v>0</v>
      </c>
      <c r="AN349" s="21">
        <f t="shared" si="75"/>
        <v>0</v>
      </c>
      <c r="AO349" s="21">
        <f t="shared" si="76"/>
        <v>0</v>
      </c>
      <c r="AP349" s="21">
        <f t="shared" si="77"/>
        <v>0</v>
      </c>
      <c r="AQ349" s="21">
        <f t="shared" si="78"/>
        <v>0</v>
      </c>
      <c r="AR349" s="21">
        <f t="shared" si="79"/>
        <v>0</v>
      </c>
      <c r="AS349" s="21">
        <f t="shared" si="80"/>
        <v>0</v>
      </c>
      <c r="AT349" s="21">
        <f t="shared" si="81"/>
        <v>0</v>
      </c>
      <c r="AU349" s="21">
        <f t="shared" si="82"/>
        <v>0</v>
      </c>
      <c r="AV349" s="21">
        <f t="shared" si="83"/>
        <v>0</v>
      </c>
    </row>
    <row r="350" spans="1:48" ht="15.6" x14ac:dyDescent="0.3">
      <c r="A350" s="51"/>
      <c r="B350" s="50"/>
      <c r="C350" s="96"/>
      <c r="D350" s="96"/>
      <c r="E350" s="49"/>
      <c r="F350" s="52">
        <f t="shared" si="70"/>
        <v>0</v>
      </c>
      <c r="G350" s="48"/>
      <c r="H350" s="38"/>
      <c r="I350" s="54">
        <f>IF(H350=0,0,TRUNC((50/(H350+0.24)- IF($G350="w",Parameter!$B$3,Parameter!$D$3))/IF($G350="w",Parameter!$C$3,Parameter!$E$3)))</f>
        <v>0</v>
      </c>
      <c r="J350" s="105"/>
      <c r="K350" s="54">
        <f>IF(J350=0,0,TRUNC((75/(J350+0.24)- IF($G350="w",Parameter!$B$3,Parameter!$D$3))/IF($G350="w",Parameter!$C$3,Parameter!$E$3)))</f>
        <v>0</v>
      </c>
      <c r="L350" s="105"/>
      <c r="M350" s="54">
        <f>IF(L350=0,0,TRUNC((100/(L350+0.24)- IF($G350="w",Parameter!$B$3,Parameter!$D$3))/IF($G350="w",Parameter!$C$3,Parameter!$E$3)))</f>
        <v>0</v>
      </c>
      <c r="N350" s="80"/>
      <c r="O350" s="79" t="s">
        <v>44</v>
      </c>
      <c r="P350" s="81"/>
      <c r="Q350" s="54">
        <f>IF($G350="m",0,IF(AND($P350=0,$N350=0),0,TRUNC((800/($N350*60+$P350)-IF($G350="w",Parameter!$B$6,Parameter!$D$6))/IF($G350="w",Parameter!$C$6,Parameter!$E$6))))</f>
        <v>0</v>
      </c>
      <c r="R350" s="106"/>
      <c r="S350" s="73">
        <f>IF(R350=0,0,TRUNC((2000/(R350)- IF(Q350="w",Parameter!$B$6,Parameter!$D$6))/IF(Q350="w",Parameter!$C$6,Parameter!$E$6)))</f>
        <v>0</v>
      </c>
      <c r="T350" s="106"/>
      <c r="U350" s="73">
        <f>IF(T350=0,0,TRUNC((2000/(T350)- IF(Q350="w",Parameter!$B$3,Parameter!$D$3))/IF(Q350="w",Parameter!$C$3,Parameter!$E$3)))</f>
        <v>0</v>
      </c>
      <c r="V350" s="80"/>
      <c r="W350" s="79" t="s">
        <v>44</v>
      </c>
      <c r="X350" s="81"/>
      <c r="Y350" s="54">
        <f>IF($G350="w",0,IF(AND($V350=0,$X350=0),0,TRUNC((1000/($V350*60+$X350)-IF($G350="w",Parameter!$B$6,Parameter!$D$6))/IF($G350="w",Parameter!$C$6,Parameter!$E$6))))</f>
        <v>0</v>
      </c>
      <c r="Z350" s="37"/>
      <c r="AA350" s="104">
        <f>IF(Z350=0,0,TRUNC((SQRT(Z350)- IF($G350="w",Parameter!$B$11,Parameter!$D$11))/IF($G350="w",Parameter!$C$11,Parameter!$E$11)))</f>
        <v>0</v>
      </c>
      <c r="AB350" s="105"/>
      <c r="AC350" s="104">
        <f>IF(AB350=0,0,TRUNC((SQRT(AB350)- IF($G350="w",Parameter!$B$10,Parameter!$D$10))/IF($G350="w",Parameter!$C$10,Parameter!$E$10)))</f>
        <v>0</v>
      </c>
      <c r="AD350" s="38"/>
      <c r="AE350" s="55">
        <f>IF(AD350=0,0,TRUNC((SQRT(AD350)- IF($G350="w",Parameter!$B$15,Parameter!$D$15))/IF($G350="w",Parameter!$C$15,Parameter!$E$15)))</f>
        <v>0</v>
      </c>
      <c r="AF350" s="32"/>
      <c r="AG350" s="55">
        <f>IF(AF350=0,0,TRUNC((SQRT(AF350)- IF($G350="w",Parameter!$B$12,Parameter!$D$12))/IF($G350="w",Parameter!$C$12,Parameter!$E$12)))</f>
        <v>0</v>
      </c>
      <c r="AH350" s="60">
        <f t="shared" si="71"/>
        <v>0</v>
      </c>
      <c r="AI350" s="61">
        <f>LOOKUP($F350,Urkunde!$A$2:$A$16,IF($G350="w",Urkunde!$B$2:$B$16,Urkunde!$D$2:$D$16))</f>
        <v>0</v>
      </c>
      <c r="AJ350" s="61">
        <f>LOOKUP($F350,Urkunde!$A$2:$A$16,IF($G350="w",Urkunde!$C$2:$C$16,Urkunde!$E$2:$E$16))</f>
        <v>0</v>
      </c>
      <c r="AK350" s="61" t="str">
        <f t="shared" si="72"/>
        <v>-</v>
      </c>
      <c r="AL350" s="29">
        <f t="shared" si="73"/>
        <v>0</v>
      </c>
      <c r="AM350" s="21">
        <f t="shared" si="74"/>
        <v>0</v>
      </c>
      <c r="AN350" s="21">
        <f t="shared" si="75"/>
        <v>0</v>
      </c>
      <c r="AO350" s="21">
        <f t="shared" si="76"/>
        <v>0</v>
      </c>
      <c r="AP350" s="21">
        <f t="shared" si="77"/>
        <v>0</v>
      </c>
      <c r="AQ350" s="21">
        <f t="shared" si="78"/>
        <v>0</v>
      </c>
      <c r="AR350" s="21">
        <f t="shared" si="79"/>
        <v>0</v>
      </c>
      <c r="AS350" s="21">
        <f t="shared" si="80"/>
        <v>0</v>
      </c>
      <c r="AT350" s="21">
        <f t="shared" si="81"/>
        <v>0</v>
      </c>
      <c r="AU350" s="21">
        <f t="shared" si="82"/>
        <v>0</v>
      </c>
      <c r="AV350" s="21">
        <f t="shared" si="83"/>
        <v>0</v>
      </c>
    </row>
    <row r="351" spans="1:48" ht="15.6" x14ac:dyDescent="0.3">
      <c r="A351" s="51"/>
      <c r="B351" s="50"/>
      <c r="C351" s="96"/>
      <c r="D351" s="96"/>
      <c r="E351" s="49"/>
      <c r="F351" s="52">
        <f t="shared" si="70"/>
        <v>0</v>
      </c>
      <c r="G351" s="48"/>
      <c r="H351" s="38"/>
      <c r="I351" s="54">
        <f>IF(H351=0,0,TRUNC((50/(H351+0.24)- IF($G351="w",Parameter!$B$3,Parameter!$D$3))/IF($G351="w",Parameter!$C$3,Parameter!$E$3)))</f>
        <v>0</v>
      </c>
      <c r="J351" s="105"/>
      <c r="K351" s="54">
        <f>IF(J351=0,0,TRUNC((75/(J351+0.24)- IF($G351="w",Parameter!$B$3,Parameter!$D$3))/IF($G351="w",Parameter!$C$3,Parameter!$E$3)))</f>
        <v>0</v>
      </c>
      <c r="L351" s="105"/>
      <c r="M351" s="54">
        <f>IF(L351=0,0,TRUNC((100/(L351+0.24)- IF($G351="w",Parameter!$B$3,Parameter!$D$3))/IF($G351="w",Parameter!$C$3,Parameter!$E$3)))</f>
        <v>0</v>
      </c>
      <c r="N351" s="80"/>
      <c r="O351" s="79" t="s">
        <v>44</v>
      </c>
      <c r="P351" s="81"/>
      <c r="Q351" s="54">
        <f>IF($G351="m",0,IF(AND($P351=0,$N351=0),0,TRUNC((800/($N351*60+$P351)-IF($G351="w",Parameter!$B$6,Parameter!$D$6))/IF($G351="w",Parameter!$C$6,Parameter!$E$6))))</f>
        <v>0</v>
      </c>
      <c r="R351" s="106"/>
      <c r="S351" s="73">
        <f>IF(R351=0,0,TRUNC((2000/(R351)- IF(Q351="w",Parameter!$B$6,Parameter!$D$6))/IF(Q351="w",Parameter!$C$6,Parameter!$E$6)))</f>
        <v>0</v>
      </c>
      <c r="T351" s="106"/>
      <c r="U351" s="73">
        <f>IF(T351=0,0,TRUNC((2000/(T351)- IF(Q351="w",Parameter!$B$3,Parameter!$D$3))/IF(Q351="w",Parameter!$C$3,Parameter!$E$3)))</f>
        <v>0</v>
      </c>
      <c r="V351" s="80"/>
      <c r="W351" s="79" t="s">
        <v>44</v>
      </c>
      <c r="X351" s="81"/>
      <c r="Y351" s="54">
        <f>IF($G351="w",0,IF(AND($V351=0,$X351=0),0,TRUNC((1000/($V351*60+$X351)-IF($G351="w",Parameter!$B$6,Parameter!$D$6))/IF($G351="w",Parameter!$C$6,Parameter!$E$6))))</f>
        <v>0</v>
      </c>
      <c r="Z351" s="37"/>
      <c r="AA351" s="104">
        <f>IF(Z351=0,0,TRUNC((SQRT(Z351)- IF($G351="w",Parameter!$B$11,Parameter!$D$11))/IF($G351="w",Parameter!$C$11,Parameter!$E$11)))</f>
        <v>0</v>
      </c>
      <c r="AB351" s="105"/>
      <c r="AC351" s="104">
        <f>IF(AB351=0,0,TRUNC((SQRT(AB351)- IF($G351="w",Parameter!$B$10,Parameter!$D$10))/IF($G351="w",Parameter!$C$10,Parameter!$E$10)))</f>
        <v>0</v>
      </c>
      <c r="AD351" s="38"/>
      <c r="AE351" s="55">
        <f>IF(AD351=0,0,TRUNC((SQRT(AD351)- IF($G351="w",Parameter!$B$15,Parameter!$D$15))/IF($G351="w",Parameter!$C$15,Parameter!$E$15)))</f>
        <v>0</v>
      </c>
      <c r="AF351" s="32"/>
      <c r="AG351" s="55">
        <f>IF(AF351=0,0,TRUNC((SQRT(AF351)- IF($G351="w",Parameter!$B$12,Parameter!$D$12))/IF($G351="w",Parameter!$C$12,Parameter!$E$12)))</f>
        <v>0</v>
      </c>
      <c r="AH351" s="60">
        <f t="shared" si="71"/>
        <v>0</v>
      </c>
      <c r="AI351" s="61">
        <f>LOOKUP($F351,Urkunde!$A$2:$A$16,IF($G351="w",Urkunde!$B$2:$B$16,Urkunde!$D$2:$D$16))</f>
        <v>0</v>
      </c>
      <c r="AJ351" s="61">
        <f>LOOKUP($F351,Urkunde!$A$2:$A$16,IF($G351="w",Urkunde!$C$2:$C$16,Urkunde!$E$2:$E$16))</f>
        <v>0</v>
      </c>
      <c r="AK351" s="61" t="str">
        <f t="shared" si="72"/>
        <v>-</v>
      </c>
      <c r="AL351" s="29">
        <f t="shared" si="73"/>
        <v>0</v>
      </c>
      <c r="AM351" s="21">
        <f t="shared" si="74"/>
        <v>0</v>
      </c>
      <c r="AN351" s="21">
        <f t="shared" si="75"/>
        <v>0</v>
      </c>
      <c r="AO351" s="21">
        <f t="shared" si="76"/>
        <v>0</v>
      </c>
      <c r="AP351" s="21">
        <f t="shared" si="77"/>
        <v>0</v>
      </c>
      <c r="AQ351" s="21">
        <f t="shared" si="78"/>
        <v>0</v>
      </c>
      <c r="AR351" s="21">
        <f t="shared" si="79"/>
        <v>0</v>
      </c>
      <c r="AS351" s="21">
        <f t="shared" si="80"/>
        <v>0</v>
      </c>
      <c r="AT351" s="21">
        <f t="shared" si="81"/>
        <v>0</v>
      </c>
      <c r="AU351" s="21">
        <f t="shared" si="82"/>
        <v>0</v>
      </c>
      <c r="AV351" s="21">
        <f t="shared" si="83"/>
        <v>0</v>
      </c>
    </row>
    <row r="352" spans="1:48" ht="15.6" x14ac:dyDescent="0.3">
      <c r="A352" s="51"/>
      <c r="B352" s="50"/>
      <c r="C352" s="96"/>
      <c r="D352" s="96"/>
      <c r="E352" s="49"/>
      <c r="F352" s="52">
        <f t="shared" si="70"/>
        <v>0</v>
      </c>
      <c r="G352" s="48"/>
      <c r="H352" s="38"/>
      <c r="I352" s="54">
        <f>IF(H352=0,0,TRUNC((50/(H352+0.24)- IF($G352="w",Parameter!$B$3,Parameter!$D$3))/IF($G352="w",Parameter!$C$3,Parameter!$E$3)))</f>
        <v>0</v>
      </c>
      <c r="J352" s="105"/>
      <c r="K352" s="54">
        <f>IF(J352=0,0,TRUNC((75/(J352+0.24)- IF($G352="w",Parameter!$B$3,Parameter!$D$3))/IF($G352="w",Parameter!$C$3,Parameter!$E$3)))</f>
        <v>0</v>
      </c>
      <c r="L352" s="105"/>
      <c r="M352" s="54">
        <f>IF(L352=0,0,TRUNC((100/(L352+0.24)- IF($G352="w",Parameter!$B$3,Parameter!$D$3))/IF($G352="w",Parameter!$C$3,Parameter!$E$3)))</f>
        <v>0</v>
      </c>
      <c r="N352" s="80"/>
      <c r="O352" s="79" t="s">
        <v>44</v>
      </c>
      <c r="P352" s="81"/>
      <c r="Q352" s="54">
        <f>IF($G352="m",0,IF(AND($P352=0,$N352=0),0,TRUNC((800/($N352*60+$P352)-IF($G352="w",Parameter!$B$6,Parameter!$D$6))/IF($G352="w",Parameter!$C$6,Parameter!$E$6))))</f>
        <v>0</v>
      </c>
      <c r="R352" s="106"/>
      <c r="S352" s="73">
        <f>IF(R352=0,0,TRUNC((2000/(R352)- IF(Q352="w",Parameter!$B$6,Parameter!$D$6))/IF(Q352="w",Parameter!$C$6,Parameter!$E$6)))</f>
        <v>0</v>
      </c>
      <c r="T352" s="106"/>
      <c r="U352" s="73">
        <f>IF(T352=0,0,TRUNC((2000/(T352)- IF(Q352="w",Parameter!$B$3,Parameter!$D$3))/IF(Q352="w",Parameter!$C$3,Parameter!$E$3)))</f>
        <v>0</v>
      </c>
      <c r="V352" s="80"/>
      <c r="W352" s="79" t="s">
        <v>44</v>
      </c>
      <c r="X352" s="81"/>
      <c r="Y352" s="54">
        <f>IF($G352="w",0,IF(AND($V352=0,$X352=0),0,TRUNC((1000/($V352*60+$X352)-IF($G352="w",Parameter!$B$6,Parameter!$D$6))/IF($G352="w",Parameter!$C$6,Parameter!$E$6))))</f>
        <v>0</v>
      </c>
      <c r="Z352" s="37"/>
      <c r="AA352" s="104">
        <f>IF(Z352=0,0,TRUNC((SQRT(Z352)- IF($G352="w",Parameter!$B$11,Parameter!$D$11))/IF($G352="w",Parameter!$C$11,Parameter!$E$11)))</f>
        <v>0</v>
      </c>
      <c r="AB352" s="105"/>
      <c r="AC352" s="104">
        <f>IF(AB352=0,0,TRUNC((SQRT(AB352)- IF($G352="w",Parameter!$B$10,Parameter!$D$10))/IF($G352="w",Parameter!$C$10,Parameter!$E$10)))</f>
        <v>0</v>
      </c>
      <c r="AD352" s="38"/>
      <c r="AE352" s="55">
        <f>IF(AD352=0,0,TRUNC((SQRT(AD352)- IF($G352="w",Parameter!$B$15,Parameter!$D$15))/IF($G352="w",Parameter!$C$15,Parameter!$E$15)))</f>
        <v>0</v>
      </c>
      <c r="AF352" s="32"/>
      <c r="AG352" s="55">
        <f>IF(AF352=0,0,TRUNC((SQRT(AF352)- IF($G352="w",Parameter!$B$12,Parameter!$D$12))/IF($G352="w",Parameter!$C$12,Parameter!$E$12)))</f>
        <v>0</v>
      </c>
      <c r="AH352" s="60">
        <f t="shared" si="71"/>
        <v>0</v>
      </c>
      <c r="AI352" s="61">
        <f>LOOKUP($F352,Urkunde!$A$2:$A$16,IF($G352="w",Urkunde!$B$2:$B$16,Urkunde!$D$2:$D$16))</f>
        <v>0</v>
      </c>
      <c r="AJ352" s="61">
        <f>LOOKUP($F352,Urkunde!$A$2:$A$16,IF($G352="w",Urkunde!$C$2:$C$16,Urkunde!$E$2:$E$16))</f>
        <v>0</v>
      </c>
      <c r="AK352" s="61" t="str">
        <f t="shared" si="72"/>
        <v>-</v>
      </c>
      <c r="AL352" s="29">
        <f t="shared" si="73"/>
        <v>0</v>
      </c>
      <c r="AM352" s="21">
        <f t="shared" si="74"/>
        <v>0</v>
      </c>
      <c r="AN352" s="21">
        <f t="shared" si="75"/>
        <v>0</v>
      </c>
      <c r="AO352" s="21">
        <f t="shared" si="76"/>
        <v>0</v>
      </c>
      <c r="AP352" s="21">
        <f t="shared" si="77"/>
        <v>0</v>
      </c>
      <c r="AQ352" s="21">
        <f t="shared" si="78"/>
        <v>0</v>
      </c>
      <c r="AR352" s="21">
        <f t="shared" si="79"/>
        <v>0</v>
      </c>
      <c r="AS352" s="21">
        <f t="shared" si="80"/>
        <v>0</v>
      </c>
      <c r="AT352" s="21">
        <f t="shared" si="81"/>
        <v>0</v>
      </c>
      <c r="AU352" s="21">
        <f t="shared" si="82"/>
        <v>0</v>
      </c>
      <c r="AV352" s="21">
        <f t="shared" si="83"/>
        <v>0</v>
      </c>
    </row>
    <row r="353" spans="1:48" ht="15.6" x14ac:dyDescent="0.3">
      <c r="A353" s="51"/>
      <c r="B353" s="50"/>
      <c r="C353" s="96"/>
      <c r="D353" s="96"/>
      <c r="E353" s="49"/>
      <c r="F353" s="52">
        <f t="shared" si="70"/>
        <v>0</v>
      </c>
      <c r="G353" s="48"/>
      <c r="H353" s="38"/>
      <c r="I353" s="54">
        <f>IF(H353=0,0,TRUNC((50/(H353+0.24)- IF($G353="w",Parameter!$B$3,Parameter!$D$3))/IF($G353="w",Parameter!$C$3,Parameter!$E$3)))</f>
        <v>0</v>
      </c>
      <c r="J353" s="105"/>
      <c r="K353" s="54">
        <f>IF(J353=0,0,TRUNC((75/(J353+0.24)- IF($G353="w",Parameter!$B$3,Parameter!$D$3))/IF($G353="w",Parameter!$C$3,Parameter!$E$3)))</f>
        <v>0</v>
      </c>
      <c r="L353" s="105"/>
      <c r="M353" s="54">
        <f>IF(L353=0,0,TRUNC((100/(L353+0.24)- IF($G353="w",Parameter!$B$3,Parameter!$D$3))/IF($G353="w",Parameter!$C$3,Parameter!$E$3)))</f>
        <v>0</v>
      </c>
      <c r="N353" s="80"/>
      <c r="O353" s="79" t="s">
        <v>44</v>
      </c>
      <c r="P353" s="81"/>
      <c r="Q353" s="54">
        <f>IF($G353="m",0,IF(AND($P353=0,$N353=0),0,TRUNC((800/($N353*60+$P353)-IF($G353="w",Parameter!$B$6,Parameter!$D$6))/IF($G353="w",Parameter!$C$6,Parameter!$E$6))))</f>
        <v>0</v>
      </c>
      <c r="R353" s="106"/>
      <c r="S353" s="73">
        <f>IF(R353=0,0,TRUNC((2000/(R353)- IF(Q353="w",Parameter!$B$6,Parameter!$D$6))/IF(Q353="w",Parameter!$C$6,Parameter!$E$6)))</f>
        <v>0</v>
      </c>
      <c r="T353" s="106"/>
      <c r="U353" s="73">
        <f>IF(T353=0,0,TRUNC((2000/(T353)- IF(Q353="w",Parameter!$B$3,Parameter!$D$3))/IF(Q353="w",Parameter!$C$3,Parameter!$E$3)))</f>
        <v>0</v>
      </c>
      <c r="V353" s="80"/>
      <c r="W353" s="79" t="s">
        <v>44</v>
      </c>
      <c r="X353" s="81"/>
      <c r="Y353" s="54">
        <f>IF($G353="w",0,IF(AND($V353=0,$X353=0),0,TRUNC((1000/($V353*60+$X353)-IF($G353="w",Parameter!$B$6,Parameter!$D$6))/IF($G353="w",Parameter!$C$6,Parameter!$E$6))))</f>
        <v>0</v>
      </c>
      <c r="Z353" s="37"/>
      <c r="AA353" s="104">
        <f>IF(Z353=0,0,TRUNC((SQRT(Z353)- IF($G353="w",Parameter!$B$11,Parameter!$D$11))/IF($G353="w",Parameter!$C$11,Parameter!$E$11)))</f>
        <v>0</v>
      </c>
      <c r="AB353" s="105"/>
      <c r="AC353" s="104">
        <f>IF(AB353=0,0,TRUNC((SQRT(AB353)- IF($G353="w",Parameter!$B$10,Parameter!$D$10))/IF($G353="w",Parameter!$C$10,Parameter!$E$10)))</f>
        <v>0</v>
      </c>
      <c r="AD353" s="38"/>
      <c r="AE353" s="55">
        <f>IF(AD353=0,0,TRUNC((SQRT(AD353)- IF($G353="w",Parameter!$B$15,Parameter!$D$15))/IF($G353="w",Parameter!$C$15,Parameter!$E$15)))</f>
        <v>0</v>
      </c>
      <c r="AF353" s="32"/>
      <c r="AG353" s="55">
        <f>IF(AF353=0,0,TRUNC((SQRT(AF353)- IF($G353="w",Parameter!$B$12,Parameter!$D$12))/IF($G353="w",Parameter!$C$12,Parameter!$E$12)))</f>
        <v>0</v>
      </c>
      <c r="AH353" s="60">
        <f t="shared" si="71"/>
        <v>0</v>
      </c>
      <c r="AI353" s="61">
        <f>LOOKUP($F353,Urkunde!$A$2:$A$16,IF($G353="w",Urkunde!$B$2:$B$16,Urkunde!$D$2:$D$16))</f>
        <v>0</v>
      </c>
      <c r="AJ353" s="61">
        <f>LOOKUP($F353,Urkunde!$A$2:$A$16,IF($G353="w",Urkunde!$C$2:$C$16,Urkunde!$E$2:$E$16))</f>
        <v>0</v>
      </c>
      <c r="AK353" s="61" t="str">
        <f t="shared" si="72"/>
        <v>-</v>
      </c>
      <c r="AL353" s="29">
        <f t="shared" si="73"/>
        <v>0</v>
      </c>
      <c r="AM353" s="21">
        <f t="shared" si="74"/>
        <v>0</v>
      </c>
      <c r="AN353" s="21">
        <f t="shared" si="75"/>
        <v>0</v>
      </c>
      <c r="AO353" s="21">
        <f t="shared" si="76"/>
        <v>0</v>
      </c>
      <c r="AP353" s="21">
        <f t="shared" si="77"/>
        <v>0</v>
      </c>
      <c r="AQ353" s="21">
        <f t="shared" si="78"/>
        <v>0</v>
      </c>
      <c r="AR353" s="21">
        <f t="shared" si="79"/>
        <v>0</v>
      </c>
      <c r="AS353" s="21">
        <f t="shared" si="80"/>
        <v>0</v>
      </c>
      <c r="AT353" s="21">
        <f t="shared" si="81"/>
        <v>0</v>
      </c>
      <c r="AU353" s="21">
        <f t="shared" si="82"/>
        <v>0</v>
      </c>
      <c r="AV353" s="21">
        <f t="shared" si="83"/>
        <v>0</v>
      </c>
    </row>
    <row r="354" spans="1:48" ht="15.6" x14ac:dyDescent="0.3">
      <c r="A354" s="51"/>
      <c r="B354" s="50"/>
      <c r="C354" s="96"/>
      <c r="D354" s="96"/>
      <c r="E354" s="49"/>
      <c r="F354" s="52">
        <f t="shared" si="70"/>
        <v>0</v>
      </c>
      <c r="G354" s="48"/>
      <c r="H354" s="38"/>
      <c r="I354" s="54">
        <f>IF(H354=0,0,TRUNC((50/(H354+0.24)- IF($G354="w",Parameter!$B$3,Parameter!$D$3))/IF($G354="w",Parameter!$C$3,Parameter!$E$3)))</f>
        <v>0</v>
      </c>
      <c r="J354" s="105"/>
      <c r="K354" s="54">
        <f>IF(J354=0,0,TRUNC((75/(J354+0.24)- IF($G354="w",Parameter!$B$3,Parameter!$D$3))/IF($G354="w",Parameter!$C$3,Parameter!$E$3)))</f>
        <v>0</v>
      </c>
      <c r="L354" s="105"/>
      <c r="M354" s="54">
        <f>IF(L354=0,0,TRUNC((100/(L354+0.24)- IF($G354="w",Parameter!$B$3,Parameter!$D$3))/IF($G354="w",Parameter!$C$3,Parameter!$E$3)))</f>
        <v>0</v>
      </c>
      <c r="N354" s="80"/>
      <c r="O354" s="79" t="s">
        <v>44</v>
      </c>
      <c r="P354" s="81"/>
      <c r="Q354" s="54">
        <f>IF($G354="m",0,IF(AND($P354=0,$N354=0),0,TRUNC((800/($N354*60+$P354)-IF($G354="w",Parameter!$B$6,Parameter!$D$6))/IF($G354="w",Parameter!$C$6,Parameter!$E$6))))</f>
        <v>0</v>
      </c>
      <c r="R354" s="106"/>
      <c r="S354" s="73">
        <f>IF(R354=0,0,TRUNC((2000/(R354)- IF(Q354="w",Parameter!$B$6,Parameter!$D$6))/IF(Q354="w",Parameter!$C$6,Parameter!$E$6)))</f>
        <v>0</v>
      </c>
      <c r="T354" s="106"/>
      <c r="U354" s="73">
        <f>IF(T354=0,0,TRUNC((2000/(T354)- IF(Q354="w",Parameter!$B$3,Parameter!$D$3))/IF(Q354="w",Parameter!$C$3,Parameter!$E$3)))</f>
        <v>0</v>
      </c>
      <c r="V354" s="80"/>
      <c r="W354" s="79" t="s">
        <v>44</v>
      </c>
      <c r="X354" s="81"/>
      <c r="Y354" s="54">
        <f>IF($G354="w",0,IF(AND($V354=0,$X354=0),0,TRUNC((1000/($V354*60+$X354)-IF($G354="w",Parameter!$B$6,Parameter!$D$6))/IF($G354="w",Parameter!$C$6,Parameter!$E$6))))</f>
        <v>0</v>
      </c>
      <c r="Z354" s="37"/>
      <c r="AA354" s="104">
        <f>IF(Z354=0,0,TRUNC((SQRT(Z354)- IF($G354="w",Parameter!$B$11,Parameter!$D$11))/IF($G354="w",Parameter!$C$11,Parameter!$E$11)))</f>
        <v>0</v>
      </c>
      <c r="AB354" s="105"/>
      <c r="AC354" s="104">
        <f>IF(AB354=0,0,TRUNC((SQRT(AB354)- IF($G354="w",Parameter!$B$10,Parameter!$D$10))/IF($G354="w",Parameter!$C$10,Parameter!$E$10)))</f>
        <v>0</v>
      </c>
      <c r="AD354" s="38"/>
      <c r="AE354" s="55">
        <f>IF(AD354=0,0,TRUNC((SQRT(AD354)- IF($G354="w",Parameter!$B$15,Parameter!$D$15))/IF($G354="w",Parameter!$C$15,Parameter!$E$15)))</f>
        <v>0</v>
      </c>
      <c r="AF354" s="32"/>
      <c r="AG354" s="55">
        <f>IF(AF354=0,0,TRUNC((SQRT(AF354)- IF($G354="w",Parameter!$B$12,Parameter!$D$12))/IF($G354="w",Parameter!$C$12,Parameter!$E$12)))</f>
        <v>0</v>
      </c>
      <c r="AH354" s="60">
        <f t="shared" si="71"/>
        <v>0</v>
      </c>
      <c r="AI354" s="61">
        <f>LOOKUP($F354,Urkunde!$A$2:$A$16,IF($G354="w",Urkunde!$B$2:$B$16,Urkunde!$D$2:$D$16))</f>
        <v>0</v>
      </c>
      <c r="AJ354" s="61">
        <f>LOOKUP($F354,Urkunde!$A$2:$A$16,IF($G354="w",Urkunde!$C$2:$C$16,Urkunde!$E$2:$E$16))</f>
        <v>0</v>
      </c>
      <c r="AK354" s="61" t="str">
        <f t="shared" si="72"/>
        <v>-</v>
      </c>
      <c r="AL354" s="29">
        <f t="shared" si="73"/>
        <v>0</v>
      </c>
      <c r="AM354" s="21">
        <f t="shared" si="74"/>
        <v>0</v>
      </c>
      <c r="AN354" s="21">
        <f t="shared" si="75"/>
        <v>0</v>
      </c>
      <c r="AO354" s="21">
        <f t="shared" si="76"/>
        <v>0</v>
      </c>
      <c r="AP354" s="21">
        <f t="shared" si="77"/>
        <v>0</v>
      </c>
      <c r="AQ354" s="21">
        <f t="shared" si="78"/>
        <v>0</v>
      </c>
      <c r="AR354" s="21">
        <f t="shared" si="79"/>
        <v>0</v>
      </c>
      <c r="AS354" s="21">
        <f t="shared" si="80"/>
        <v>0</v>
      </c>
      <c r="AT354" s="21">
        <f t="shared" si="81"/>
        <v>0</v>
      </c>
      <c r="AU354" s="21">
        <f t="shared" si="82"/>
        <v>0</v>
      </c>
      <c r="AV354" s="21">
        <f t="shared" si="83"/>
        <v>0</v>
      </c>
    </row>
    <row r="355" spans="1:48" ht="15.6" x14ac:dyDescent="0.3">
      <c r="A355" s="51"/>
      <c r="B355" s="50"/>
      <c r="C355" s="96"/>
      <c r="D355" s="96"/>
      <c r="E355" s="49"/>
      <c r="F355" s="52">
        <f t="shared" si="70"/>
        <v>0</v>
      </c>
      <c r="G355" s="48"/>
      <c r="H355" s="38"/>
      <c r="I355" s="54">
        <f>IF(H355=0,0,TRUNC((50/(H355+0.24)- IF($G355="w",Parameter!$B$3,Parameter!$D$3))/IF($G355="w",Parameter!$C$3,Parameter!$E$3)))</f>
        <v>0</v>
      </c>
      <c r="J355" s="105"/>
      <c r="K355" s="54">
        <f>IF(J355=0,0,TRUNC((75/(J355+0.24)- IF($G355="w",Parameter!$B$3,Parameter!$D$3))/IF($G355="w",Parameter!$C$3,Parameter!$E$3)))</f>
        <v>0</v>
      </c>
      <c r="L355" s="105"/>
      <c r="M355" s="54">
        <f>IF(L355=0,0,TRUNC((100/(L355+0.24)- IF($G355="w",Parameter!$B$3,Parameter!$D$3))/IF($G355="w",Parameter!$C$3,Parameter!$E$3)))</f>
        <v>0</v>
      </c>
      <c r="N355" s="80"/>
      <c r="O355" s="79" t="s">
        <v>44</v>
      </c>
      <c r="P355" s="81"/>
      <c r="Q355" s="54">
        <f>IF($G355="m",0,IF(AND($P355=0,$N355=0),0,TRUNC((800/($N355*60+$P355)-IF($G355="w",Parameter!$B$6,Parameter!$D$6))/IF($G355="w",Parameter!$C$6,Parameter!$E$6))))</f>
        <v>0</v>
      </c>
      <c r="R355" s="106"/>
      <c r="S355" s="73">
        <f>IF(R355=0,0,TRUNC((2000/(R355)- IF(Q355="w",Parameter!$B$6,Parameter!$D$6))/IF(Q355="w",Parameter!$C$6,Parameter!$E$6)))</f>
        <v>0</v>
      </c>
      <c r="T355" s="106"/>
      <c r="U355" s="73">
        <f>IF(T355=0,0,TRUNC((2000/(T355)- IF(Q355="w",Parameter!$B$3,Parameter!$D$3))/IF(Q355="w",Parameter!$C$3,Parameter!$E$3)))</f>
        <v>0</v>
      </c>
      <c r="V355" s="80"/>
      <c r="W355" s="79" t="s">
        <v>44</v>
      </c>
      <c r="X355" s="81"/>
      <c r="Y355" s="54">
        <f>IF($G355="w",0,IF(AND($V355=0,$X355=0),0,TRUNC((1000/($V355*60+$X355)-IF($G355="w",Parameter!$B$6,Parameter!$D$6))/IF($G355="w",Parameter!$C$6,Parameter!$E$6))))</f>
        <v>0</v>
      </c>
      <c r="Z355" s="37"/>
      <c r="AA355" s="104">
        <f>IF(Z355=0,0,TRUNC((SQRT(Z355)- IF($G355="w",Parameter!$B$11,Parameter!$D$11))/IF($G355="w",Parameter!$C$11,Parameter!$E$11)))</f>
        <v>0</v>
      </c>
      <c r="AB355" s="105"/>
      <c r="AC355" s="104">
        <f>IF(AB355=0,0,TRUNC((SQRT(AB355)- IF($G355="w",Parameter!$B$10,Parameter!$D$10))/IF($G355="w",Parameter!$C$10,Parameter!$E$10)))</f>
        <v>0</v>
      </c>
      <c r="AD355" s="38"/>
      <c r="AE355" s="55">
        <f>IF(AD355=0,0,TRUNC((SQRT(AD355)- IF($G355="w",Parameter!$B$15,Parameter!$D$15))/IF($G355="w",Parameter!$C$15,Parameter!$E$15)))</f>
        <v>0</v>
      </c>
      <c r="AF355" s="32"/>
      <c r="AG355" s="55">
        <f>IF(AF355=0,0,TRUNC((SQRT(AF355)- IF($G355="w",Parameter!$B$12,Parameter!$D$12))/IF($G355="w",Parameter!$C$12,Parameter!$E$12)))</f>
        <v>0</v>
      </c>
      <c r="AH355" s="60">
        <f t="shared" si="71"/>
        <v>0</v>
      </c>
      <c r="AI355" s="61">
        <f>LOOKUP($F355,Urkunde!$A$2:$A$16,IF($G355="w",Urkunde!$B$2:$B$16,Urkunde!$D$2:$D$16))</f>
        <v>0</v>
      </c>
      <c r="AJ355" s="61">
        <f>LOOKUP($F355,Urkunde!$A$2:$A$16,IF($G355="w",Urkunde!$C$2:$C$16,Urkunde!$E$2:$E$16))</f>
        <v>0</v>
      </c>
      <c r="AK355" s="61" t="str">
        <f t="shared" si="72"/>
        <v>-</v>
      </c>
      <c r="AL355" s="29">
        <f t="shared" si="73"/>
        <v>0</v>
      </c>
      <c r="AM355" s="21">
        <f t="shared" si="74"/>
        <v>0</v>
      </c>
      <c r="AN355" s="21">
        <f t="shared" si="75"/>
        <v>0</v>
      </c>
      <c r="AO355" s="21">
        <f t="shared" si="76"/>
        <v>0</v>
      </c>
      <c r="AP355" s="21">
        <f t="shared" si="77"/>
        <v>0</v>
      </c>
      <c r="AQ355" s="21">
        <f t="shared" si="78"/>
        <v>0</v>
      </c>
      <c r="AR355" s="21">
        <f t="shared" si="79"/>
        <v>0</v>
      </c>
      <c r="AS355" s="21">
        <f t="shared" si="80"/>
        <v>0</v>
      </c>
      <c r="AT355" s="21">
        <f t="shared" si="81"/>
        <v>0</v>
      </c>
      <c r="AU355" s="21">
        <f t="shared" si="82"/>
        <v>0</v>
      </c>
      <c r="AV355" s="21">
        <f t="shared" si="83"/>
        <v>0</v>
      </c>
    </row>
    <row r="356" spans="1:48" ht="15.6" x14ac:dyDescent="0.3">
      <c r="A356" s="51"/>
      <c r="B356" s="50"/>
      <c r="C356" s="96"/>
      <c r="D356" s="96"/>
      <c r="E356" s="49"/>
      <c r="F356" s="52">
        <f t="shared" si="70"/>
        <v>0</v>
      </c>
      <c r="G356" s="48"/>
      <c r="H356" s="38"/>
      <c r="I356" s="54">
        <f>IF(H356=0,0,TRUNC((50/(H356+0.24)- IF($G356="w",Parameter!$B$3,Parameter!$D$3))/IF($G356="w",Parameter!$C$3,Parameter!$E$3)))</f>
        <v>0</v>
      </c>
      <c r="J356" s="105"/>
      <c r="K356" s="54">
        <f>IF(J356=0,0,TRUNC((75/(J356+0.24)- IF($G356="w",Parameter!$B$3,Parameter!$D$3))/IF($G356="w",Parameter!$C$3,Parameter!$E$3)))</f>
        <v>0</v>
      </c>
      <c r="L356" s="105"/>
      <c r="M356" s="54">
        <f>IF(L356=0,0,TRUNC((100/(L356+0.24)- IF($G356="w",Parameter!$B$3,Parameter!$D$3))/IF($G356="w",Parameter!$C$3,Parameter!$E$3)))</f>
        <v>0</v>
      </c>
      <c r="N356" s="80"/>
      <c r="O356" s="79" t="s">
        <v>44</v>
      </c>
      <c r="P356" s="81"/>
      <c r="Q356" s="54">
        <f>IF($G356="m",0,IF(AND($P356=0,$N356=0),0,TRUNC((800/($N356*60+$P356)-IF($G356="w",Parameter!$B$6,Parameter!$D$6))/IF($G356="w",Parameter!$C$6,Parameter!$E$6))))</f>
        <v>0</v>
      </c>
      <c r="R356" s="106"/>
      <c r="S356" s="73">
        <f>IF(R356=0,0,TRUNC((2000/(R356)- IF(Q356="w",Parameter!$B$6,Parameter!$D$6))/IF(Q356="w",Parameter!$C$6,Parameter!$E$6)))</f>
        <v>0</v>
      </c>
      <c r="T356" s="106"/>
      <c r="U356" s="73">
        <f>IF(T356=0,0,TRUNC((2000/(T356)- IF(Q356="w",Parameter!$B$3,Parameter!$D$3))/IF(Q356="w",Parameter!$C$3,Parameter!$E$3)))</f>
        <v>0</v>
      </c>
      <c r="V356" s="80"/>
      <c r="W356" s="79" t="s">
        <v>44</v>
      </c>
      <c r="X356" s="81"/>
      <c r="Y356" s="54">
        <f>IF($G356="w",0,IF(AND($V356=0,$X356=0),0,TRUNC((1000/($V356*60+$X356)-IF($G356="w",Parameter!$B$6,Parameter!$D$6))/IF($G356="w",Parameter!$C$6,Parameter!$E$6))))</f>
        <v>0</v>
      </c>
      <c r="Z356" s="37"/>
      <c r="AA356" s="104">
        <f>IF(Z356=0,0,TRUNC((SQRT(Z356)- IF($G356="w",Parameter!$B$11,Parameter!$D$11))/IF($G356="w",Parameter!$C$11,Parameter!$E$11)))</f>
        <v>0</v>
      </c>
      <c r="AB356" s="105"/>
      <c r="AC356" s="104">
        <f>IF(AB356=0,0,TRUNC((SQRT(AB356)- IF($G356="w",Parameter!$B$10,Parameter!$D$10))/IF($G356="w",Parameter!$C$10,Parameter!$E$10)))</f>
        <v>0</v>
      </c>
      <c r="AD356" s="38"/>
      <c r="AE356" s="55">
        <f>IF(AD356=0,0,TRUNC((SQRT(AD356)- IF($G356="w",Parameter!$B$15,Parameter!$D$15))/IF($G356="w",Parameter!$C$15,Parameter!$E$15)))</f>
        <v>0</v>
      </c>
      <c r="AF356" s="32"/>
      <c r="AG356" s="55">
        <f>IF(AF356=0,0,TRUNC((SQRT(AF356)- IF($G356="w",Parameter!$B$12,Parameter!$D$12))/IF($G356="w",Parameter!$C$12,Parameter!$E$12)))</f>
        <v>0</v>
      </c>
      <c r="AH356" s="60">
        <f t="shared" si="71"/>
        <v>0</v>
      </c>
      <c r="AI356" s="61">
        <f>LOOKUP($F356,Urkunde!$A$2:$A$16,IF($G356="w",Urkunde!$B$2:$B$16,Urkunde!$D$2:$D$16))</f>
        <v>0</v>
      </c>
      <c r="AJ356" s="61">
        <f>LOOKUP($F356,Urkunde!$A$2:$A$16,IF($G356="w",Urkunde!$C$2:$C$16,Urkunde!$E$2:$E$16))</f>
        <v>0</v>
      </c>
      <c r="AK356" s="61" t="str">
        <f t="shared" si="72"/>
        <v>-</v>
      </c>
      <c r="AL356" s="29">
        <f t="shared" si="73"/>
        <v>0</v>
      </c>
      <c r="AM356" s="21">
        <f t="shared" si="74"/>
        <v>0</v>
      </c>
      <c r="AN356" s="21">
        <f t="shared" si="75"/>
        <v>0</v>
      </c>
      <c r="AO356" s="21">
        <f t="shared" si="76"/>
        <v>0</v>
      </c>
      <c r="AP356" s="21">
        <f t="shared" si="77"/>
        <v>0</v>
      </c>
      <c r="AQ356" s="21">
        <f t="shared" si="78"/>
        <v>0</v>
      </c>
      <c r="AR356" s="21">
        <f t="shared" si="79"/>
        <v>0</v>
      </c>
      <c r="AS356" s="21">
        <f t="shared" si="80"/>
        <v>0</v>
      </c>
      <c r="AT356" s="21">
        <f t="shared" si="81"/>
        <v>0</v>
      </c>
      <c r="AU356" s="21">
        <f t="shared" si="82"/>
        <v>0</v>
      </c>
      <c r="AV356" s="21">
        <f t="shared" si="83"/>
        <v>0</v>
      </c>
    </row>
    <row r="357" spans="1:48" ht="15.6" x14ac:dyDescent="0.3">
      <c r="A357" s="51"/>
      <c r="B357" s="50"/>
      <c r="C357" s="96"/>
      <c r="D357" s="96"/>
      <c r="E357" s="49"/>
      <c r="F357" s="52">
        <f t="shared" si="70"/>
        <v>0</v>
      </c>
      <c r="G357" s="48"/>
      <c r="H357" s="38"/>
      <c r="I357" s="54">
        <f>IF(H357=0,0,TRUNC((50/(H357+0.24)- IF($G357="w",Parameter!$B$3,Parameter!$D$3))/IF($G357="w",Parameter!$C$3,Parameter!$E$3)))</f>
        <v>0</v>
      </c>
      <c r="J357" s="105"/>
      <c r="K357" s="54">
        <f>IF(J357=0,0,TRUNC((75/(J357+0.24)- IF($G357="w",Parameter!$B$3,Parameter!$D$3))/IF($G357="w",Parameter!$C$3,Parameter!$E$3)))</f>
        <v>0</v>
      </c>
      <c r="L357" s="105"/>
      <c r="M357" s="54">
        <f>IF(L357=0,0,TRUNC((100/(L357+0.24)- IF($G357="w",Parameter!$B$3,Parameter!$D$3))/IF($G357="w",Parameter!$C$3,Parameter!$E$3)))</f>
        <v>0</v>
      </c>
      <c r="N357" s="80"/>
      <c r="O357" s="79" t="s">
        <v>44</v>
      </c>
      <c r="P357" s="81"/>
      <c r="Q357" s="54">
        <f>IF($G357="m",0,IF(AND($P357=0,$N357=0),0,TRUNC((800/($N357*60+$P357)-IF($G357="w",Parameter!$B$6,Parameter!$D$6))/IF($G357="w",Parameter!$C$6,Parameter!$E$6))))</f>
        <v>0</v>
      </c>
      <c r="R357" s="106"/>
      <c r="S357" s="73">
        <f>IF(R357=0,0,TRUNC((2000/(R357)- IF(Q357="w",Parameter!$B$6,Parameter!$D$6))/IF(Q357="w",Parameter!$C$6,Parameter!$E$6)))</f>
        <v>0</v>
      </c>
      <c r="T357" s="106"/>
      <c r="U357" s="73">
        <f>IF(T357=0,0,TRUNC((2000/(T357)- IF(Q357="w",Parameter!$B$3,Parameter!$D$3))/IF(Q357="w",Parameter!$C$3,Parameter!$E$3)))</f>
        <v>0</v>
      </c>
      <c r="V357" s="80"/>
      <c r="W357" s="79" t="s">
        <v>44</v>
      </c>
      <c r="X357" s="81"/>
      <c r="Y357" s="54">
        <f>IF($G357="w",0,IF(AND($V357=0,$X357=0),0,TRUNC((1000/($V357*60+$X357)-IF($G357="w",Parameter!$B$6,Parameter!$D$6))/IF($G357="w",Parameter!$C$6,Parameter!$E$6))))</f>
        <v>0</v>
      </c>
      <c r="Z357" s="37"/>
      <c r="AA357" s="104">
        <f>IF(Z357=0,0,TRUNC((SQRT(Z357)- IF($G357="w",Parameter!$B$11,Parameter!$D$11))/IF($G357="w",Parameter!$C$11,Parameter!$E$11)))</f>
        <v>0</v>
      </c>
      <c r="AB357" s="105"/>
      <c r="AC357" s="104">
        <f>IF(AB357=0,0,TRUNC((SQRT(AB357)- IF($G357="w",Parameter!$B$10,Parameter!$D$10))/IF($G357="w",Parameter!$C$10,Parameter!$E$10)))</f>
        <v>0</v>
      </c>
      <c r="AD357" s="38"/>
      <c r="AE357" s="55">
        <f>IF(AD357=0,0,TRUNC((SQRT(AD357)- IF($G357="w",Parameter!$B$15,Parameter!$D$15))/IF($G357="w",Parameter!$C$15,Parameter!$E$15)))</f>
        <v>0</v>
      </c>
      <c r="AF357" s="32"/>
      <c r="AG357" s="55">
        <f>IF(AF357=0,0,TRUNC((SQRT(AF357)- IF($G357="w",Parameter!$B$12,Parameter!$D$12))/IF($G357="w",Parameter!$C$12,Parameter!$E$12)))</f>
        <v>0</v>
      </c>
      <c r="AH357" s="60">
        <f t="shared" si="71"/>
        <v>0</v>
      </c>
      <c r="AI357" s="61">
        <f>LOOKUP($F357,Urkunde!$A$2:$A$16,IF($G357="w",Urkunde!$B$2:$B$16,Urkunde!$D$2:$D$16))</f>
        <v>0</v>
      </c>
      <c r="AJ357" s="61">
        <f>LOOKUP($F357,Urkunde!$A$2:$A$16,IF($G357="w",Urkunde!$C$2:$C$16,Urkunde!$E$2:$E$16))</f>
        <v>0</v>
      </c>
      <c r="AK357" s="61" t="str">
        <f t="shared" si="72"/>
        <v>-</v>
      </c>
      <c r="AL357" s="29">
        <f t="shared" si="73"/>
        <v>0</v>
      </c>
      <c r="AM357" s="21">
        <f t="shared" si="74"/>
        <v>0</v>
      </c>
      <c r="AN357" s="21">
        <f t="shared" si="75"/>
        <v>0</v>
      </c>
      <c r="AO357" s="21">
        <f t="shared" si="76"/>
        <v>0</v>
      </c>
      <c r="AP357" s="21">
        <f t="shared" si="77"/>
        <v>0</v>
      </c>
      <c r="AQ357" s="21">
        <f t="shared" si="78"/>
        <v>0</v>
      </c>
      <c r="AR357" s="21">
        <f t="shared" si="79"/>
        <v>0</v>
      </c>
      <c r="AS357" s="21">
        <f t="shared" si="80"/>
        <v>0</v>
      </c>
      <c r="AT357" s="21">
        <f t="shared" si="81"/>
        <v>0</v>
      </c>
      <c r="AU357" s="21">
        <f t="shared" si="82"/>
        <v>0</v>
      </c>
      <c r="AV357" s="21">
        <f t="shared" si="83"/>
        <v>0</v>
      </c>
    </row>
    <row r="358" spans="1:48" ht="15.6" x14ac:dyDescent="0.3">
      <c r="A358" s="51"/>
      <c r="B358" s="50"/>
      <c r="C358" s="96"/>
      <c r="D358" s="96"/>
      <c r="E358" s="49"/>
      <c r="F358" s="52">
        <f t="shared" si="70"/>
        <v>0</v>
      </c>
      <c r="G358" s="48"/>
      <c r="H358" s="38"/>
      <c r="I358" s="54">
        <f>IF(H358=0,0,TRUNC((50/(H358+0.24)- IF($G358="w",Parameter!$B$3,Parameter!$D$3))/IF($G358="w",Parameter!$C$3,Parameter!$E$3)))</f>
        <v>0</v>
      </c>
      <c r="J358" s="105"/>
      <c r="K358" s="54">
        <f>IF(J358=0,0,TRUNC((75/(J358+0.24)- IF($G358="w",Parameter!$B$3,Parameter!$D$3))/IF($G358="w",Parameter!$C$3,Parameter!$E$3)))</f>
        <v>0</v>
      </c>
      <c r="L358" s="105"/>
      <c r="M358" s="54">
        <f>IF(L358=0,0,TRUNC((100/(L358+0.24)- IF($G358="w",Parameter!$B$3,Parameter!$D$3))/IF($G358="w",Parameter!$C$3,Parameter!$E$3)))</f>
        <v>0</v>
      </c>
      <c r="N358" s="80"/>
      <c r="O358" s="79" t="s">
        <v>44</v>
      </c>
      <c r="P358" s="81"/>
      <c r="Q358" s="54">
        <f>IF($G358="m",0,IF(AND($P358=0,$N358=0),0,TRUNC((800/($N358*60+$P358)-IF($G358="w",Parameter!$B$6,Parameter!$D$6))/IF($G358="w",Parameter!$C$6,Parameter!$E$6))))</f>
        <v>0</v>
      </c>
      <c r="R358" s="106"/>
      <c r="S358" s="73">
        <f>IF(R358=0,0,TRUNC((2000/(R358)- IF(Q358="w",Parameter!$B$6,Parameter!$D$6))/IF(Q358="w",Parameter!$C$6,Parameter!$E$6)))</f>
        <v>0</v>
      </c>
      <c r="T358" s="106"/>
      <c r="U358" s="73">
        <f>IF(T358=0,0,TRUNC((2000/(T358)- IF(Q358="w",Parameter!$B$3,Parameter!$D$3))/IF(Q358="w",Parameter!$C$3,Parameter!$E$3)))</f>
        <v>0</v>
      </c>
      <c r="V358" s="80"/>
      <c r="W358" s="79" t="s">
        <v>44</v>
      </c>
      <c r="X358" s="81"/>
      <c r="Y358" s="54">
        <f>IF($G358="w",0,IF(AND($V358=0,$X358=0),0,TRUNC((1000/($V358*60+$X358)-IF($G358="w",Parameter!$B$6,Parameter!$D$6))/IF($G358="w",Parameter!$C$6,Parameter!$E$6))))</f>
        <v>0</v>
      </c>
      <c r="Z358" s="37"/>
      <c r="AA358" s="104">
        <f>IF(Z358=0,0,TRUNC((SQRT(Z358)- IF($G358="w",Parameter!$B$11,Parameter!$D$11))/IF($G358="w",Parameter!$C$11,Parameter!$E$11)))</f>
        <v>0</v>
      </c>
      <c r="AB358" s="105"/>
      <c r="AC358" s="104">
        <f>IF(AB358=0,0,TRUNC((SQRT(AB358)- IF($G358="w",Parameter!$B$10,Parameter!$D$10))/IF($G358="w",Parameter!$C$10,Parameter!$E$10)))</f>
        <v>0</v>
      </c>
      <c r="AD358" s="38"/>
      <c r="AE358" s="55">
        <f>IF(AD358=0,0,TRUNC((SQRT(AD358)- IF($G358="w",Parameter!$B$15,Parameter!$D$15))/IF($G358="w",Parameter!$C$15,Parameter!$E$15)))</f>
        <v>0</v>
      </c>
      <c r="AF358" s="32"/>
      <c r="AG358" s="55">
        <f>IF(AF358=0,0,TRUNC((SQRT(AF358)- IF($G358="w",Parameter!$B$12,Parameter!$D$12))/IF($G358="w",Parameter!$C$12,Parameter!$E$12)))</f>
        <v>0</v>
      </c>
      <c r="AH358" s="60">
        <f t="shared" si="71"/>
        <v>0</v>
      </c>
      <c r="AI358" s="61">
        <f>LOOKUP($F358,Urkunde!$A$2:$A$16,IF($G358="w",Urkunde!$B$2:$B$16,Urkunde!$D$2:$D$16))</f>
        <v>0</v>
      </c>
      <c r="AJ358" s="61">
        <f>LOOKUP($F358,Urkunde!$A$2:$A$16,IF($G358="w",Urkunde!$C$2:$C$16,Urkunde!$E$2:$E$16))</f>
        <v>0</v>
      </c>
      <c r="AK358" s="61" t="str">
        <f t="shared" si="72"/>
        <v>-</v>
      </c>
      <c r="AL358" s="29">
        <f t="shared" si="73"/>
        <v>0</v>
      </c>
      <c r="AM358" s="21">
        <f t="shared" si="74"/>
        <v>0</v>
      </c>
      <c r="AN358" s="21">
        <f t="shared" si="75"/>
        <v>0</v>
      </c>
      <c r="AO358" s="21">
        <f t="shared" si="76"/>
        <v>0</v>
      </c>
      <c r="AP358" s="21">
        <f t="shared" si="77"/>
        <v>0</v>
      </c>
      <c r="AQ358" s="21">
        <f t="shared" si="78"/>
        <v>0</v>
      </c>
      <c r="AR358" s="21">
        <f t="shared" si="79"/>
        <v>0</v>
      </c>
      <c r="AS358" s="21">
        <f t="shared" si="80"/>
        <v>0</v>
      </c>
      <c r="AT358" s="21">
        <f t="shared" si="81"/>
        <v>0</v>
      </c>
      <c r="AU358" s="21">
        <f t="shared" si="82"/>
        <v>0</v>
      </c>
      <c r="AV358" s="21">
        <f t="shared" si="83"/>
        <v>0</v>
      </c>
    </row>
    <row r="359" spans="1:48" ht="15.6" x14ac:dyDescent="0.3">
      <c r="A359" s="51"/>
      <c r="B359" s="50"/>
      <c r="C359" s="96"/>
      <c r="D359" s="96"/>
      <c r="E359" s="49"/>
      <c r="F359" s="52">
        <f t="shared" si="70"/>
        <v>0</v>
      </c>
      <c r="G359" s="48"/>
      <c r="H359" s="38"/>
      <c r="I359" s="54">
        <f>IF(H359=0,0,TRUNC((50/(H359+0.24)- IF($G359="w",Parameter!$B$3,Parameter!$D$3))/IF($G359="w",Parameter!$C$3,Parameter!$E$3)))</f>
        <v>0</v>
      </c>
      <c r="J359" s="105"/>
      <c r="K359" s="54">
        <f>IF(J359=0,0,TRUNC((75/(J359+0.24)- IF($G359="w",Parameter!$B$3,Parameter!$D$3))/IF($G359="w",Parameter!$C$3,Parameter!$E$3)))</f>
        <v>0</v>
      </c>
      <c r="L359" s="105"/>
      <c r="M359" s="54">
        <f>IF(L359=0,0,TRUNC((100/(L359+0.24)- IF($G359="w",Parameter!$B$3,Parameter!$D$3))/IF($G359="w",Parameter!$C$3,Parameter!$E$3)))</f>
        <v>0</v>
      </c>
      <c r="N359" s="80"/>
      <c r="O359" s="79" t="s">
        <v>44</v>
      </c>
      <c r="P359" s="81"/>
      <c r="Q359" s="54">
        <f>IF($G359="m",0,IF(AND($P359=0,$N359=0),0,TRUNC((800/($N359*60+$P359)-IF($G359="w",Parameter!$B$6,Parameter!$D$6))/IF($G359="w",Parameter!$C$6,Parameter!$E$6))))</f>
        <v>0</v>
      </c>
      <c r="R359" s="106"/>
      <c r="S359" s="73">
        <f>IF(R359=0,0,TRUNC((2000/(R359)- IF(Q359="w",Parameter!$B$6,Parameter!$D$6))/IF(Q359="w",Parameter!$C$6,Parameter!$E$6)))</f>
        <v>0</v>
      </c>
      <c r="T359" s="106"/>
      <c r="U359" s="73">
        <f>IF(T359=0,0,TRUNC((2000/(T359)- IF(Q359="w",Parameter!$B$3,Parameter!$D$3))/IF(Q359="w",Parameter!$C$3,Parameter!$E$3)))</f>
        <v>0</v>
      </c>
      <c r="V359" s="80"/>
      <c r="W359" s="79" t="s">
        <v>44</v>
      </c>
      <c r="X359" s="81"/>
      <c r="Y359" s="54">
        <f>IF($G359="w",0,IF(AND($V359=0,$X359=0),0,TRUNC((1000/($V359*60+$X359)-IF($G359="w",Parameter!$B$6,Parameter!$D$6))/IF($G359="w",Parameter!$C$6,Parameter!$E$6))))</f>
        <v>0</v>
      </c>
      <c r="Z359" s="37"/>
      <c r="AA359" s="104">
        <f>IF(Z359=0,0,TRUNC((SQRT(Z359)- IF($G359="w",Parameter!$B$11,Parameter!$D$11))/IF($G359="w",Parameter!$C$11,Parameter!$E$11)))</f>
        <v>0</v>
      </c>
      <c r="AB359" s="105"/>
      <c r="AC359" s="104">
        <f>IF(AB359=0,0,TRUNC((SQRT(AB359)- IF($G359="w",Parameter!$B$10,Parameter!$D$10))/IF($G359="w",Parameter!$C$10,Parameter!$E$10)))</f>
        <v>0</v>
      </c>
      <c r="AD359" s="38"/>
      <c r="AE359" s="55">
        <f>IF(AD359=0,0,TRUNC((SQRT(AD359)- IF($G359="w",Parameter!$B$15,Parameter!$D$15))/IF($G359="w",Parameter!$C$15,Parameter!$E$15)))</f>
        <v>0</v>
      </c>
      <c r="AF359" s="32"/>
      <c r="AG359" s="55">
        <f>IF(AF359=0,0,TRUNC((SQRT(AF359)- IF($G359="w",Parameter!$B$12,Parameter!$D$12))/IF($G359="w",Parameter!$C$12,Parameter!$E$12)))</f>
        <v>0</v>
      </c>
      <c r="AH359" s="60">
        <f t="shared" si="71"/>
        <v>0</v>
      </c>
      <c r="AI359" s="61">
        <f>LOOKUP($F359,Urkunde!$A$2:$A$16,IF($G359="w",Urkunde!$B$2:$B$16,Urkunde!$D$2:$D$16))</f>
        <v>0</v>
      </c>
      <c r="AJ359" s="61">
        <f>LOOKUP($F359,Urkunde!$A$2:$A$16,IF($G359="w",Urkunde!$C$2:$C$16,Urkunde!$E$2:$E$16))</f>
        <v>0</v>
      </c>
      <c r="AK359" s="61" t="str">
        <f t="shared" si="72"/>
        <v>-</v>
      </c>
      <c r="AL359" s="29">
        <f t="shared" si="73"/>
        <v>0</v>
      </c>
      <c r="AM359" s="21">
        <f t="shared" si="74"/>
        <v>0</v>
      </c>
      <c r="AN359" s="21">
        <f t="shared" si="75"/>
        <v>0</v>
      </c>
      <c r="AO359" s="21">
        <f t="shared" si="76"/>
        <v>0</v>
      </c>
      <c r="AP359" s="21">
        <f t="shared" si="77"/>
        <v>0</v>
      </c>
      <c r="AQ359" s="21">
        <f t="shared" si="78"/>
        <v>0</v>
      </c>
      <c r="AR359" s="21">
        <f t="shared" si="79"/>
        <v>0</v>
      </c>
      <c r="AS359" s="21">
        <f t="shared" si="80"/>
        <v>0</v>
      </c>
      <c r="AT359" s="21">
        <f t="shared" si="81"/>
        <v>0</v>
      </c>
      <c r="AU359" s="21">
        <f t="shared" si="82"/>
        <v>0</v>
      </c>
      <c r="AV359" s="21">
        <f t="shared" si="83"/>
        <v>0</v>
      </c>
    </row>
    <row r="360" spans="1:48" ht="15.6" x14ac:dyDescent="0.3">
      <c r="A360" s="51"/>
      <c r="B360" s="50"/>
      <c r="C360" s="96"/>
      <c r="D360" s="96"/>
      <c r="E360" s="49"/>
      <c r="F360" s="52">
        <f t="shared" si="70"/>
        <v>0</v>
      </c>
      <c r="G360" s="48"/>
      <c r="H360" s="38"/>
      <c r="I360" s="54">
        <f>IF(H360=0,0,TRUNC((50/(H360+0.24)- IF($G360="w",Parameter!$B$3,Parameter!$D$3))/IF($G360="w",Parameter!$C$3,Parameter!$E$3)))</f>
        <v>0</v>
      </c>
      <c r="J360" s="105"/>
      <c r="K360" s="54">
        <f>IF(J360=0,0,TRUNC((75/(J360+0.24)- IF($G360="w",Parameter!$B$3,Parameter!$D$3))/IF($G360="w",Parameter!$C$3,Parameter!$E$3)))</f>
        <v>0</v>
      </c>
      <c r="L360" s="105"/>
      <c r="M360" s="54">
        <f>IF(L360=0,0,TRUNC((100/(L360+0.24)- IF($G360="w",Parameter!$B$3,Parameter!$D$3))/IF($G360="w",Parameter!$C$3,Parameter!$E$3)))</f>
        <v>0</v>
      </c>
      <c r="N360" s="80"/>
      <c r="O360" s="79" t="s">
        <v>44</v>
      </c>
      <c r="P360" s="81"/>
      <c r="Q360" s="54">
        <f>IF($G360="m",0,IF(AND($P360=0,$N360=0),0,TRUNC((800/($N360*60+$P360)-IF($G360="w",Parameter!$B$6,Parameter!$D$6))/IF($G360="w",Parameter!$C$6,Parameter!$E$6))))</f>
        <v>0</v>
      </c>
      <c r="R360" s="106"/>
      <c r="S360" s="73">
        <f>IF(R360=0,0,TRUNC((2000/(R360)- IF(Q360="w",Parameter!$B$6,Parameter!$D$6))/IF(Q360="w",Parameter!$C$6,Parameter!$E$6)))</f>
        <v>0</v>
      </c>
      <c r="T360" s="106"/>
      <c r="U360" s="73">
        <f>IF(T360=0,0,TRUNC((2000/(T360)- IF(Q360="w",Parameter!$B$3,Parameter!$D$3))/IF(Q360="w",Parameter!$C$3,Parameter!$E$3)))</f>
        <v>0</v>
      </c>
      <c r="V360" s="80"/>
      <c r="W360" s="79" t="s">
        <v>44</v>
      </c>
      <c r="X360" s="81"/>
      <c r="Y360" s="54">
        <f>IF($G360="w",0,IF(AND($V360=0,$X360=0),0,TRUNC((1000/($V360*60+$X360)-IF($G360="w",Parameter!$B$6,Parameter!$D$6))/IF($G360="w",Parameter!$C$6,Parameter!$E$6))))</f>
        <v>0</v>
      </c>
      <c r="Z360" s="37"/>
      <c r="AA360" s="104">
        <f>IF(Z360=0,0,TRUNC((SQRT(Z360)- IF($G360="w",Parameter!$B$11,Parameter!$D$11))/IF($G360="w",Parameter!$C$11,Parameter!$E$11)))</f>
        <v>0</v>
      </c>
      <c r="AB360" s="105"/>
      <c r="AC360" s="104">
        <f>IF(AB360=0,0,TRUNC((SQRT(AB360)- IF($G360="w",Parameter!$B$10,Parameter!$D$10))/IF($G360="w",Parameter!$C$10,Parameter!$E$10)))</f>
        <v>0</v>
      </c>
      <c r="AD360" s="38"/>
      <c r="AE360" s="55">
        <f>IF(AD360=0,0,TRUNC((SQRT(AD360)- IF($G360="w",Parameter!$B$15,Parameter!$D$15))/IF($G360="w",Parameter!$C$15,Parameter!$E$15)))</f>
        <v>0</v>
      </c>
      <c r="AF360" s="32"/>
      <c r="AG360" s="55">
        <f>IF(AF360=0,0,TRUNC((SQRT(AF360)- IF($G360="w",Parameter!$B$12,Parameter!$D$12))/IF($G360="w",Parameter!$C$12,Parameter!$E$12)))</f>
        <v>0</v>
      </c>
      <c r="AH360" s="60">
        <f t="shared" si="71"/>
        <v>0</v>
      </c>
      <c r="AI360" s="61">
        <f>LOOKUP($F360,Urkunde!$A$2:$A$16,IF($G360="w",Urkunde!$B$2:$B$16,Urkunde!$D$2:$D$16))</f>
        <v>0</v>
      </c>
      <c r="AJ360" s="61">
        <f>LOOKUP($F360,Urkunde!$A$2:$A$16,IF($G360="w",Urkunde!$C$2:$C$16,Urkunde!$E$2:$E$16))</f>
        <v>0</v>
      </c>
      <c r="AK360" s="61" t="str">
        <f t="shared" si="72"/>
        <v>-</v>
      </c>
      <c r="AL360" s="29">
        <f t="shared" si="73"/>
        <v>0</v>
      </c>
      <c r="AM360" s="21">
        <f t="shared" si="74"/>
        <v>0</v>
      </c>
      <c r="AN360" s="21">
        <f t="shared" si="75"/>
        <v>0</v>
      </c>
      <c r="AO360" s="21">
        <f t="shared" si="76"/>
        <v>0</v>
      </c>
      <c r="AP360" s="21">
        <f t="shared" si="77"/>
        <v>0</v>
      </c>
      <c r="AQ360" s="21">
        <f t="shared" si="78"/>
        <v>0</v>
      </c>
      <c r="AR360" s="21">
        <f t="shared" si="79"/>
        <v>0</v>
      </c>
      <c r="AS360" s="21">
        <f t="shared" si="80"/>
        <v>0</v>
      </c>
      <c r="AT360" s="21">
        <f t="shared" si="81"/>
        <v>0</v>
      </c>
      <c r="AU360" s="21">
        <f t="shared" si="82"/>
        <v>0</v>
      </c>
      <c r="AV360" s="21">
        <f t="shared" si="83"/>
        <v>0</v>
      </c>
    </row>
    <row r="361" spans="1:48" ht="15.6" x14ac:dyDescent="0.3">
      <c r="A361" s="51"/>
      <c r="B361" s="50"/>
      <c r="C361" s="96"/>
      <c r="D361" s="96"/>
      <c r="E361" s="49"/>
      <c r="F361" s="52">
        <f t="shared" si="70"/>
        <v>0</v>
      </c>
      <c r="G361" s="48"/>
      <c r="H361" s="38"/>
      <c r="I361" s="54">
        <f>IF(H361=0,0,TRUNC((50/(H361+0.24)- IF($G361="w",Parameter!$B$3,Parameter!$D$3))/IF($G361="w",Parameter!$C$3,Parameter!$E$3)))</f>
        <v>0</v>
      </c>
      <c r="J361" s="105"/>
      <c r="K361" s="54">
        <f>IF(J361=0,0,TRUNC((75/(J361+0.24)- IF($G361="w",Parameter!$B$3,Parameter!$D$3))/IF($G361="w",Parameter!$C$3,Parameter!$E$3)))</f>
        <v>0</v>
      </c>
      <c r="L361" s="105"/>
      <c r="M361" s="54">
        <f>IF(L361=0,0,TRUNC((100/(L361+0.24)- IF($G361="w",Parameter!$B$3,Parameter!$D$3))/IF($G361="w",Parameter!$C$3,Parameter!$E$3)))</f>
        <v>0</v>
      </c>
      <c r="N361" s="80"/>
      <c r="O361" s="79" t="s">
        <v>44</v>
      </c>
      <c r="P361" s="81"/>
      <c r="Q361" s="54">
        <f>IF($G361="m",0,IF(AND($P361=0,$N361=0),0,TRUNC((800/($N361*60+$P361)-IF($G361="w",Parameter!$B$6,Parameter!$D$6))/IF($G361="w",Parameter!$C$6,Parameter!$E$6))))</f>
        <v>0</v>
      </c>
      <c r="R361" s="106"/>
      <c r="S361" s="73">
        <f>IF(R361=0,0,TRUNC((2000/(R361)- IF(Q361="w",Parameter!$B$6,Parameter!$D$6))/IF(Q361="w",Parameter!$C$6,Parameter!$E$6)))</f>
        <v>0</v>
      </c>
      <c r="T361" s="106"/>
      <c r="U361" s="73">
        <f>IF(T361=0,0,TRUNC((2000/(T361)- IF(Q361="w",Parameter!$B$3,Parameter!$D$3))/IF(Q361="w",Parameter!$C$3,Parameter!$E$3)))</f>
        <v>0</v>
      </c>
      <c r="V361" s="80"/>
      <c r="W361" s="79" t="s">
        <v>44</v>
      </c>
      <c r="X361" s="81"/>
      <c r="Y361" s="54">
        <f>IF($G361="w",0,IF(AND($V361=0,$X361=0),0,TRUNC((1000/($V361*60+$X361)-IF($G361="w",Parameter!$B$6,Parameter!$D$6))/IF($G361="w",Parameter!$C$6,Parameter!$E$6))))</f>
        <v>0</v>
      </c>
      <c r="Z361" s="37"/>
      <c r="AA361" s="104">
        <f>IF(Z361=0,0,TRUNC((SQRT(Z361)- IF($G361="w",Parameter!$B$11,Parameter!$D$11))/IF($G361="w",Parameter!$C$11,Parameter!$E$11)))</f>
        <v>0</v>
      </c>
      <c r="AB361" s="105"/>
      <c r="AC361" s="104">
        <f>IF(AB361=0,0,TRUNC((SQRT(AB361)- IF($G361="w",Parameter!$B$10,Parameter!$D$10))/IF($G361="w",Parameter!$C$10,Parameter!$E$10)))</f>
        <v>0</v>
      </c>
      <c r="AD361" s="38"/>
      <c r="AE361" s="55">
        <f>IF(AD361=0,0,TRUNC((SQRT(AD361)- IF($G361="w",Parameter!$B$15,Parameter!$D$15))/IF($G361="w",Parameter!$C$15,Parameter!$E$15)))</f>
        <v>0</v>
      </c>
      <c r="AF361" s="32"/>
      <c r="AG361" s="55">
        <f>IF(AF361=0,0,TRUNC((SQRT(AF361)- IF($G361="w",Parameter!$B$12,Parameter!$D$12))/IF($G361="w",Parameter!$C$12,Parameter!$E$12)))</f>
        <v>0</v>
      </c>
      <c r="AH361" s="60">
        <f t="shared" si="71"/>
        <v>0</v>
      </c>
      <c r="AI361" s="61">
        <f>LOOKUP($F361,Urkunde!$A$2:$A$16,IF($G361="w",Urkunde!$B$2:$B$16,Urkunde!$D$2:$D$16))</f>
        <v>0</v>
      </c>
      <c r="AJ361" s="61">
        <f>LOOKUP($F361,Urkunde!$A$2:$A$16,IF($G361="w",Urkunde!$C$2:$C$16,Urkunde!$E$2:$E$16))</f>
        <v>0</v>
      </c>
      <c r="AK361" s="61" t="str">
        <f t="shared" si="72"/>
        <v>-</v>
      </c>
      <c r="AL361" s="29">
        <f t="shared" si="73"/>
        <v>0</v>
      </c>
      <c r="AM361" s="21">
        <f t="shared" si="74"/>
        <v>0</v>
      </c>
      <c r="AN361" s="21">
        <f t="shared" si="75"/>
        <v>0</v>
      </c>
      <c r="AO361" s="21">
        <f t="shared" si="76"/>
        <v>0</v>
      </c>
      <c r="AP361" s="21">
        <f t="shared" si="77"/>
        <v>0</v>
      </c>
      <c r="AQ361" s="21">
        <f t="shared" si="78"/>
        <v>0</v>
      </c>
      <c r="AR361" s="21">
        <f t="shared" si="79"/>
        <v>0</v>
      </c>
      <c r="AS361" s="21">
        <f t="shared" si="80"/>
        <v>0</v>
      </c>
      <c r="AT361" s="21">
        <f t="shared" si="81"/>
        <v>0</v>
      </c>
      <c r="AU361" s="21">
        <f t="shared" si="82"/>
        <v>0</v>
      </c>
      <c r="AV361" s="21">
        <f t="shared" si="83"/>
        <v>0</v>
      </c>
    </row>
    <row r="362" spans="1:48" ht="15.6" x14ac:dyDescent="0.3">
      <c r="A362" s="51"/>
      <c r="B362" s="50"/>
      <c r="C362" s="96"/>
      <c r="D362" s="96"/>
      <c r="E362" s="49"/>
      <c r="F362" s="52">
        <f t="shared" si="70"/>
        <v>0</v>
      </c>
      <c r="G362" s="48"/>
      <c r="H362" s="38"/>
      <c r="I362" s="54">
        <f>IF(H362=0,0,TRUNC((50/(H362+0.24)- IF($G362="w",Parameter!$B$3,Parameter!$D$3))/IF($G362="w",Parameter!$C$3,Parameter!$E$3)))</f>
        <v>0</v>
      </c>
      <c r="J362" s="105"/>
      <c r="K362" s="54">
        <f>IF(J362=0,0,TRUNC((75/(J362+0.24)- IF($G362="w",Parameter!$B$3,Parameter!$D$3))/IF($G362="w",Parameter!$C$3,Parameter!$E$3)))</f>
        <v>0</v>
      </c>
      <c r="L362" s="105"/>
      <c r="M362" s="54">
        <f>IF(L362=0,0,TRUNC((100/(L362+0.24)- IF($G362="w",Parameter!$B$3,Parameter!$D$3))/IF($G362="w",Parameter!$C$3,Parameter!$E$3)))</f>
        <v>0</v>
      </c>
      <c r="N362" s="80"/>
      <c r="O362" s="79" t="s">
        <v>44</v>
      </c>
      <c r="P362" s="81"/>
      <c r="Q362" s="54">
        <f>IF($G362="m",0,IF(AND($P362=0,$N362=0),0,TRUNC((800/($N362*60+$P362)-IF($G362="w",Parameter!$B$6,Parameter!$D$6))/IF($G362="w",Parameter!$C$6,Parameter!$E$6))))</f>
        <v>0</v>
      </c>
      <c r="R362" s="106"/>
      <c r="S362" s="73">
        <f>IF(R362=0,0,TRUNC((2000/(R362)- IF(Q362="w",Parameter!$B$6,Parameter!$D$6))/IF(Q362="w",Parameter!$C$6,Parameter!$E$6)))</f>
        <v>0</v>
      </c>
      <c r="T362" s="106"/>
      <c r="U362" s="73">
        <f>IF(T362=0,0,TRUNC((2000/(T362)- IF(Q362="w",Parameter!$B$3,Parameter!$D$3))/IF(Q362="w",Parameter!$C$3,Parameter!$E$3)))</f>
        <v>0</v>
      </c>
      <c r="V362" s="80"/>
      <c r="W362" s="79" t="s">
        <v>44</v>
      </c>
      <c r="X362" s="81"/>
      <c r="Y362" s="54">
        <f>IF($G362="w",0,IF(AND($V362=0,$X362=0),0,TRUNC((1000/($V362*60+$X362)-IF($G362="w",Parameter!$B$6,Parameter!$D$6))/IF($G362="w",Parameter!$C$6,Parameter!$E$6))))</f>
        <v>0</v>
      </c>
      <c r="Z362" s="37"/>
      <c r="AA362" s="104">
        <f>IF(Z362=0,0,TRUNC((SQRT(Z362)- IF($G362="w",Parameter!$B$11,Parameter!$D$11))/IF($G362="w",Parameter!$C$11,Parameter!$E$11)))</f>
        <v>0</v>
      </c>
      <c r="AB362" s="105"/>
      <c r="AC362" s="104">
        <f>IF(AB362=0,0,TRUNC((SQRT(AB362)- IF($G362="w",Parameter!$B$10,Parameter!$D$10))/IF($G362="w",Parameter!$C$10,Parameter!$E$10)))</f>
        <v>0</v>
      </c>
      <c r="AD362" s="38"/>
      <c r="AE362" s="55">
        <f>IF(AD362=0,0,TRUNC((SQRT(AD362)- IF($G362="w",Parameter!$B$15,Parameter!$D$15))/IF($G362="w",Parameter!$C$15,Parameter!$E$15)))</f>
        <v>0</v>
      </c>
      <c r="AF362" s="32"/>
      <c r="AG362" s="55">
        <f>IF(AF362=0,0,TRUNC((SQRT(AF362)- IF($G362="w",Parameter!$B$12,Parameter!$D$12))/IF($G362="w",Parameter!$C$12,Parameter!$E$12)))</f>
        <v>0</v>
      </c>
      <c r="AH362" s="60">
        <f t="shared" si="71"/>
        <v>0</v>
      </c>
      <c r="AI362" s="61">
        <f>LOOKUP($F362,Urkunde!$A$2:$A$16,IF($G362="w",Urkunde!$B$2:$B$16,Urkunde!$D$2:$D$16))</f>
        <v>0</v>
      </c>
      <c r="AJ362" s="61">
        <f>LOOKUP($F362,Urkunde!$A$2:$A$16,IF($G362="w",Urkunde!$C$2:$C$16,Urkunde!$E$2:$E$16))</f>
        <v>0</v>
      </c>
      <c r="AK362" s="61" t="str">
        <f t="shared" si="72"/>
        <v>-</v>
      </c>
      <c r="AL362" s="29">
        <f t="shared" si="73"/>
        <v>0</v>
      </c>
      <c r="AM362" s="21">
        <f t="shared" si="74"/>
        <v>0</v>
      </c>
      <c r="AN362" s="21">
        <f t="shared" si="75"/>
        <v>0</v>
      </c>
      <c r="AO362" s="21">
        <f t="shared" si="76"/>
        <v>0</v>
      </c>
      <c r="AP362" s="21">
        <f t="shared" si="77"/>
        <v>0</v>
      </c>
      <c r="AQ362" s="21">
        <f t="shared" si="78"/>
        <v>0</v>
      </c>
      <c r="AR362" s="21">
        <f t="shared" si="79"/>
        <v>0</v>
      </c>
      <c r="AS362" s="21">
        <f t="shared" si="80"/>
        <v>0</v>
      </c>
      <c r="AT362" s="21">
        <f t="shared" si="81"/>
        <v>0</v>
      </c>
      <c r="AU362" s="21">
        <f t="shared" si="82"/>
        <v>0</v>
      </c>
      <c r="AV362" s="21">
        <f t="shared" si="83"/>
        <v>0</v>
      </c>
    </row>
    <row r="363" spans="1:48" ht="15.6" x14ac:dyDescent="0.3">
      <c r="A363" s="51"/>
      <c r="B363" s="50"/>
      <c r="C363" s="96"/>
      <c r="D363" s="96"/>
      <c r="E363" s="49"/>
      <c r="F363" s="52">
        <f t="shared" si="70"/>
        <v>0</v>
      </c>
      <c r="G363" s="48"/>
      <c r="H363" s="38"/>
      <c r="I363" s="54">
        <f>IF(H363=0,0,TRUNC((50/(H363+0.24)- IF($G363="w",Parameter!$B$3,Parameter!$D$3))/IF($G363="w",Parameter!$C$3,Parameter!$E$3)))</f>
        <v>0</v>
      </c>
      <c r="J363" s="105"/>
      <c r="K363" s="54">
        <f>IF(J363=0,0,TRUNC((75/(J363+0.24)- IF($G363="w",Parameter!$B$3,Parameter!$D$3))/IF($G363="w",Parameter!$C$3,Parameter!$E$3)))</f>
        <v>0</v>
      </c>
      <c r="L363" s="105"/>
      <c r="M363" s="54">
        <f>IF(L363=0,0,TRUNC((100/(L363+0.24)- IF($G363="w",Parameter!$B$3,Parameter!$D$3))/IF($G363="w",Parameter!$C$3,Parameter!$E$3)))</f>
        <v>0</v>
      </c>
      <c r="N363" s="80"/>
      <c r="O363" s="79" t="s">
        <v>44</v>
      </c>
      <c r="P363" s="81"/>
      <c r="Q363" s="54">
        <f>IF($G363="m",0,IF(AND($P363=0,$N363=0),0,TRUNC((800/($N363*60+$P363)-IF($G363="w",Parameter!$B$6,Parameter!$D$6))/IF($G363="w",Parameter!$C$6,Parameter!$E$6))))</f>
        <v>0</v>
      </c>
      <c r="R363" s="106"/>
      <c r="S363" s="73">
        <f>IF(R363=0,0,TRUNC((2000/(R363)- IF(Q363="w",Parameter!$B$6,Parameter!$D$6))/IF(Q363="w",Parameter!$C$6,Parameter!$E$6)))</f>
        <v>0</v>
      </c>
      <c r="T363" s="106"/>
      <c r="U363" s="73">
        <f>IF(T363=0,0,TRUNC((2000/(T363)- IF(Q363="w",Parameter!$B$3,Parameter!$D$3))/IF(Q363="w",Parameter!$C$3,Parameter!$E$3)))</f>
        <v>0</v>
      </c>
      <c r="V363" s="80"/>
      <c r="W363" s="79" t="s">
        <v>44</v>
      </c>
      <c r="X363" s="81"/>
      <c r="Y363" s="54">
        <f>IF($G363="w",0,IF(AND($V363=0,$X363=0),0,TRUNC((1000/($V363*60+$X363)-IF($G363="w",Parameter!$B$6,Parameter!$D$6))/IF($G363="w",Parameter!$C$6,Parameter!$E$6))))</f>
        <v>0</v>
      </c>
      <c r="Z363" s="37"/>
      <c r="AA363" s="104">
        <f>IF(Z363=0,0,TRUNC((SQRT(Z363)- IF($G363="w",Parameter!$B$11,Parameter!$D$11))/IF($G363="w",Parameter!$C$11,Parameter!$E$11)))</f>
        <v>0</v>
      </c>
      <c r="AB363" s="105"/>
      <c r="AC363" s="104">
        <f>IF(AB363=0,0,TRUNC((SQRT(AB363)- IF($G363="w",Parameter!$B$10,Parameter!$D$10))/IF($G363="w",Parameter!$C$10,Parameter!$E$10)))</f>
        <v>0</v>
      </c>
      <c r="AD363" s="38"/>
      <c r="AE363" s="55">
        <f>IF(AD363=0,0,TRUNC((SQRT(AD363)- IF($G363="w",Parameter!$B$15,Parameter!$D$15))/IF($G363="w",Parameter!$C$15,Parameter!$E$15)))</f>
        <v>0</v>
      </c>
      <c r="AF363" s="32"/>
      <c r="AG363" s="55">
        <f>IF(AF363=0,0,TRUNC((SQRT(AF363)- IF($G363="w",Parameter!$B$12,Parameter!$D$12))/IF($G363="w",Parameter!$C$12,Parameter!$E$12)))</f>
        <v>0</v>
      </c>
      <c r="AH363" s="60">
        <f t="shared" si="71"/>
        <v>0</v>
      </c>
      <c r="AI363" s="61">
        <f>LOOKUP($F363,Urkunde!$A$2:$A$16,IF($G363="w",Urkunde!$B$2:$B$16,Urkunde!$D$2:$D$16))</f>
        <v>0</v>
      </c>
      <c r="AJ363" s="61">
        <f>LOOKUP($F363,Urkunde!$A$2:$A$16,IF($G363="w",Urkunde!$C$2:$C$16,Urkunde!$E$2:$E$16))</f>
        <v>0</v>
      </c>
      <c r="AK363" s="61" t="str">
        <f t="shared" si="72"/>
        <v>-</v>
      </c>
      <c r="AL363" s="29">
        <f t="shared" si="73"/>
        <v>0</v>
      </c>
      <c r="AM363" s="21">
        <f t="shared" si="74"/>
        <v>0</v>
      </c>
      <c r="AN363" s="21">
        <f t="shared" si="75"/>
        <v>0</v>
      </c>
      <c r="AO363" s="21">
        <f t="shared" si="76"/>
        <v>0</v>
      </c>
      <c r="AP363" s="21">
        <f t="shared" si="77"/>
        <v>0</v>
      </c>
      <c r="AQ363" s="21">
        <f t="shared" si="78"/>
        <v>0</v>
      </c>
      <c r="AR363" s="21">
        <f t="shared" si="79"/>
        <v>0</v>
      </c>
      <c r="AS363" s="21">
        <f t="shared" si="80"/>
        <v>0</v>
      </c>
      <c r="AT363" s="21">
        <f t="shared" si="81"/>
        <v>0</v>
      </c>
      <c r="AU363" s="21">
        <f t="shared" si="82"/>
        <v>0</v>
      </c>
      <c r="AV363" s="21">
        <f t="shared" si="83"/>
        <v>0</v>
      </c>
    </row>
    <row r="364" spans="1:48" ht="15.6" x14ac:dyDescent="0.3">
      <c r="A364" s="51"/>
      <c r="B364" s="50"/>
      <c r="C364" s="96"/>
      <c r="D364" s="96"/>
      <c r="E364" s="49"/>
      <c r="F364" s="52">
        <f t="shared" si="70"/>
        <v>0</v>
      </c>
      <c r="G364" s="48"/>
      <c r="H364" s="38"/>
      <c r="I364" s="54">
        <f>IF(H364=0,0,TRUNC((50/(H364+0.24)- IF($G364="w",Parameter!$B$3,Parameter!$D$3))/IF($G364="w",Parameter!$C$3,Parameter!$E$3)))</f>
        <v>0</v>
      </c>
      <c r="J364" s="105"/>
      <c r="K364" s="54">
        <f>IF(J364=0,0,TRUNC((75/(J364+0.24)- IF($G364="w",Parameter!$B$3,Parameter!$D$3))/IF($G364="w",Parameter!$C$3,Parameter!$E$3)))</f>
        <v>0</v>
      </c>
      <c r="L364" s="105"/>
      <c r="M364" s="54">
        <f>IF(L364=0,0,TRUNC((100/(L364+0.24)- IF($G364="w",Parameter!$B$3,Parameter!$D$3))/IF($G364="w",Parameter!$C$3,Parameter!$E$3)))</f>
        <v>0</v>
      </c>
      <c r="N364" s="80"/>
      <c r="O364" s="79" t="s">
        <v>44</v>
      </c>
      <c r="P364" s="81"/>
      <c r="Q364" s="54">
        <f>IF($G364="m",0,IF(AND($P364=0,$N364=0),0,TRUNC((800/($N364*60+$P364)-IF($G364="w",Parameter!$B$6,Parameter!$D$6))/IF($G364="w",Parameter!$C$6,Parameter!$E$6))))</f>
        <v>0</v>
      </c>
      <c r="R364" s="106"/>
      <c r="S364" s="73">
        <f>IF(R364=0,0,TRUNC((2000/(R364)- IF(Q364="w",Parameter!$B$6,Parameter!$D$6))/IF(Q364="w",Parameter!$C$6,Parameter!$E$6)))</f>
        <v>0</v>
      </c>
      <c r="T364" s="106"/>
      <c r="U364" s="73">
        <f>IF(T364=0,0,TRUNC((2000/(T364)- IF(Q364="w",Parameter!$B$3,Parameter!$D$3))/IF(Q364="w",Parameter!$C$3,Parameter!$E$3)))</f>
        <v>0</v>
      </c>
      <c r="V364" s="80"/>
      <c r="W364" s="79" t="s">
        <v>44</v>
      </c>
      <c r="X364" s="81"/>
      <c r="Y364" s="54">
        <f>IF($G364="w",0,IF(AND($V364=0,$X364=0),0,TRUNC((1000/($V364*60+$X364)-IF($G364="w",Parameter!$B$6,Parameter!$D$6))/IF($G364="w",Parameter!$C$6,Parameter!$E$6))))</f>
        <v>0</v>
      </c>
      <c r="Z364" s="37"/>
      <c r="AA364" s="104">
        <f>IF(Z364=0,0,TRUNC((SQRT(Z364)- IF($G364="w",Parameter!$B$11,Parameter!$D$11))/IF($G364="w",Parameter!$C$11,Parameter!$E$11)))</f>
        <v>0</v>
      </c>
      <c r="AB364" s="105"/>
      <c r="AC364" s="104">
        <f>IF(AB364=0,0,TRUNC((SQRT(AB364)- IF($G364="w",Parameter!$B$10,Parameter!$D$10))/IF($G364="w",Parameter!$C$10,Parameter!$E$10)))</f>
        <v>0</v>
      </c>
      <c r="AD364" s="38"/>
      <c r="AE364" s="55">
        <f>IF(AD364=0,0,TRUNC((SQRT(AD364)- IF($G364="w",Parameter!$B$15,Parameter!$D$15))/IF($G364="w",Parameter!$C$15,Parameter!$E$15)))</f>
        <v>0</v>
      </c>
      <c r="AF364" s="32"/>
      <c r="AG364" s="55">
        <f>IF(AF364=0,0,TRUNC((SQRT(AF364)- IF($G364="w",Parameter!$B$12,Parameter!$D$12))/IF($G364="w",Parameter!$C$12,Parameter!$E$12)))</f>
        <v>0</v>
      </c>
      <c r="AH364" s="60">
        <f t="shared" si="71"/>
        <v>0</v>
      </c>
      <c r="AI364" s="61">
        <f>LOOKUP($F364,Urkunde!$A$2:$A$16,IF($G364="w",Urkunde!$B$2:$B$16,Urkunde!$D$2:$D$16))</f>
        <v>0</v>
      </c>
      <c r="AJ364" s="61">
        <f>LOOKUP($F364,Urkunde!$A$2:$A$16,IF($G364="w",Urkunde!$C$2:$C$16,Urkunde!$E$2:$E$16))</f>
        <v>0</v>
      </c>
      <c r="AK364" s="61" t="str">
        <f t="shared" si="72"/>
        <v>-</v>
      </c>
      <c r="AL364" s="29">
        <f t="shared" si="73"/>
        <v>0</v>
      </c>
      <c r="AM364" s="21">
        <f t="shared" si="74"/>
        <v>0</v>
      </c>
      <c r="AN364" s="21">
        <f t="shared" si="75"/>
        <v>0</v>
      </c>
      <c r="AO364" s="21">
        <f t="shared" si="76"/>
        <v>0</v>
      </c>
      <c r="AP364" s="21">
        <f t="shared" si="77"/>
        <v>0</v>
      </c>
      <c r="AQ364" s="21">
        <f t="shared" si="78"/>
        <v>0</v>
      </c>
      <c r="AR364" s="21">
        <f t="shared" si="79"/>
        <v>0</v>
      </c>
      <c r="AS364" s="21">
        <f t="shared" si="80"/>
        <v>0</v>
      </c>
      <c r="AT364" s="21">
        <f t="shared" si="81"/>
        <v>0</v>
      </c>
      <c r="AU364" s="21">
        <f t="shared" si="82"/>
        <v>0</v>
      </c>
      <c r="AV364" s="21">
        <f t="shared" si="83"/>
        <v>0</v>
      </c>
    </row>
    <row r="365" spans="1:48" ht="15.6" x14ac:dyDescent="0.3">
      <c r="A365" s="51"/>
      <c r="B365" s="50"/>
      <c r="C365" s="96"/>
      <c r="D365" s="96"/>
      <c r="E365" s="49"/>
      <c r="F365" s="52">
        <f t="shared" si="70"/>
        <v>0</v>
      </c>
      <c r="G365" s="48"/>
      <c r="H365" s="38"/>
      <c r="I365" s="54">
        <f>IF(H365=0,0,TRUNC((50/(H365+0.24)- IF($G365="w",Parameter!$B$3,Parameter!$D$3))/IF($G365="w",Parameter!$C$3,Parameter!$E$3)))</f>
        <v>0</v>
      </c>
      <c r="J365" s="105"/>
      <c r="K365" s="54">
        <f>IF(J365=0,0,TRUNC((75/(J365+0.24)- IF($G365="w",Parameter!$B$3,Parameter!$D$3))/IF($G365="w",Parameter!$C$3,Parameter!$E$3)))</f>
        <v>0</v>
      </c>
      <c r="L365" s="105"/>
      <c r="M365" s="54">
        <f>IF(L365=0,0,TRUNC((100/(L365+0.24)- IF($G365="w",Parameter!$B$3,Parameter!$D$3))/IF($G365="w",Parameter!$C$3,Parameter!$E$3)))</f>
        <v>0</v>
      </c>
      <c r="N365" s="80"/>
      <c r="O365" s="79" t="s">
        <v>44</v>
      </c>
      <c r="P365" s="81"/>
      <c r="Q365" s="54">
        <f>IF($G365="m",0,IF(AND($P365=0,$N365=0),0,TRUNC((800/($N365*60+$P365)-IF($G365="w",Parameter!$B$6,Parameter!$D$6))/IF($G365="w",Parameter!$C$6,Parameter!$E$6))))</f>
        <v>0</v>
      </c>
      <c r="R365" s="106"/>
      <c r="S365" s="73">
        <f>IF(R365=0,0,TRUNC((2000/(R365)- IF(Q365="w",Parameter!$B$6,Parameter!$D$6))/IF(Q365="w",Parameter!$C$6,Parameter!$E$6)))</f>
        <v>0</v>
      </c>
      <c r="T365" s="106"/>
      <c r="U365" s="73">
        <f>IF(T365=0,0,TRUNC((2000/(T365)- IF(Q365="w",Parameter!$B$3,Parameter!$D$3))/IF(Q365="w",Parameter!$C$3,Parameter!$E$3)))</f>
        <v>0</v>
      </c>
      <c r="V365" s="80"/>
      <c r="W365" s="79" t="s">
        <v>44</v>
      </c>
      <c r="X365" s="81"/>
      <c r="Y365" s="54">
        <f>IF($G365="w",0,IF(AND($V365=0,$X365=0),0,TRUNC((1000/($V365*60+$X365)-IF($G365="w",Parameter!$B$6,Parameter!$D$6))/IF($G365="w",Parameter!$C$6,Parameter!$E$6))))</f>
        <v>0</v>
      </c>
      <c r="Z365" s="37"/>
      <c r="AA365" s="104">
        <f>IF(Z365=0,0,TRUNC((SQRT(Z365)- IF($G365="w",Parameter!$B$11,Parameter!$D$11))/IF($G365="w",Parameter!$C$11,Parameter!$E$11)))</f>
        <v>0</v>
      </c>
      <c r="AB365" s="105"/>
      <c r="AC365" s="104">
        <f>IF(AB365=0,0,TRUNC((SQRT(AB365)- IF($G365="w",Parameter!$B$10,Parameter!$D$10))/IF($G365="w",Parameter!$C$10,Parameter!$E$10)))</f>
        <v>0</v>
      </c>
      <c r="AD365" s="38"/>
      <c r="AE365" s="55">
        <f>IF(AD365=0,0,TRUNC((SQRT(AD365)- IF($G365="w",Parameter!$B$15,Parameter!$D$15))/IF($G365="w",Parameter!$C$15,Parameter!$E$15)))</f>
        <v>0</v>
      </c>
      <c r="AF365" s="32"/>
      <c r="AG365" s="55">
        <f>IF(AF365=0,0,TRUNC((SQRT(AF365)- IF($G365="w",Parameter!$B$12,Parameter!$D$12))/IF($G365="w",Parameter!$C$12,Parameter!$E$12)))</f>
        <v>0</v>
      </c>
      <c r="AH365" s="60">
        <f t="shared" si="71"/>
        <v>0</v>
      </c>
      <c r="AI365" s="61">
        <f>LOOKUP($F365,Urkunde!$A$2:$A$16,IF($G365="w",Urkunde!$B$2:$B$16,Urkunde!$D$2:$D$16))</f>
        <v>0</v>
      </c>
      <c r="AJ365" s="61">
        <f>LOOKUP($F365,Urkunde!$A$2:$A$16,IF($G365="w",Urkunde!$C$2:$C$16,Urkunde!$E$2:$E$16))</f>
        <v>0</v>
      </c>
      <c r="AK365" s="61" t="str">
        <f t="shared" si="72"/>
        <v>-</v>
      </c>
      <c r="AL365" s="29">
        <f t="shared" si="73"/>
        <v>0</v>
      </c>
      <c r="AM365" s="21">
        <f t="shared" si="74"/>
        <v>0</v>
      </c>
      <c r="AN365" s="21">
        <f t="shared" si="75"/>
        <v>0</v>
      </c>
      <c r="AO365" s="21">
        <f t="shared" si="76"/>
        <v>0</v>
      </c>
      <c r="AP365" s="21">
        <f t="shared" si="77"/>
        <v>0</v>
      </c>
      <c r="AQ365" s="21">
        <f t="shared" si="78"/>
        <v>0</v>
      </c>
      <c r="AR365" s="21">
        <f t="shared" si="79"/>
        <v>0</v>
      </c>
      <c r="AS365" s="21">
        <f t="shared" si="80"/>
        <v>0</v>
      </c>
      <c r="AT365" s="21">
        <f t="shared" si="81"/>
        <v>0</v>
      </c>
      <c r="AU365" s="21">
        <f t="shared" si="82"/>
        <v>0</v>
      </c>
      <c r="AV365" s="21">
        <f t="shared" si="83"/>
        <v>0</v>
      </c>
    </row>
    <row r="366" spans="1:48" ht="15.6" x14ac:dyDescent="0.3">
      <c r="A366" s="51"/>
      <c r="B366" s="50"/>
      <c r="C366" s="96"/>
      <c r="D366" s="96"/>
      <c r="E366" s="49"/>
      <c r="F366" s="52">
        <f t="shared" si="70"/>
        <v>0</v>
      </c>
      <c r="G366" s="48"/>
      <c r="H366" s="38"/>
      <c r="I366" s="54">
        <f>IF(H366=0,0,TRUNC((50/(H366+0.24)- IF($G366="w",Parameter!$B$3,Parameter!$D$3))/IF($G366="w",Parameter!$C$3,Parameter!$E$3)))</f>
        <v>0</v>
      </c>
      <c r="J366" s="105"/>
      <c r="K366" s="54">
        <f>IF(J366=0,0,TRUNC((75/(J366+0.24)- IF($G366="w",Parameter!$B$3,Parameter!$D$3))/IF($G366="w",Parameter!$C$3,Parameter!$E$3)))</f>
        <v>0</v>
      </c>
      <c r="L366" s="105"/>
      <c r="M366" s="54">
        <f>IF(L366=0,0,TRUNC((100/(L366+0.24)- IF($G366="w",Parameter!$B$3,Parameter!$D$3))/IF($G366="w",Parameter!$C$3,Parameter!$E$3)))</f>
        <v>0</v>
      </c>
      <c r="N366" s="80"/>
      <c r="O366" s="79" t="s">
        <v>44</v>
      </c>
      <c r="P366" s="81"/>
      <c r="Q366" s="54">
        <f>IF($G366="m",0,IF(AND($P366=0,$N366=0),0,TRUNC((800/($N366*60+$P366)-IF($G366="w",Parameter!$B$6,Parameter!$D$6))/IF($G366="w",Parameter!$C$6,Parameter!$E$6))))</f>
        <v>0</v>
      </c>
      <c r="R366" s="106"/>
      <c r="S366" s="73">
        <f>IF(R366=0,0,TRUNC((2000/(R366)- IF(Q366="w",Parameter!$B$6,Parameter!$D$6))/IF(Q366="w",Parameter!$C$6,Parameter!$E$6)))</f>
        <v>0</v>
      </c>
      <c r="T366" s="106"/>
      <c r="U366" s="73">
        <f>IF(T366=0,0,TRUNC((2000/(T366)- IF(Q366="w",Parameter!$B$3,Parameter!$D$3))/IF(Q366="w",Parameter!$C$3,Parameter!$E$3)))</f>
        <v>0</v>
      </c>
      <c r="V366" s="80"/>
      <c r="W366" s="79" t="s">
        <v>44</v>
      </c>
      <c r="X366" s="81"/>
      <c r="Y366" s="54">
        <f>IF($G366="w",0,IF(AND($V366=0,$X366=0),0,TRUNC((1000/($V366*60+$X366)-IF($G366="w",Parameter!$B$6,Parameter!$D$6))/IF($G366="w",Parameter!$C$6,Parameter!$E$6))))</f>
        <v>0</v>
      </c>
      <c r="Z366" s="37"/>
      <c r="AA366" s="104">
        <f>IF(Z366=0,0,TRUNC((SQRT(Z366)- IF($G366="w",Parameter!$B$11,Parameter!$D$11))/IF($G366="w",Parameter!$C$11,Parameter!$E$11)))</f>
        <v>0</v>
      </c>
      <c r="AB366" s="105"/>
      <c r="AC366" s="104">
        <f>IF(AB366=0,0,TRUNC((SQRT(AB366)- IF($G366="w",Parameter!$B$10,Parameter!$D$10))/IF($G366="w",Parameter!$C$10,Parameter!$E$10)))</f>
        <v>0</v>
      </c>
      <c r="AD366" s="38"/>
      <c r="AE366" s="55">
        <f>IF(AD366=0,0,TRUNC((SQRT(AD366)- IF($G366="w",Parameter!$B$15,Parameter!$D$15))/IF($G366="w",Parameter!$C$15,Parameter!$E$15)))</f>
        <v>0</v>
      </c>
      <c r="AF366" s="32"/>
      <c r="AG366" s="55">
        <f>IF(AF366=0,0,TRUNC((SQRT(AF366)- IF($G366="w",Parameter!$B$12,Parameter!$D$12))/IF($G366="w",Parameter!$C$12,Parameter!$E$12)))</f>
        <v>0</v>
      </c>
      <c r="AH366" s="60">
        <f t="shared" si="71"/>
        <v>0</v>
      </c>
      <c r="AI366" s="61">
        <f>LOOKUP($F366,Urkunde!$A$2:$A$16,IF($G366="w",Urkunde!$B$2:$B$16,Urkunde!$D$2:$D$16))</f>
        <v>0</v>
      </c>
      <c r="AJ366" s="61">
        <f>LOOKUP($F366,Urkunde!$A$2:$A$16,IF($G366="w",Urkunde!$C$2:$C$16,Urkunde!$E$2:$E$16))</f>
        <v>0</v>
      </c>
      <c r="AK366" s="61" t="str">
        <f t="shared" si="72"/>
        <v>-</v>
      </c>
      <c r="AL366" s="29">
        <f t="shared" si="73"/>
        <v>0</v>
      </c>
      <c r="AM366" s="21">
        <f t="shared" si="74"/>
        <v>0</v>
      </c>
      <c r="AN366" s="21">
        <f t="shared" si="75"/>
        <v>0</v>
      </c>
      <c r="AO366" s="21">
        <f t="shared" si="76"/>
        <v>0</v>
      </c>
      <c r="AP366" s="21">
        <f t="shared" si="77"/>
        <v>0</v>
      </c>
      <c r="AQ366" s="21">
        <f t="shared" si="78"/>
        <v>0</v>
      </c>
      <c r="AR366" s="21">
        <f t="shared" si="79"/>
        <v>0</v>
      </c>
      <c r="AS366" s="21">
        <f t="shared" si="80"/>
        <v>0</v>
      </c>
      <c r="AT366" s="21">
        <f t="shared" si="81"/>
        <v>0</v>
      </c>
      <c r="AU366" s="21">
        <f t="shared" si="82"/>
        <v>0</v>
      </c>
      <c r="AV366" s="21">
        <f t="shared" si="83"/>
        <v>0</v>
      </c>
    </row>
    <row r="367" spans="1:48" ht="15.6" x14ac:dyDescent="0.3">
      <c r="A367" s="51"/>
      <c r="B367" s="50"/>
      <c r="C367" s="96"/>
      <c r="D367" s="96"/>
      <c r="E367" s="49"/>
      <c r="F367" s="52">
        <f t="shared" si="70"/>
        <v>0</v>
      </c>
      <c r="G367" s="48"/>
      <c r="H367" s="38"/>
      <c r="I367" s="54">
        <f>IF(H367=0,0,TRUNC((50/(H367+0.24)- IF($G367="w",Parameter!$B$3,Parameter!$D$3))/IF($G367="w",Parameter!$C$3,Parameter!$E$3)))</f>
        <v>0</v>
      </c>
      <c r="J367" s="105"/>
      <c r="K367" s="54">
        <f>IF(J367=0,0,TRUNC((75/(J367+0.24)- IF($G367="w",Parameter!$B$3,Parameter!$D$3))/IF($G367="w",Parameter!$C$3,Parameter!$E$3)))</f>
        <v>0</v>
      </c>
      <c r="L367" s="105"/>
      <c r="M367" s="54">
        <f>IF(L367=0,0,TRUNC((100/(L367+0.24)- IF($G367="w",Parameter!$B$3,Parameter!$D$3))/IF($G367="w",Parameter!$C$3,Parameter!$E$3)))</f>
        <v>0</v>
      </c>
      <c r="N367" s="80"/>
      <c r="O367" s="79" t="s">
        <v>44</v>
      </c>
      <c r="P367" s="81"/>
      <c r="Q367" s="54">
        <f>IF($G367="m",0,IF(AND($P367=0,$N367=0),0,TRUNC((800/($N367*60+$P367)-IF($G367="w",Parameter!$B$6,Parameter!$D$6))/IF($G367="w",Parameter!$C$6,Parameter!$E$6))))</f>
        <v>0</v>
      </c>
      <c r="R367" s="106"/>
      <c r="S367" s="73">
        <f>IF(R367=0,0,TRUNC((2000/(R367)- IF(Q367="w",Parameter!$B$6,Parameter!$D$6))/IF(Q367="w",Parameter!$C$6,Parameter!$E$6)))</f>
        <v>0</v>
      </c>
      <c r="T367" s="106"/>
      <c r="U367" s="73">
        <f>IF(T367=0,0,TRUNC((2000/(T367)- IF(Q367="w",Parameter!$B$3,Parameter!$D$3))/IF(Q367="w",Parameter!$C$3,Parameter!$E$3)))</f>
        <v>0</v>
      </c>
      <c r="V367" s="80"/>
      <c r="W367" s="79" t="s">
        <v>44</v>
      </c>
      <c r="X367" s="81"/>
      <c r="Y367" s="54">
        <f>IF($G367="w",0,IF(AND($V367=0,$X367=0),0,TRUNC((1000/($V367*60+$X367)-IF($G367="w",Parameter!$B$6,Parameter!$D$6))/IF($G367="w",Parameter!$C$6,Parameter!$E$6))))</f>
        <v>0</v>
      </c>
      <c r="Z367" s="37"/>
      <c r="AA367" s="104">
        <f>IF(Z367=0,0,TRUNC((SQRT(Z367)- IF($G367="w",Parameter!$B$11,Parameter!$D$11))/IF($G367="w",Parameter!$C$11,Parameter!$E$11)))</f>
        <v>0</v>
      </c>
      <c r="AB367" s="105"/>
      <c r="AC367" s="104">
        <f>IF(AB367=0,0,TRUNC((SQRT(AB367)- IF($G367="w",Parameter!$B$10,Parameter!$D$10))/IF($G367="w",Parameter!$C$10,Parameter!$E$10)))</f>
        <v>0</v>
      </c>
      <c r="AD367" s="38"/>
      <c r="AE367" s="55">
        <f>IF(AD367=0,0,TRUNC((SQRT(AD367)- IF($G367="w",Parameter!$B$15,Parameter!$D$15))/IF($G367="w",Parameter!$C$15,Parameter!$E$15)))</f>
        <v>0</v>
      </c>
      <c r="AF367" s="32"/>
      <c r="AG367" s="55">
        <f>IF(AF367=0,0,TRUNC((SQRT(AF367)- IF($G367="w",Parameter!$B$12,Parameter!$D$12))/IF($G367="w",Parameter!$C$12,Parameter!$E$12)))</f>
        <v>0</v>
      </c>
      <c r="AH367" s="60">
        <f t="shared" si="71"/>
        <v>0</v>
      </c>
      <c r="AI367" s="61">
        <f>LOOKUP($F367,Urkunde!$A$2:$A$16,IF($G367="w",Urkunde!$B$2:$B$16,Urkunde!$D$2:$D$16))</f>
        <v>0</v>
      </c>
      <c r="AJ367" s="61">
        <f>LOOKUP($F367,Urkunde!$A$2:$A$16,IF($G367="w",Urkunde!$C$2:$C$16,Urkunde!$E$2:$E$16))</f>
        <v>0</v>
      </c>
      <c r="AK367" s="61" t="str">
        <f t="shared" si="72"/>
        <v>-</v>
      </c>
      <c r="AL367" s="29">
        <f t="shared" si="73"/>
        <v>0</v>
      </c>
      <c r="AM367" s="21">
        <f t="shared" si="74"/>
        <v>0</v>
      </c>
      <c r="AN367" s="21">
        <f t="shared" si="75"/>
        <v>0</v>
      </c>
      <c r="AO367" s="21">
        <f t="shared" si="76"/>
        <v>0</v>
      </c>
      <c r="AP367" s="21">
        <f t="shared" si="77"/>
        <v>0</v>
      </c>
      <c r="AQ367" s="21">
        <f t="shared" si="78"/>
        <v>0</v>
      </c>
      <c r="AR367" s="21">
        <f t="shared" si="79"/>
        <v>0</v>
      </c>
      <c r="AS367" s="21">
        <f t="shared" si="80"/>
        <v>0</v>
      </c>
      <c r="AT367" s="21">
        <f t="shared" si="81"/>
        <v>0</v>
      </c>
      <c r="AU367" s="21">
        <f t="shared" si="82"/>
        <v>0</v>
      </c>
      <c r="AV367" s="21">
        <f t="shared" si="83"/>
        <v>0</v>
      </c>
    </row>
    <row r="368" spans="1:48" ht="15.6" x14ac:dyDescent="0.3">
      <c r="A368" s="51"/>
      <c r="B368" s="50"/>
      <c r="C368" s="96"/>
      <c r="D368" s="96"/>
      <c r="E368" s="49"/>
      <c r="F368" s="52">
        <f t="shared" si="70"/>
        <v>0</v>
      </c>
      <c r="G368" s="48"/>
      <c r="H368" s="38"/>
      <c r="I368" s="54">
        <f>IF(H368=0,0,TRUNC((50/(H368+0.24)- IF($G368="w",Parameter!$B$3,Parameter!$D$3))/IF($G368="w",Parameter!$C$3,Parameter!$E$3)))</f>
        <v>0</v>
      </c>
      <c r="J368" s="105"/>
      <c r="K368" s="54">
        <f>IF(J368=0,0,TRUNC((75/(J368+0.24)- IF($G368="w",Parameter!$B$3,Parameter!$D$3))/IF($G368="w",Parameter!$C$3,Parameter!$E$3)))</f>
        <v>0</v>
      </c>
      <c r="L368" s="105"/>
      <c r="M368" s="54">
        <f>IF(L368=0,0,TRUNC((100/(L368+0.24)- IF($G368="w",Parameter!$B$3,Parameter!$D$3))/IF($G368="w",Parameter!$C$3,Parameter!$E$3)))</f>
        <v>0</v>
      </c>
      <c r="N368" s="80"/>
      <c r="O368" s="79" t="s">
        <v>44</v>
      </c>
      <c r="P368" s="81"/>
      <c r="Q368" s="54">
        <f>IF($G368="m",0,IF(AND($P368=0,$N368=0),0,TRUNC((800/($N368*60+$P368)-IF($G368="w",Parameter!$B$6,Parameter!$D$6))/IF($G368="w",Parameter!$C$6,Parameter!$E$6))))</f>
        <v>0</v>
      </c>
      <c r="R368" s="106"/>
      <c r="S368" s="73">
        <f>IF(R368=0,0,TRUNC((2000/(R368)- IF(Q368="w",Parameter!$B$6,Parameter!$D$6))/IF(Q368="w",Parameter!$C$6,Parameter!$E$6)))</f>
        <v>0</v>
      </c>
      <c r="T368" s="106"/>
      <c r="U368" s="73">
        <f>IF(T368=0,0,TRUNC((2000/(T368)- IF(Q368="w",Parameter!$B$3,Parameter!$D$3))/IF(Q368="w",Parameter!$C$3,Parameter!$E$3)))</f>
        <v>0</v>
      </c>
      <c r="V368" s="80"/>
      <c r="W368" s="79" t="s">
        <v>44</v>
      </c>
      <c r="X368" s="81"/>
      <c r="Y368" s="54">
        <f>IF($G368="w",0,IF(AND($V368=0,$X368=0),0,TRUNC((1000/($V368*60+$X368)-IF($G368="w",Parameter!$B$6,Parameter!$D$6))/IF($G368="w",Parameter!$C$6,Parameter!$E$6))))</f>
        <v>0</v>
      </c>
      <c r="Z368" s="37"/>
      <c r="AA368" s="104">
        <f>IF(Z368=0,0,TRUNC((SQRT(Z368)- IF($G368="w",Parameter!$B$11,Parameter!$D$11))/IF($G368="w",Parameter!$C$11,Parameter!$E$11)))</f>
        <v>0</v>
      </c>
      <c r="AB368" s="105"/>
      <c r="AC368" s="104">
        <f>IF(AB368=0,0,TRUNC((SQRT(AB368)- IF($G368="w",Parameter!$B$10,Parameter!$D$10))/IF($G368="w",Parameter!$C$10,Parameter!$E$10)))</f>
        <v>0</v>
      </c>
      <c r="AD368" s="38"/>
      <c r="AE368" s="55">
        <f>IF(AD368=0,0,TRUNC((SQRT(AD368)- IF($G368="w",Parameter!$B$15,Parameter!$D$15))/IF($G368="w",Parameter!$C$15,Parameter!$E$15)))</f>
        <v>0</v>
      </c>
      <c r="AF368" s="32"/>
      <c r="AG368" s="55">
        <f>IF(AF368=0,0,TRUNC((SQRT(AF368)- IF($G368="w",Parameter!$B$12,Parameter!$D$12))/IF($G368="w",Parameter!$C$12,Parameter!$E$12)))</f>
        <v>0</v>
      </c>
      <c r="AH368" s="60">
        <f t="shared" si="71"/>
        <v>0</v>
      </c>
      <c r="AI368" s="61">
        <f>LOOKUP($F368,Urkunde!$A$2:$A$16,IF($G368="w",Urkunde!$B$2:$B$16,Urkunde!$D$2:$D$16))</f>
        <v>0</v>
      </c>
      <c r="AJ368" s="61">
        <f>LOOKUP($F368,Urkunde!$A$2:$A$16,IF($G368="w",Urkunde!$C$2:$C$16,Urkunde!$E$2:$E$16))</f>
        <v>0</v>
      </c>
      <c r="AK368" s="61" t="str">
        <f t="shared" si="72"/>
        <v>-</v>
      </c>
      <c r="AL368" s="29">
        <f t="shared" si="73"/>
        <v>0</v>
      </c>
      <c r="AM368" s="21">
        <f t="shared" si="74"/>
        <v>0</v>
      </c>
      <c r="AN368" s="21">
        <f t="shared" si="75"/>
        <v>0</v>
      </c>
      <c r="AO368" s="21">
        <f t="shared" si="76"/>
        <v>0</v>
      </c>
      <c r="AP368" s="21">
        <f t="shared" si="77"/>
        <v>0</v>
      </c>
      <c r="AQ368" s="21">
        <f t="shared" si="78"/>
        <v>0</v>
      </c>
      <c r="AR368" s="21">
        <f t="shared" si="79"/>
        <v>0</v>
      </c>
      <c r="AS368" s="21">
        <f t="shared" si="80"/>
        <v>0</v>
      </c>
      <c r="AT368" s="21">
        <f t="shared" si="81"/>
        <v>0</v>
      </c>
      <c r="AU368" s="21">
        <f t="shared" si="82"/>
        <v>0</v>
      </c>
      <c r="AV368" s="21">
        <f t="shared" si="83"/>
        <v>0</v>
      </c>
    </row>
    <row r="369" spans="1:48" ht="15.6" x14ac:dyDescent="0.3">
      <c r="A369" s="51"/>
      <c r="B369" s="50"/>
      <c r="C369" s="96"/>
      <c r="D369" s="96"/>
      <c r="E369" s="49"/>
      <c r="F369" s="52">
        <f t="shared" si="70"/>
        <v>0</v>
      </c>
      <c r="G369" s="48"/>
      <c r="H369" s="38"/>
      <c r="I369" s="54">
        <f>IF(H369=0,0,TRUNC((50/(H369+0.24)- IF($G369="w",Parameter!$B$3,Parameter!$D$3))/IF($G369="w",Parameter!$C$3,Parameter!$E$3)))</f>
        <v>0</v>
      </c>
      <c r="J369" s="105"/>
      <c r="K369" s="54">
        <f>IF(J369=0,0,TRUNC((75/(J369+0.24)- IF($G369="w",Parameter!$B$3,Parameter!$D$3))/IF($G369="w",Parameter!$C$3,Parameter!$E$3)))</f>
        <v>0</v>
      </c>
      <c r="L369" s="105"/>
      <c r="M369" s="54">
        <f>IF(L369=0,0,TRUNC((100/(L369+0.24)- IF($G369="w",Parameter!$B$3,Parameter!$D$3))/IF($G369="w",Parameter!$C$3,Parameter!$E$3)))</f>
        <v>0</v>
      </c>
      <c r="N369" s="80"/>
      <c r="O369" s="79" t="s">
        <v>44</v>
      </c>
      <c r="P369" s="81"/>
      <c r="Q369" s="54">
        <f>IF($G369="m",0,IF(AND($P369=0,$N369=0),0,TRUNC((800/($N369*60+$P369)-IF($G369="w",Parameter!$B$6,Parameter!$D$6))/IF($G369="w",Parameter!$C$6,Parameter!$E$6))))</f>
        <v>0</v>
      </c>
      <c r="R369" s="106"/>
      <c r="S369" s="73">
        <f>IF(R369=0,0,TRUNC((2000/(R369)- IF(Q369="w",Parameter!$B$6,Parameter!$D$6))/IF(Q369="w",Parameter!$C$6,Parameter!$E$6)))</f>
        <v>0</v>
      </c>
      <c r="T369" s="106"/>
      <c r="U369" s="73">
        <f>IF(T369=0,0,TRUNC((2000/(T369)- IF(Q369="w",Parameter!$B$3,Parameter!$D$3))/IF(Q369="w",Parameter!$C$3,Parameter!$E$3)))</f>
        <v>0</v>
      </c>
      <c r="V369" s="80"/>
      <c r="W369" s="79" t="s">
        <v>44</v>
      </c>
      <c r="X369" s="81"/>
      <c r="Y369" s="54">
        <f>IF($G369="w",0,IF(AND($V369=0,$X369=0),0,TRUNC((1000/($V369*60+$X369)-IF($G369="w",Parameter!$B$6,Parameter!$D$6))/IF($G369="w",Parameter!$C$6,Parameter!$E$6))))</f>
        <v>0</v>
      </c>
      <c r="Z369" s="37"/>
      <c r="AA369" s="104">
        <f>IF(Z369=0,0,TRUNC((SQRT(Z369)- IF($G369="w",Parameter!$B$11,Parameter!$D$11))/IF($G369="w",Parameter!$C$11,Parameter!$E$11)))</f>
        <v>0</v>
      </c>
      <c r="AB369" s="105"/>
      <c r="AC369" s="104">
        <f>IF(AB369=0,0,TRUNC((SQRT(AB369)- IF($G369="w",Parameter!$B$10,Parameter!$D$10))/IF($G369="w",Parameter!$C$10,Parameter!$E$10)))</f>
        <v>0</v>
      </c>
      <c r="AD369" s="38"/>
      <c r="AE369" s="55">
        <f>IF(AD369=0,0,TRUNC((SQRT(AD369)- IF($G369="w",Parameter!$B$15,Parameter!$D$15))/IF($G369="w",Parameter!$C$15,Parameter!$E$15)))</f>
        <v>0</v>
      </c>
      <c r="AF369" s="32"/>
      <c r="AG369" s="55">
        <f>IF(AF369=0,0,TRUNC((SQRT(AF369)- IF($G369="w",Parameter!$B$12,Parameter!$D$12))/IF($G369="w",Parameter!$C$12,Parameter!$E$12)))</f>
        <v>0</v>
      </c>
      <c r="AH369" s="60">
        <f t="shared" si="71"/>
        <v>0</v>
      </c>
      <c r="AI369" s="61">
        <f>LOOKUP($F369,Urkunde!$A$2:$A$16,IF($G369="w",Urkunde!$B$2:$B$16,Urkunde!$D$2:$D$16))</f>
        <v>0</v>
      </c>
      <c r="AJ369" s="61">
        <f>LOOKUP($F369,Urkunde!$A$2:$A$16,IF($G369="w",Urkunde!$C$2:$C$16,Urkunde!$E$2:$E$16))</f>
        <v>0</v>
      </c>
      <c r="AK369" s="61" t="str">
        <f t="shared" si="72"/>
        <v>-</v>
      </c>
      <c r="AL369" s="29">
        <f t="shared" si="73"/>
        <v>0</v>
      </c>
      <c r="AM369" s="21">
        <f t="shared" si="74"/>
        <v>0</v>
      </c>
      <c r="AN369" s="21">
        <f t="shared" si="75"/>
        <v>0</v>
      </c>
      <c r="AO369" s="21">
        <f t="shared" si="76"/>
        <v>0</v>
      </c>
      <c r="AP369" s="21">
        <f t="shared" si="77"/>
        <v>0</v>
      </c>
      <c r="AQ369" s="21">
        <f t="shared" si="78"/>
        <v>0</v>
      </c>
      <c r="AR369" s="21">
        <f t="shared" si="79"/>
        <v>0</v>
      </c>
      <c r="AS369" s="21">
        <f t="shared" si="80"/>
        <v>0</v>
      </c>
      <c r="AT369" s="21">
        <f t="shared" si="81"/>
        <v>0</v>
      </c>
      <c r="AU369" s="21">
        <f t="shared" si="82"/>
        <v>0</v>
      </c>
      <c r="AV369" s="21">
        <f t="shared" si="83"/>
        <v>0</v>
      </c>
    </row>
    <row r="370" spans="1:48" ht="15.6" x14ac:dyDescent="0.3">
      <c r="A370" s="51"/>
      <c r="B370" s="50"/>
      <c r="C370" s="96"/>
      <c r="D370" s="96"/>
      <c r="E370" s="49"/>
      <c r="F370" s="52">
        <f t="shared" si="70"/>
        <v>0</v>
      </c>
      <c r="G370" s="48"/>
      <c r="H370" s="38"/>
      <c r="I370" s="54">
        <f>IF(H370=0,0,TRUNC((50/(H370+0.24)- IF($G370="w",Parameter!$B$3,Parameter!$D$3))/IF($G370="w",Parameter!$C$3,Parameter!$E$3)))</f>
        <v>0</v>
      </c>
      <c r="J370" s="105"/>
      <c r="K370" s="54">
        <f>IF(J370=0,0,TRUNC((75/(J370+0.24)- IF($G370="w",Parameter!$B$3,Parameter!$D$3))/IF($G370="w",Parameter!$C$3,Parameter!$E$3)))</f>
        <v>0</v>
      </c>
      <c r="L370" s="105"/>
      <c r="M370" s="54">
        <f>IF(L370=0,0,TRUNC((100/(L370+0.24)- IF($G370="w",Parameter!$B$3,Parameter!$D$3))/IF($G370="w",Parameter!$C$3,Parameter!$E$3)))</f>
        <v>0</v>
      </c>
      <c r="N370" s="80"/>
      <c r="O370" s="79" t="s">
        <v>44</v>
      </c>
      <c r="P370" s="81"/>
      <c r="Q370" s="54">
        <f>IF($G370="m",0,IF(AND($P370=0,$N370=0),0,TRUNC((800/($N370*60+$P370)-IF($G370="w",Parameter!$B$6,Parameter!$D$6))/IF($G370="w",Parameter!$C$6,Parameter!$E$6))))</f>
        <v>0</v>
      </c>
      <c r="R370" s="106"/>
      <c r="S370" s="73">
        <f>IF(R370=0,0,TRUNC((2000/(R370)- IF(Q370="w",Parameter!$B$6,Parameter!$D$6))/IF(Q370="w",Parameter!$C$6,Parameter!$E$6)))</f>
        <v>0</v>
      </c>
      <c r="T370" s="106"/>
      <c r="U370" s="73">
        <f>IF(T370=0,0,TRUNC((2000/(T370)- IF(Q370="w",Parameter!$B$3,Parameter!$D$3))/IF(Q370="w",Parameter!$C$3,Parameter!$E$3)))</f>
        <v>0</v>
      </c>
      <c r="V370" s="80"/>
      <c r="W370" s="79" t="s">
        <v>44</v>
      </c>
      <c r="X370" s="81"/>
      <c r="Y370" s="54">
        <f>IF($G370="w",0,IF(AND($V370=0,$X370=0),0,TRUNC((1000/($V370*60+$X370)-IF($G370="w",Parameter!$B$6,Parameter!$D$6))/IF($G370="w",Parameter!$C$6,Parameter!$E$6))))</f>
        <v>0</v>
      </c>
      <c r="Z370" s="37"/>
      <c r="AA370" s="104">
        <f>IF(Z370=0,0,TRUNC((SQRT(Z370)- IF($G370="w",Parameter!$B$11,Parameter!$D$11))/IF($G370="w",Parameter!$C$11,Parameter!$E$11)))</f>
        <v>0</v>
      </c>
      <c r="AB370" s="105"/>
      <c r="AC370" s="104">
        <f>IF(AB370=0,0,TRUNC((SQRT(AB370)- IF($G370="w",Parameter!$B$10,Parameter!$D$10))/IF($G370="w",Parameter!$C$10,Parameter!$E$10)))</f>
        <v>0</v>
      </c>
      <c r="AD370" s="38"/>
      <c r="AE370" s="55">
        <f>IF(AD370=0,0,TRUNC((SQRT(AD370)- IF($G370="w",Parameter!$B$15,Parameter!$D$15))/IF($G370="w",Parameter!$C$15,Parameter!$E$15)))</f>
        <v>0</v>
      </c>
      <c r="AF370" s="32"/>
      <c r="AG370" s="55">
        <f>IF(AF370=0,0,TRUNC((SQRT(AF370)- IF($G370="w",Parameter!$B$12,Parameter!$D$12))/IF($G370="w",Parameter!$C$12,Parameter!$E$12)))</f>
        <v>0</v>
      </c>
      <c r="AH370" s="60">
        <f t="shared" si="71"/>
        <v>0</v>
      </c>
      <c r="AI370" s="61">
        <f>LOOKUP($F370,Urkunde!$A$2:$A$16,IF($G370="w",Urkunde!$B$2:$B$16,Urkunde!$D$2:$D$16))</f>
        <v>0</v>
      </c>
      <c r="AJ370" s="61">
        <f>LOOKUP($F370,Urkunde!$A$2:$A$16,IF($G370="w",Urkunde!$C$2:$C$16,Urkunde!$E$2:$E$16))</f>
        <v>0</v>
      </c>
      <c r="AK370" s="61" t="str">
        <f t="shared" si="72"/>
        <v>-</v>
      </c>
      <c r="AL370" s="29">
        <f t="shared" si="73"/>
        <v>0</v>
      </c>
      <c r="AM370" s="21">
        <f t="shared" si="74"/>
        <v>0</v>
      </c>
      <c r="AN370" s="21">
        <f t="shared" si="75"/>
        <v>0</v>
      </c>
      <c r="AO370" s="21">
        <f t="shared" si="76"/>
        <v>0</v>
      </c>
      <c r="AP370" s="21">
        <f t="shared" si="77"/>
        <v>0</v>
      </c>
      <c r="AQ370" s="21">
        <f t="shared" si="78"/>
        <v>0</v>
      </c>
      <c r="AR370" s="21">
        <f t="shared" si="79"/>
        <v>0</v>
      </c>
      <c r="AS370" s="21">
        <f t="shared" si="80"/>
        <v>0</v>
      </c>
      <c r="AT370" s="21">
        <f t="shared" si="81"/>
        <v>0</v>
      </c>
      <c r="AU370" s="21">
        <f t="shared" si="82"/>
        <v>0</v>
      </c>
      <c r="AV370" s="21">
        <f t="shared" si="83"/>
        <v>0</v>
      </c>
    </row>
    <row r="371" spans="1:48" ht="15.6" x14ac:dyDescent="0.3">
      <c r="A371" s="51"/>
      <c r="B371" s="50"/>
      <c r="C371" s="96"/>
      <c r="D371" s="96"/>
      <c r="E371" s="49"/>
      <c r="F371" s="52">
        <f t="shared" si="70"/>
        <v>0</v>
      </c>
      <c r="G371" s="48"/>
      <c r="H371" s="38"/>
      <c r="I371" s="54">
        <f>IF(H371=0,0,TRUNC((50/(H371+0.24)- IF($G371="w",Parameter!$B$3,Parameter!$D$3))/IF($G371="w",Parameter!$C$3,Parameter!$E$3)))</f>
        <v>0</v>
      </c>
      <c r="J371" s="105"/>
      <c r="K371" s="54">
        <f>IF(J371=0,0,TRUNC((75/(J371+0.24)- IF($G371="w",Parameter!$B$3,Parameter!$D$3))/IF($G371="w",Parameter!$C$3,Parameter!$E$3)))</f>
        <v>0</v>
      </c>
      <c r="L371" s="105"/>
      <c r="M371" s="54">
        <f>IF(L371=0,0,TRUNC((100/(L371+0.24)- IF($G371="w",Parameter!$B$3,Parameter!$D$3))/IF($G371="w",Parameter!$C$3,Parameter!$E$3)))</f>
        <v>0</v>
      </c>
      <c r="N371" s="80"/>
      <c r="O371" s="79" t="s">
        <v>44</v>
      </c>
      <c r="P371" s="81"/>
      <c r="Q371" s="54">
        <f>IF($G371="m",0,IF(AND($P371=0,$N371=0),0,TRUNC((800/($N371*60+$P371)-IF($G371="w",Parameter!$B$6,Parameter!$D$6))/IF($G371="w",Parameter!$C$6,Parameter!$E$6))))</f>
        <v>0</v>
      </c>
      <c r="R371" s="106"/>
      <c r="S371" s="73">
        <f>IF(R371=0,0,TRUNC((2000/(R371)- IF(Q371="w",Parameter!$B$6,Parameter!$D$6))/IF(Q371="w",Parameter!$C$6,Parameter!$E$6)))</f>
        <v>0</v>
      </c>
      <c r="T371" s="106"/>
      <c r="U371" s="73">
        <f>IF(T371=0,0,TRUNC((2000/(T371)- IF(Q371="w",Parameter!$B$3,Parameter!$D$3))/IF(Q371="w",Parameter!$C$3,Parameter!$E$3)))</f>
        <v>0</v>
      </c>
      <c r="V371" s="80"/>
      <c r="W371" s="79" t="s">
        <v>44</v>
      </c>
      <c r="X371" s="81"/>
      <c r="Y371" s="54">
        <f>IF($G371="w",0,IF(AND($V371=0,$X371=0),0,TRUNC((1000/($V371*60+$X371)-IF($G371="w",Parameter!$B$6,Parameter!$D$6))/IF($G371="w",Parameter!$C$6,Parameter!$E$6))))</f>
        <v>0</v>
      </c>
      <c r="Z371" s="37"/>
      <c r="AA371" s="104">
        <f>IF(Z371=0,0,TRUNC((SQRT(Z371)- IF($G371="w",Parameter!$B$11,Parameter!$D$11))/IF($G371="w",Parameter!$C$11,Parameter!$E$11)))</f>
        <v>0</v>
      </c>
      <c r="AB371" s="105"/>
      <c r="AC371" s="104">
        <f>IF(AB371=0,0,TRUNC((SQRT(AB371)- IF($G371="w",Parameter!$B$10,Parameter!$D$10))/IF($G371="w",Parameter!$C$10,Parameter!$E$10)))</f>
        <v>0</v>
      </c>
      <c r="AD371" s="38"/>
      <c r="AE371" s="55">
        <f>IF(AD371=0,0,TRUNC((SQRT(AD371)- IF($G371="w",Parameter!$B$15,Parameter!$D$15))/IF($G371="w",Parameter!$C$15,Parameter!$E$15)))</f>
        <v>0</v>
      </c>
      <c r="AF371" s="32"/>
      <c r="AG371" s="55">
        <f>IF(AF371=0,0,TRUNC((SQRT(AF371)- IF($G371="w",Parameter!$B$12,Parameter!$D$12))/IF($G371="w",Parameter!$C$12,Parameter!$E$12)))</f>
        <v>0</v>
      </c>
      <c r="AH371" s="60">
        <f t="shared" si="71"/>
        <v>0</v>
      </c>
      <c r="AI371" s="61">
        <f>LOOKUP($F371,Urkunde!$A$2:$A$16,IF($G371="w",Urkunde!$B$2:$B$16,Urkunde!$D$2:$D$16))</f>
        <v>0</v>
      </c>
      <c r="AJ371" s="61">
        <f>LOOKUP($F371,Urkunde!$A$2:$A$16,IF($G371="w",Urkunde!$C$2:$C$16,Urkunde!$E$2:$E$16))</f>
        <v>0</v>
      </c>
      <c r="AK371" s="61" t="str">
        <f t="shared" si="72"/>
        <v>-</v>
      </c>
      <c r="AL371" s="29">
        <f t="shared" si="73"/>
        <v>0</v>
      </c>
      <c r="AM371" s="21">
        <f t="shared" si="74"/>
        <v>0</v>
      </c>
      <c r="AN371" s="21">
        <f t="shared" si="75"/>
        <v>0</v>
      </c>
      <c r="AO371" s="21">
        <f t="shared" si="76"/>
        <v>0</v>
      </c>
      <c r="AP371" s="21">
        <f t="shared" si="77"/>
        <v>0</v>
      </c>
      <c r="AQ371" s="21">
        <f t="shared" si="78"/>
        <v>0</v>
      </c>
      <c r="AR371" s="21">
        <f t="shared" si="79"/>
        <v>0</v>
      </c>
      <c r="AS371" s="21">
        <f t="shared" si="80"/>
        <v>0</v>
      </c>
      <c r="AT371" s="21">
        <f t="shared" si="81"/>
        <v>0</v>
      </c>
      <c r="AU371" s="21">
        <f t="shared" si="82"/>
        <v>0</v>
      </c>
      <c r="AV371" s="21">
        <f t="shared" si="83"/>
        <v>0</v>
      </c>
    </row>
    <row r="372" spans="1:48" ht="15.6" x14ac:dyDescent="0.3">
      <c r="A372" s="51"/>
      <c r="B372" s="50"/>
      <c r="C372" s="96"/>
      <c r="D372" s="96"/>
      <c r="E372" s="49"/>
      <c r="F372" s="52">
        <f t="shared" si="70"/>
        <v>0</v>
      </c>
      <c r="G372" s="48"/>
      <c r="H372" s="38"/>
      <c r="I372" s="54">
        <f>IF(H372=0,0,TRUNC((50/(H372+0.24)- IF($G372="w",Parameter!$B$3,Parameter!$D$3))/IF($G372="w",Parameter!$C$3,Parameter!$E$3)))</f>
        <v>0</v>
      </c>
      <c r="J372" s="105"/>
      <c r="K372" s="54">
        <f>IF(J372=0,0,TRUNC((75/(J372+0.24)- IF($G372="w",Parameter!$B$3,Parameter!$D$3))/IF($G372="w",Parameter!$C$3,Parameter!$E$3)))</f>
        <v>0</v>
      </c>
      <c r="L372" s="105"/>
      <c r="M372" s="54">
        <f>IF(L372=0,0,TRUNC((100/(L372+0.24)- IF($G372="w",Parameter!$B$3,Parameter!$D$3))/IF($G372="w",Parameter!$C$3,Parameter!$E$3)))</f>
        <v>0</v>
      </c>
      <c r="N372" s="80"/>
      <c r="O372" s="79" t="s">
        <v>44</v>
      </c>
      <c r="P372" s="81"/>
      <c r="Q372" s="54">
        <f>IF($G372="m",0,IF(AND($P372=0,$N372=0),0,TRUNC((800/($N372*60+$P372)-IF($G372="w",Parameter!$B$6,Parameter!$D$6))/IF($G372="w",Parameter!$C$6,Parameter!$E$6))))</f>
        <v>0</v>
      </c>
      <c r="R372" s="106"/>
      <c r="S372" s="73">
        <f>IF(R372=0,0,TRUNC((2000/(R372)- IF(Q372="w",Parameter!$B$6,Parameter!$D$6))/IF(Q372="w",Parameter!$C$6,Parameter!$E$6)))</f>
        <v>0</v>
      </c>
      <c r="T372" s="106"/>
      <c r="U372" s="73">
        <f>IF(T372=0,0,TRUNC((2000/(T372)- IF(Q372="w",Parameter!$B$3,Parameter!$D$3))/IF(Q372="w",Parameter!$C$3,Parameter!$E$3)))</f>
        <v>0</v>
      </c>
      <c r="V372" s="80"/>
      <c r="W372" s="79" t="s">
        <v>44</v>
      </c>
      <c r="X372" s="81"/>
      <c r="Y372" s="54">
        <f>IF($G372="w",0,IF(AND($V372=0,$X372=0),0,TRUNC((1000/($V372*60+$X372)-IF($G372="w",Parameter!$B$6,Parameter!$D$6))/IF($G372="w",Parameter!$C$6,Parameter!$E$6))))</f>
        <v>0</v>
      </c>
      <c r="Z372" s="37"/>
      <c r="AA372" s="104">
        <f>IF(Z372=0,0,TRUNC((SQRT(Z372)- IF($G372="w",Parameter!$B$11,Parameter!$D$11))/IF($G372="w",Parameter!$C$11,Parameter!$E$11)))</f>
        <v>0</v>
      </c>
      <c r="AB372" s="105"/>
      <c r="AC372" s="104">
        <f>IF(AB372=0,0,TRUNC((SQRT(AB372)- IF($G372="w",Parameter!$B$10,Parameter!$D$10))/IF($G372="w",Parameter!$C$10,Parameter!$E$10)))</f>
        <v>0</v>
      </c>
      <c r="AD372" s="38"/>
      <c r="AE372" s="55">
        <f>IF(AD372=0,0,TRUNC((SQRT(AD372)- IF($G372="w",Parameter!$B$15,Parameter!$D$15))/IF($G372="w",Parameter!$C$15,Parameter!$E$15)))</f>
        <v>0</v>
      </c>
      <c r="AF372" s="32"/>
      <c r="AG372" s="55">
        <f>IF(AF372=0,0,TRUNC((SQRT(AF372)- IF($G372="w",Parameter!$B$12,Parameter!$D$12))/IF($G372="w",Parameter!$C$12,Parameter!$E$12)))</f>
        <v>0</v>
      </c>
      <c r="AH372" s="60">
        <f t="shared" si="71"/>
        <v>0</v>
      </c>
      <c r="AI372" s="61">
        <f>LOOKUP($F372,Urkunde!$A$2:$A$16,IF($G372="w",Urkunde!$B$2:$B$16,Urkunde!$D$2:$D$16))</f>
        <v>0</v>
      </c>
      <c r="AJ372" s="61">
        <f>LOOKUP($F372,Urkunde!$A$2:$A$16,IF($G372="w",Urkunde!$C$2:$C$16,Urkunde!$E$2:$E$16))</f>
        <v>0</v>
      </c>
      <c r="AK372" s="61" t="str">
        <f t="shared" si="72"/>
        <v>-</v>
      </c>
      <c r="AL372" s="29">
        <f t="shared" si="73"/>
        <v>0</v>
      </c>
      <c r="AM372" s="21">
        <f t="shared" si="74"/>
        <v>0</v>
      </c>
      <c r="AN372" s="21">
        <f t="shared" si="75"/>
        <v>0</v>
      </c>
      <c r="AO372" s="21">
        <f t="shared" si="76"/>
        <v>0</v>
      </c>
      <c r="AP372" s="21">
        <f t="shared" si="77"/>
        <v>0</v>
      </c>
      <c r="AQ372" s="21">
        <f t="shared" si="78"/>
        <v>0</v>
      </c>
      <c r="AR372" s="21">
        <f t="shared" si="79"/>
        <v>0</v>
      </c>
      <c r="AS372" s="21">
        <f t="shared" si="80"/>
        <v>0</v>
      </c>
      <c r="AT372" s="21">
        <f t="shared" si="81"/>
        <v>0</v>
      </c>
      <c r="AU372" s="21">
        <f t="shared" si="82"/>
        <v>0</v>
      </c>
      <c r="AV372" s="21">
        <f t="shared" si="83"/>
        <v>0</v>
      </c>
    </row>
    <row r="373" spans="1:48" ht="15.6" x14ac:dyDescent="0.3">
      <c r="A373" s="51"/>
      <c r="B373" s="50"/>
      <c r="C373" s="96"/>
      <c r="D373" s="96"/>
      <c r="E373" s="49"/>
      <c r="F373" s="52">
        <f t="shared" si="70"/>
        <v>0</v>
      </c>
      <c r="G373" s="48"/>
      <c r="H373" s="38"/>
      <c r="I373" s="54">
        <f>IF(H373=0,0,TRUNC((50/(H373+0.24)- IF($G373="w",Parameter!$B$3,Parameter!$D$3))/IF($G373="w",Parameter!$C$3,Parameter!$E$3)))</f>
        <v>0</v>
      </c>
      <c r="J373" s="105"/>
      <c r="K373" s="54">
        <f>IF(J373=0,0,TRUNC((75/(J373+0.24)- IF($G373="w",Parameter!$B$3,Parameter!$D$3))/IF($G373="w",Parameter!$C$3,Parameter!$E$3)))</f>
        <v>0</v>
      </c>
      <c r="L373" s="105"/>
      <c r="M373" s="54">
        <f>IF(L373=0,0,TRUNC((100/(L373+0.24)- IF($G373="w",Parameter!$B$3,Parameter!$D$3))/IF($G373="w",Parameter!$C$3,Parameter!$E$3)))</f>
        <v>0</v>
      </c>
      <c r="N373" s="80"/>
      <c r="O373" s="79" t="s">
        <v>44</v>
      </c>
      <c r="P373" s="81"/>
      <c r="Q373" s="54">
        <f>IF($G373="m",0,IF(AND($P373=0,$N373=0),0,TRUNC((800/($N373*60+$P373)-IF($G373="w",Parameter!$B$6,Parameter!$D$6))/IF($G373="w",Parameter!$C$6,Parameter!$E$6))))</f>
        <v>0</v>
      </c>
      <c r="R373" s="106"/>
      <c r="S373" s="73">
        <f>IF(R373=0,0,TRUNC((2000/(R373)- IF(Q373="w",Parameter!$B$6,Parameter!$D$6))/IF(Q373="w",Parameter!$C$6,Parameter!$E$6)))</f>
        <v>0</v>
      </c>
      <c r="T373" s="106"/>
      <c r="U373" s="73">
        <f>IF(T373=0,0,TRUNC((2000/(T373)- IF(Q373="w",Parameter!$B$3,Parameter!$D$3))/IF(Q373="w",Parameter!$C$3,Parameter!$E$3)))</f>
        <v>0</v>
      </c>
      <c r="V373" s="80"/>
      <c r="W373" s="79" t="s">
        <v>44</v>
      </c>
      <c r="X373" s="81"/>
      <c r="Y373" s="54">
        <f>IF($G373="w",0,IF(AND($V373=0,$X373=0),0,TRUNC((1000/($V373*60+$X373)-IF($G373="w",Parameter!$B$6,Parameter!$D$6))/IF($G373="w",Parameter!$C$6,Parameter!$E$6))))</f>
        <v>0</v>
      </c>
      <c r="Z373" s="37"/>
      <c r="AA373" s="104">
        <f>IF(Z373=0,0,TRUNC((SQRT(Z373)- IF($G373="w",Parameter!$B$11,Parameter!$D$11))/IF($G373="w",Parameter!$C$11,Parameter!$E$11)))</f>
        <v>0</v>
      </c>
      <c r="AB373" s="105"/>
      <c r="AC373" s="104">
        <f>IF(AB373=0,0,TRUNC((SQRT(AB373)- IF($G373="w",Parameter!$B$10,Parameter!$D$10))/IF($G373="w",Parameter!$C$10,Parameter!$E$10)))</f>
        <v>0</v>
      </c>
      <c r="AD373" s="38"/>
      <c r="AE373" s="55">
        <f>IF(AD373=0,0,TRUNC((SQRT(AD373)- IF($G373="w",Parameter!$B$15,Parameter!$D$15))/IF($G373="w",Parameter!$C$15,Parameter!$E$15)))</f>
        <v>0</v>
      </c>
      <c r="AF373" s="32"/>
      <c r="AG373" s="55">
        <f>IF(AF373=0,0,TRUNC((SQRT(AF373)- IF($G373="w",Parameter!$B$12,Parameter!$D$12))/IF($G373="w",Parameter!$C$12,Parameter!$E$12)))</f>
        <v>0</v>
      </c>
      <c r="AH373" s="60">
        <f t="shared" si="71"/>
        <v>0</v>
      </c>
      <c r="AI373" s="61">
        <f>LOOKUP($F373,Urkunde!$A$2:$A$16,IF($G373="w",Urkunde!$B$2:$B$16,Urkunde!$D$2:$D$16))</f>
        <v>0</v>
      </c>
      <c r="AJ373" s="61">
        <f>LOOKUP($F373,Urkunde!$A$2:$A$16,IF($G373="w",Urkunde!$C$2:$C$16,Urkunde!$E$2:$E$16))</f>
        <v>0</v>
      </c>
      <c r="AK373" s="61" t="str">
        <f t="shared" si="72"/>
        <v>-</v>
      </c>
      <c r="AL373" s="29">
        <f t="shared" si="73"/>
        <v>0</v>
      </c>
      <c r="AM373" s="21">
        <f t="shared" si="74"/>
        <v>0</v>
      </c>
      <c r="AN373" s="21">
        <f t="shared" si="75"/>
        <v>0</v>
      </c>
      <c r="AO373" s="21">
        <f t="shared" si="76"/>
        <v>0</v>
      </c>
      <c r="AP373" s="21">
        <f t="shared" si="77"/>
        <v>0</v>
      </c>
      <c r="AQ373" s="21">
        <f t="shared" si="78"/>
        <v>0</v>
      </c>
      <c r="AR373" s="21">
        <f t="shared" si="79"/>
        <v>0</v>
      </c>
      <c r="AS373" s="21">
        <f t="shared" si="80"/>
        <v>0</v>
      </c>
      <c r="AT373" s="21">
        <f t="shared" si="81"/>
        <v>0</v>
      </c>
      <c r="AU373" s="21">
        <f t="shared" si="82"/>
        <v>0</v>
      </c>
      <c r="AV373" s="21">
        <f t="shared" si="83"/>
        <v>0</v>
      </c>
    </row>
    <row r="374" spans="1:48" ht="15.6" x14ac:dyDescent="0.3">
      <c r="A374" s="51"/>
      <c r="B374" s="50"/>
      <c r="C374" s="96"/>
      <c r="D374" s="96"/>
      <c r="E374" s="49"/>
      <c r="F374" s="52">
        <f t="shared" si="70"/>
        <v>0</v>
      </c>
      <c r="G374" s="48"/>
      <c r="H374" s="38"/>
      <c r="I374" s="54">
        <f>IF(H374=0,0,TRUNC((50/(H374+0.24)- IF($G374="w",Parameter!$B$3,Parameter!$D$3))/IF($G374="w",Parameter!$C$3,Parameter!$E$3)))</f>
        <v>0</v>
      </c>
      <c r="J374" s="105"/>
      <c r="K374" s="54">
        <f>IF(J374=0,0,TRUNC((75/(J374+0.24)- IF($G374="w",Parameter!$B$3,Parameter!$D$3))/IF($G374="w",Parameter!$C$3,Parameter!$E$3)))</f>
        <v>0</v>
      </c>
      <c r="L374" s="105"/>
      <c r="M374" s="54">
        <f>IF(L374=0,0,TRUNC((100/(L374+0.24)- IF($G374="w",Parameter!$B$3,Parameter!$D$3))/IF($G374="w",Parameter!$C$3,Parameter!$E$3)))</f>
        <v>0</v>
      </c>
      <c r="N374" s="80"/>
      <c r="O374" s="79" t="s">
        <v>44</v>
      </c>
      <c r="P374" s="81"/>
      <c r="Q374" s="54">
        <f>IF($G374="m",0,IF(AND($P374=0,$N374=0),0,TRUNC((800/($N374*60+$P374)-IF($G374="w",Parameter!$B$6,Parameter!$D$6))/IF($G374="w",Parameter!$C$6,Parameter!$E$6))))</f>
        <v>0</v>
      </c>
      <c r="R374" s="106"/>
      <c r="S374" s="73">
        <f>IF(R374=0,0,TRUNC((2000/(R374)- IF(Q374="w",Parameter!$B$6,Parameter!$D$6))/IF(Q374="w",Parameter!$C$6,Parameter!$E$6)))</f>
        <v>0</v>
      </c>
      <c r="T374" s="106"/>
      <c r="U374" s="73">
        <f>IF(T374=0,0,TRUNC((2000/(T374)- IF(Q374="w",Parameter!$B$3,Parameter!$D$3))/IF(Q374="w",Parameter!$C$3,Parameter!$E$3)))</f>
        <v>0</v>
      </c>
      <c r="V374" s="80"/>
      <c r="W374" s="79" t="s">
        <v>44</v>
      </c>
      <c r="X374" s="81"/>
      <c r="Y374" s="54">
        <f>IF($G374="w",0,IF(AND($V374=0,$X374=0),0,TRUNC((1000/($V374*60+$X374)-IF($G374="w",Parameter!$B$6,Parameter!$D$6))/IF($G374="w",Parameter!$C$6,Parameter!$E$6))))</f>
        <v>0</v>
      </c>
      <c r="Z374" s="37"/>
      <c r="AA374" s="104">
        <f>IF(Z374=0,0,TRUNC((SQRT(Z374)- IF($G374="w",Parameter!$B$11,Parameter!$D$11))/IF($G374="w",Parameter!$C$11,Parameter!$E$11)))</f>
        <v>0</v>
      </c>
      <c r="AB374" s="105"/>
      <c r="AC374" s="104">
        <f>IF(AB374=0,0,TRUNC((SQRT(AB374)- IF($G374="w",Parameter!$B$10,Parameter!$D$10))/IF($G374="w",Parameter!$C$10,Parameter!$E$10)))</f>
        <v>0</v>
      </c>
      <c r="AD374" s="38"/>
      <c r="AE374" s="55">
        <f>IF(AD374=0,0,TRUNC((SQRT(AD374)- IF($G374="w",Parameter!$B$15,Parameter!$D$15))/IF($G374="w",Parameter!$C$15,Parameter!$E$15)))</f>
        <v>0</v>
      </c>
      <c r="AF374" s="32"/>
      <c r="AG374" s="55">
        <f>IF(AF374=0,0,TRUNC((SQRT(AF374)- IF($G374="w",Parameter!$B$12,Parameter!$D$12))/IF($G374="w",Parameter!$C$12,Parameter!$E$12)))</f>
        <v>0</v>
      </c>
      <c r="AH374" s="60">
        <f t="shared" si="71"/>
        <v>0</v>
      </c>
      <c r="AI374" s="61">
        <f>LOOKUP($F374,Urkunde!$A$2:$A$16,IF($G374="w",Urkunde!$B$2:$B$16,Urkunde!$D$2:$D$16))</f>
        <v>0</v>
      </c>
      <c r="AJ374" s="61">
        <f>LOOKUP($F374,Urkunde!$A$2:$A$16,IF($G374="w",Urkunde!$C$2:$C$16,Urkunde!$E$2:$E$16))</f>
        <v>0</v>
      </c>
      <c r="AK374" s="61" t="str">
        <f t="shared" si="72"/>
        <v>-</v>
      </c>
      <c r="AL374" s="29">
        <f t="shared" si="73"/>
        <v>0</v>
      </c>
      <c r="AM374" s="21">
        <f t="shared" si="74"/>
        <v>0</v>
      </c>
      <c r="AN374" s="21">
        <f t="shared" si="75"/>
        <v>0</v>
      </c>
      <c r="AO374" s="21">
        <f t="shared" si="76"/>
        <v>0</v>
      </c>
      <c r="AP374" s="21">
        <f t="shared" si="77"/>
        <v>0</v>
      </c>
      <c r="AQ374" s="21">
        <f t="shared" si="78"/>
        <v>0</v>
      </c>
      <c r="AR374" s="21">
        <f t="shared" si="79"/>
        <v>0</v>
      </c>
      <c r="AS374" s="21">
        <f t="shared" si="80"/>
        <v>0</v>
      </c>
      <c r="AT374" s="21">
        <f t="shared" si="81"/>
        <v>0</v>
      </c>
      <c r="AU374" s="21">
        <f t="shared" si="82"/>
        <v>0</v>
      </c>
      <c r="AV374" s="21">
        <f t="shared" si="83"/>
        <v>0</v>
      </c>
    </row>
    <row r="375" spans="1:48" ht="15.6" x14ac:dyDescent="0.3">
      <c r="A375" s="51"/>
      <c r="B375" s="50"/>
      <c r="C375" s="96"/>
      <c r="D375" s="96"/>
      <c r="E375" s="49"/>
      <c r="F375" s="52">
        <f t="shared" si="70"/>
        <v>0</v>
      </c>
      <c r="G375" s="48"/>
      <c r="H375" s="38"/>
      <c r="I375" s="54">
        <f>IF(H375=0,0,TRUNC((50/(H375+0.24)- IF($G375="w",Parameter!$B$3,Parameter!$D$3))/IF($G375="w",Parameter!$C$3,Parameter!$E$3)))</f>
        <v>0</v>
      </c>
      <c r="J375" s="105"/>
      <c r="K375" s="54">
        <f>IF(J375=0,0,TRUNC((75/(J375+0.24)- IF($G375="w",Parameter!$B$3,Parameter!$D$3))/IF($G375="w",Parameter!$C$3,Parameter!$E$3)))</f>
        <v>0</v>
      </c>
      <c r="L375" s="105"/>
      <c r="M375" s="54">
        <f>IF(L375=0,0,TRUNC((100/(L375+0.24)- IF($G375="w",Parameter!$B$3,Parameter!$D$3))/IF($G375="w",Parameter!$C$3,Parameter!$E$3)))</f>
        <v>0</v>
      </c>
      <c r="N375" s="80"/>
      <c r="O375" s="79" t="s">
        <v>44</v>
      </c>
      <c r="P375" s="81"/>
      <c r="Q375" s="54">
        <f>IF($G375="m",0,IF(AND($P375=0,$N375=0),0,TRUNC((800/($N375*60+$P375)-IF($G375="w",Parameter!$B$6,Parameter!$D$6))/IF($G375="w",Parameter!$C$6,Parameter!$E$6))))</f>
        <v>0</v>
      </c>
      <c r="R375" s="106"/>
      <c r="S375" s="73">
        <f>IF(R375=0,0,TRUNC((2000/(R375)- IF(Q375="w",Parameter!$B$6,Parameter!$D$6))/IF(Q375="w",Parameter!$C$6,Parameter!$E$6)))</f>
        <v>0</v>
      </c>
      <c r="T375" s="106"/>
      <c r="U375" s="73">
        <f>IF(T375=0,0,TRUNC((2000/(T375)- IF(Q375="w",Parameter!$B$3,Parameter!$D$3))/IF(Q375="w",Parameter!$C$3,Parameter!$E$3)))</f>
        <v>0</v>
      </c>
      <c r="V375" s="80"/>
      <c r="W375" s="79" t="s">
        <v>44</v>
      </c>
      <c r="X375" s="81"/>
      <c r="Y375" s="54">
        <f>IF($G375="w",0,IF(AND($V375=0,$X375=0),0,TRUNC((1000/($V375*60+$X375)-IF($G375="w",Parameter!$B$6,Parameter!$D$6))/IF($G375="w",Parameter!$C$6,Parameter!$E$6))))</f>
        <v>0</v>
      </c>
      <c r="Z375" s="37"/>
      <c r="AA375" s="104">
        <f>IF(Z375=0,0,TRUNC((SQRT(Z375)- IF($G375="w",Parameter!$B$11,Parameter!$D$11))/IF($G375="w",Parameter!$C$11,Parameter!$E$11)))</f>
        <v>0</v>
      </c>
      <c r="AB375" s="105"/>
      <c r="AC375" s="104">
        <f>IF(AB375=0,0,TRUNC((SQRT(AB375)- IF($G375="w",Parameter!$B$10,Parameter!$D$10))/IF($G375="w",Parameter!$C$10,Parameter!$E$10)))</f>
        <v>0</v>
      </c>
      <c r="AD375" s="38"/>
      <c r="AE375" s="55">
        <f>IF(AD375=0,0,TRUNC((SQRT(AD375)- IF($G375="w",Parameter!$B$15,Parameter!$D$15))/IF($G375="w",Parameter!$C$15,Parameter!$E$15)))</f>
        <v>0</v>
      </c>
      <c r="AF375" s="32"/>
      <c r="AG375" s="55">
        <f>IF(AF375=0,0,TRUNC((SQRT(AF375)- IF($G375="w",Parameter!$B$12,Parameter!$D$12))/IF($G375="w",Parameter!$C$12,Parameter!$E$12)))</f>
        <v>0</v>
      </c>
      <c r="AH375" s="60">
        <f t="shared" si="71"/>
        <v>0</v>
      </c>
      <c r="AI375" s="61">
        <f>LOOKUP($F375,Urkunde!$A$2:$A$16,IF($G375="w",Urkunde!$B$2:$B$16,Urkunde!$D$2:$D$16))</f>
        <v>0</v>
      </c>
      <c r="AJ375" s="61">
        <f>LOOKUP($F375,Urkunde!$A$2:$A$16,IF($G375="w",Urkunde!$C$2:$C$16,Urkunde!$E$2:$E$16))</f>
        <v>0</v>
      </c>
      <c r="AK375" s="61" t="str">
        <f t="shared" si="72"/>
        <v>-</v>
      </c>
      <c r="AL375" s="29">
        <f t="shared" si="73"/>
        <v>0</v>
      </c>
      <c r="AM375" s="21">
        <f t="shared" si="74"/>
        <v>0</v>
      </c>
      <c r="AN375" s="21">
        <f t="shared" si="75"/>
        <v>0</v>
      </c>
      <c r="AO375" s="21">
        <f t="shared" si="76"/>
        <v>0</v>
      </c>
      <c r="AP375" s="21">
        <f t="shared" si="77"/>
        <v>0</v>
      </c>
      <c r="AQ375" s="21">
        <f t="shared" si="78"/>
        <v>0</v>
      </c>
      <c r="AR375" s="21">
        <f t="shared" si="79"/>
        <v>0</v>
      </c>
      <c r="AS375" s="21">
        <f t="shared" si="80"/>
        <v>0</v>
      </c>
      <c r="AT375" s="21">
        <f t="shared" si="81"/>
        <v>0</v>
      </c>
      <c r="AU375" s="21">
        <f t="shared" si="82"/>
        <v>0</v>
      </c>
      <c r="AV375" s="21">
        <f t="shared" si="83"/>
        <v>0</v>
      </c>
    </row>
    <row r="376" spans="1:48" ht="15.6" x14ac:dyDescent="0.3">
      <c r="A376" s="51"/>
      <c r="B376" s="50"/>
      <c r="C376" s="96"/>
      <c r="D376" s="96"/>
      <c r="E376" s="49"/>
      <c r="F376" s="52">
        <f t="shared" si="70"/>
        <v>0</v>
      </c>
      <c r="G376" s="48"/>
      <c r="H376" s="38"/>
      <c r="I376" s="54">
        <f>IF(H376=0,0,TRUNC((50/(H376+0.24)- IF($G376="w",Parameter!$B$3,Parameter!$D$3))/IF($G376="w",Parameter!$C$3,Parameter!$E$3)))</f>
        <v>0</v>
      </c>
      <c r="J376" s="105"/>
      <c r="K376" s="54">
        <f>IF(J376=0,0,TRUNC((75/(J376+0.24)- IF($G376="w",Parameter!$B$3,Parameter!$D$3))/IF($G376="w",Parameter!$C$3,Parameter!$E$3)))</f>
        <v>0</v>
      </c>
      <c r="L376" s="105"/>
      <c r="M376" s="54">
        <f>IF(L376=0,0,TRUNC((100/(L376+0.24)- IF($G376="w",Parameter!$B$3,Parameter!$D$3))/IF($G376="w",Parameter!$C$3,Parameter!$E$3)))</f>
        <v>0</v>
      </c>
      <c r="N376" s="80"/>
      <c r="O376" s="79" t="s">
        <v>44</v>
      </c>
      <c r="P376" s="81"/>
      <c r="Q376" s="54">
        <f>IF($G376="m",0,IF(AND($P376=0,$N376=0),0,TRUNC((800/($N376*60+$P376)-IF($G376="w",Parameter!$B$6,Parameter!$D$6))/IF($G376="w",Parameter!$C$6,Parameter!$E$6))))</f>
        <v>0</v>
      </c>
      <c r="R376" s="106"/>
      <c r="S376" s="73">
        <f>IF(R376=0,0,TRUNC((2000/(R376)- IF(Q376="w",Parameter!$B$6,Parameter!$D$6))/IF(Q376="w",Parameter!$C$6,Parameter!$E$6)))</f>
        <v>0</v>
      </c>
      <c r="T376" s="106"/>
      <c r="U376" s="73">
        <f>IF(T376=0,0,TRUNC((2000/(T376)- IF(Q376="w",Parameter!$B$3,Parameter!$D$3))/IF(Q376="w",Parameter!$C$3,Parameter!$E$3)))</f>
        <v>0</v>
      </c>
      <c r="V376" s="80"/>
      <c r="W376" s="79" t="s">
        <v>44</v>
      </c>
      <c r="X376" s="81"/>
      <c r="Y376" s="54">
        <f>IF($G376="w",0,IF(AND($V376=0,$X376=0),0,TRUNC((1000/($V376*60+$X376)-IF($G376="w",Parameter!$B$6,Parameter!$D$6))/IF($G376="w",Parameter!$C$6,Parameter!$E$6))))</f>
        <v>0</v>
      </c>
      <c r="Z376" s="37"/>
      <c r="AA376" s="104">
        <f>IF(Z376=0,0,TRUNC((SQRT(Z376)- IF($G376="w",Parameter!$B$11,Parameter!$D$11))/IF($G376="w",Parameter!$C$11,Parameter!$E$11)))</f>
        <v>0</v>
      </c>
      <c r="AB376" s="105"/>
      <c r="AC376" s="104">
        <f>IF(AB376=0,0,TRUNC((SQRT(AB376)- IF($G376="w",Parameter!$B$10,Parameter!$D$10))/IF($G376="w",Parameter!$C$10,Parameter!$E$10)))</f>
        <v>0</v>
      </c>
      <c r="AD376" s="38"/>
      <c r="AE376" s="55">
        <f>IF(AD376=0,0,TRUNC((SQRT(AD376)- IF($G376="w",Parameter!$B$15,Parameter!$D$15))/IF($G376="w",Parameter!$C$15,Parameter!$E$15)))</f>
        <v>0</v>
      </c>
      <c r="AF376" s="32"/>
      <c r="AG376" s="55">
        <f>IF(AF376=0,0,TRUNC((SQRT(AF376)- IF($G376="w",Parameter!$B$12,Parameter!$D$12))/IF($G376="w",Parameter!$C$12,Parameter!$E$12)))</f>
        <v>0</v>
      </c>
      <c r="AH376" s="60">
        <f t="shared" si="71"/>
        <v>0</v>
      </c>
      <c r="AI376" s="61">
        <f>LOOKUP($F376,Urkunde!$A$2:$A$16,IF($G376="w",Urkunde!$B$2:$B$16,Urkunde!$D$2:$D$16))</f>
        <v>0</v>
      </c>
      <c r="AJ376" s="61">
        <f>LOOKUP($F376,Urkunde!$A$2:$A$16,IF($G376="w",Urkunde!$C$2:$C$16,Urkunde!$E$2:$E$16))</f>
        <v>0</v>
      </c>
      <c r="AK376" s="61" t="str">
        <f t="shared" si="72"/>
        <v>-</v>
      </c>
      <c r="AL376" s="29">
        <f t="shared" si="73"/>
        <v>0</v>
      </c>
      <c r="AM376" s="21">
        <f t="shared" si="74"/>
        <v>0</v>
      </c>
      <c r="AN376" s="21">
        <f t="shared" si="75"/>
        <v>0</v>
      </c>
      <c r="AO376" s="21">
        <f t="shared" si="76"/>
        <v>0</v>
      </c>
      <c r="AP376" s="21">
        <f t="shared" si="77"/>
        <v>0</v>
      </c>
      <c r="AQ376" s="21">
        <f t="shared" si="78"/>
        <v>0</v>
      </c>
      <c r="AR376" s="21">
        <f t="shared" si="79"/>
        <v>0</v>
      </c>
      <c r="AS376" s="21">
        <f t="shared" si="80"/>
        <v>0</v>
      </c>
      <c r="AT376" s="21">
        <f t="shared" si="81"/>
        <v>0</v>
      </c>
      <c r="AU376" s="21">
        <f t="shared" si="82"/>
        <v>0</v>
      </c>
      <c r="AV376" s="21">
        <f t="shared" si="83"/>
        <v>0</v>
      </c>
    </row>
    <row r="377" spans="1:48" ht="15.6" x14ac:dyDescent="0.3">
      <c r="A377" s="51"/>
      <c r="B377" s="50"/>
      <c r="C377" s="96"/>
      <c r="D377" s="96"/>
      <c r="E377" s="49"/>
      <c r="F377" s="52">
        <f t="shared" si="70"/>
        <v>0</v>
      </c>
      <c r="G377" s="48"/>
      <c r="H377" s="38"/>
      <c r="I377" s="54">
        <f>IF(H377=0,0,TRUNC((50/(H377+0.24)- IF($G377="w",Parameter!$B$3,Parameter!$D$3))/IF($G377="w",Parameter!$C$3,Parameter!$E$3)))</f>
        <v>0</v>
      </c>
      <c r="J377" s="105"/>
      <c r="K377" s="54">
        <f>IF(J377=0,0,TRUNC((75/(J377+0.24)- IF($G377="w",Parameter!$B$3,Parameter!$D$3))/IF($G377="w",Parameter!$C$3,Parameter!$E$3)))</f>
        <v>0</v>
      </c>
      <c r="L377" s="105"/>
      <c r="M377" s="54">
        <f>IF(L377=0,0,TRUNC((100/(L377+0.24)- IF($G377="w",Parameter!$B$3,Parameter!$D$3))/IF($G377="w",Parameter!$C$3,Parameter!$E$3)))</f>
        <v>0</v>
      </c>
      <c r="N377" s="80"/>
      <c r="O377" s="79" t="s">
        <v>44</v>
      </c>
      <c r="P377" s="81"/>
      <c r="Q377" s="54">
        <f>IF($G377="m",0,IF(AND($P377=0,$N377=0),0,TRUNC((800/($N377*60+$P377)-IF($G377="w",Parameter!$B$6,Parameter!$D$6))/IF($G377="w",Parameter!$C$6,Parameter!$E$6))))</f>
        <v>0</v>
      </c>
      <c r="R377" s="106"/>
      <c r="S377" s="73">
        <f>IF(R377=0,0,TRUNC((2000/(R377)- IF(Q377="w",Parameter!$B$6,Parameter!$D$6))/IF(Q377="w",Parameter!$C$6,Parameter!$E$6)))</f>
        <v>0</v>
      </c>
      <c r="T377" s="106"/>
      <c r="U377" s="73">
        <f>IF(T377=0,0,TRUNC((2000/(T377)- IF(Q377="w",Parameter!$B$3,Parameter!$D$3))/IF(Q377="w",Parameter!$C$3,Parameter!$E$3)))</f>
        <v>0</v>
      </c>
      <c r="V377" s="80"/>
      <c r="W377" s="79" t="s">
        <v>44</v>
      </c>
      <c r="X377" s="81"/>
      <c r="Y377" s="54">
        <f>IF($G377="w",0,IF(AND($V377=0,$X377=0),0,TRUNC((1000/($V377*60+$X377)-IF($G377="w",Parameter!$B$6,Parameter!$D$6))/IF($G377="w",Parameter!$C$6,Parameter!$E$6))))</f>
        <v>0</v>
      </c>
      <c r="Z377" s="37"/>
      <c r="AA377" s="104">
        <f>IF(Z377=0,0,TRUNC((SQRT(Z377)- IF($G377="w",Parameter!$B$11,Parameter!$D$11))/IF($G377="w",Parameter!$C$11,Parameter!$E$11)))</f>
        <v>0</v>
      </c>
      <c r="AB377" s="105"/>
      <c r="AC377" s="104">
        <f>IF(AB377=0,0,TRUNC((SQRT(AB377)- IF($G377="w",Parameter!$B$10,Parameter!$D$10))/IF($G377="w",Parameter!$C$10,Parameter!$E$10)))</f>
        <v>0</v>
      </c>
      <c r="AD377" s="38"/>
      <c r="AE377" s="55">
        <f>IF(AD377=0,0,TRUNC((SQRT(AD377)- IF($G377="w",Parameter!$B$15,Parameter!$D$15))/IF($G377="w",Parameter!$C$15,Parameter!$E$15)))</f>
        <v>0</v>
      </c>
      <c r="AF377" s="32"/>
      <c r="AG377" s="55">
        <f>IF(AF377=0,0,TRUNC((SQRT(AF377)- IF($G377="w",Parameter!$B$12,Parameter!$D$12))/IF($G377="w",Parameter!$C$12,Parameter!$E$12)))</f>
        <v>0</v>
      </c>
      <c r="AH377" s="60">
        <f t="shared" si="71"/>
        <v>0</v>
      </c>
      <c r="AI377" s="61">
        <f>LOOKUP($F377,Urkunde!$A$2:$A$16,IF($G377="w",Urkunde!$B$2:$B$16,Urkunde!$D$2:$D$16))</f>
        <v>0</v>
      </c>
      <c r="AJ377" s="61">
        <f>LOOKUP($F377,Urkunde!$A$2:$A$16,IF($G377="w",Urkunde!$C$2:$C$16,Urkunde!$E$2:$E$16))</f>
        <v>0</v>
      </c>
      <c r="AK377" s="61" t="str">
        <f t="shared" si="72"/>
        <v>-</v>
      </c>
      <c r="AL377" s="29">
        <f t="shared" si="73"/>
        <v>0</v>
      </c>
      <c r="AM377" s="21">
        <f t="shared" si="74"/>
        <v>0</v>
      </c>
      <c r="AN377" s="21">
        <f t="shared" si="75"/>
        <v>0</v>
      </c>
      <c r="AO377" s="21">
        <f t="shared" si="76"/>
        <v>0</v>
      </c>
      <c r="AP377" s="21">
        <f t="shared" si="77"/>
        <v>0</v>
      </c>
      <c r="AQ377" s="21">
        <f t="shared" si="78"/>
        <v>0</v>
      </c>
      <c r="AR377" s="21">
        <f t="shared" si="79"/>
        <v>0</v>
      </c>
      <c r="AS377" s="21">
        <f t="shared" si="80"/>
        <v>0</v>
      </c>
      <c r="AT377" s="21">
        <f t="shared" si="81"/>
        <v>0</v>
      </c>
      <c r="AU377" s="21">
        <f t="shared" si="82"/>
        <v>0</v>
      </c>
      <c r="AV377" s="21">
        <f t="shared" si="83"/>
        <v>0</v>
      </c>
    </row>
    <row r="378" spans="1:48" ht="15.6" x14ac:dyDescent="0.3">
      <c r="A378" s="51"/>
      <c r="B378" s="50"/>
      <c r="C378" s="96"/>
      <c r="D378" s="96"/>
      <c r="E378" s="49"/>
      <c r="F378" s="52">
        <f t="shared" si="70"/>
        <v>0</v>
      </c>
      <c r="G378" s="48"/>
      <c r="H378" s="38"/>
      <c r="I378" s="54">
        <f>IF(H378=0,0,TRUNC((50/(H378+0.24)- IF($G378="w",Parameter!$B$3,Parameter!$D$3))/IF($G378="w",Parameter!$C$3,Parameter!$E$3)))</f>
        <v>0</v>
      </c>
      <c r="J378" s="105"/>
      <c r="K378" s="54">
        <f>IF(J378=0,0,TRUNC((75/(J378+0.24)- IF($G378="w",Parameter!$B$3,Parameter!$D$3))/IF($G378="w",Parameter!$C$3,Parameter!$E$3)))</f>
        <v>0</v>
      </c>
      <c r="L378" s="105"/>
      <c r="M378" s="54">
        <f>IF(L378=0,0,TRUNC((100/(L378+0.24)- IF($G378="w",Parameter!$B$3,Parameter!$D$3))/IF($G378="w",Parameter!$C$3,Parameter!$E$3)))</f>
        <v>0</v>
      </c>
      <c r="N378" s="80"/>
      <c r="O378" s="79" t="s">
        <v>44</v>
      </c>
      <c r="P378" s="81"/>
      <c r="Q378" s="54">
        <f>IF($G378="m",0,IF(AND($P378=0,$N378=0),0,TRUNC((800/($N378*60+$P378)-IF($G378="w",Parameter!$B$6,Parameter!$D$6))/IF($G378="w",Parameter!$C$6,Parameter!$E$6))))</f>
        <v>0</v>
      </c>
      <c r="R378" s="106"/>
      <c r="S378" s="73">
        <f>IF(R378=0,0,TRUNC((2000/(R378)- IF(Q378="w",Parameter!$B$6,Parameter!$D$6))/IF(Q378="w",Parameter!$C$6,Parameter!$E$6)))</f>
        <v>0</v>
      </c>
      <c r="T378" s="106"/>
      <c r="U378" s="73">
        <f>IF(T378=0,0,TRUNC((2000/(T378)- IF(Q378="w",Parameter!$B$3,Parameter!$D$3))/IF(Q378="w",Parameter!$C$3,Parameter!$E$3)))</f>
        <v>0</v>
      </c>
      <c r="V378" s="80"/>
      <c r="W378" s="79" t="s">
        <v>44</v>
      </c>
      <c r="X378" s="81"/>
      <c r="Y378" s="54">
        <f>IF($G378="w",0,IF(AND($V378=0,$X378=0),0,TRUNC((1000/($V378*60+$X378)-IF($G378="w",Parameter!$B$6,Parameter!$D$6))/IF($G378="w",Parameter!$C$6,Parameter!$E$6))))</f>
        <v>0</v>
      </c>
      <c r="Z378" s="37"/>
      <c r="AA378" s="104">
        <f>IF(Z378=0,0,TRUNC((SQRT(Z378)- IF($G378="w",Parameter!$B$11,Parameter!$D$11))/IF($G378="w",Parameter!$C$11,Parameter!$E$11)))</f>
        <v>0</v>
      </c>
      <c r="AB378" s="105"/>
      <c r="AC378" s="104">
        <f>IF(AB378=0,0,TRUNC((SQRT(AB378)- IF($G378="w",Parameter!$B$10,Parameter!$D$10))/IF($G378="w",Parameter!$C$10,Parameter!$E$10)))</f>
        <v>0</v>
      </c>
      <c r="AD378" s="38"/>
      <c r="AE378" s="55">
        <f>IF(AD378=0,0,TRUNC((SQRT(AD378)- IF($G378="w",Parameter!$B$15,Parameter!$D$15))/IF($G378="w",Parameter!$C$15,Parameter!$E$15)))</f>
        <v>0</v>
      </c>
      <c r="AF378" s="32"/>
      <c r="AG378" s="55">
        <f>IF(AF378=0,0,TRUNC((SQRT(AF378)- IF($G378="w",Parameter!$B$12,Parameter!$D$12))/IF($G378="w",Parameter!$C$12,Parameter!$E$12)))</f>
        <v>0</v>
      </c>
      <c r="AH378" s="60">
        <f t="shared" si="71"/>
        <v>0</v>
      </c>
      <c r="AI378" s="61">
        <f>LOOKUP($F378,Urkunde!$A$2:$A$16,IF($G378="w",Urkunde!$B$2:$B$16,Urkunde!$D$2:$D$16))</f>
        <v>0</v>
      </c>
      <c r="AJ378" s="61">
        <f>LOOKUP($F378,Urkunde!$A$2:$A$16,IF($G378="w",Urkunde!$C$2:$C$16,Urkunde!$E$2:$E$16))</f>
        <v>0</v>
      </c>
      <c r="AK378" s="61" t="str">
        <f t="shared" si="72"/>
        <v>-</v>
      </c>
      <c r="AL378" s="29">
        <f t="shared" si="73"/>
        <v>0</v>
      </c>
      <c r="AM378" s="21">
        <f t="shared" si="74"/>
        <v>0</v>
      </c>
      <c r="AN378" s="21">
        <f t="shared" si="75"/>
        <v>0</v>
      </c>
      <c r="AO378" s="21">
        <f t="shared" si="76"/>
        <v>0</v>
      </c>
      <c r="AP378" s="21">
        <f t="shared" si="77"/>
        <v>0</v>
      </c>
      <c r="AQ378" s="21">
        <f t="shared" si="78"/>
        <v>0</v>
      </c>
      <c r="AR378" s="21">
        <f t="shared" si="79"/>
        <v>0</v>
      </c>
      <c r="AS378" s="21">
        <f t="shared" si="80"/>
        <v>0</v>
      </c>
      <c r="AT378" s="21">
        <f t="shared" si="81"/>
        <v>0</v>
      </c>
      <c r="AU378" s="21">
        <f t="shared" si="82"/>
        <v>0</v>
      </c>
      <c r="AV378" s="21">
        <f t="shared" si="83"/>
        <v>0</v>
      </c>
    </row>
    <row r="379" spans="1:48" ht="15.6" x14ac:dyDescent="0.3">
      <c r="A379" s="51"/>
      <c r="B379" s="50"/>
      <c r="C379" s="96"/>
      <c r="D379" s="96"/>
      <c r="E379" s="49"/>
      <c r="F379" s="52">
        <f t="shared" si="70"/>
        <v>0</v>
      </c>
      <c r="G379" s="48"/>
      <c r="H379" s="38"/>
      <c r="I379" s="54">
        <f>IF(H379=0,0,TRUNC((50/(H379+0.24)- IF($G379="w",Parameter!$B$3,Parameter!$D$3))/IF($G379="w",Parameter!$C$3,Parameter!$E$3)))</f>
        <v>0</v>
      </c>
      <c r="J379" s="105"/>
      <c r="K379" s="54">
        <f>IF(J379=0,0,TRUNC((75/(J379+0.24)- IF($G379="w",Parameter!$B$3,Parameter!$D$3))/IF($G379="w",Parameter!$C$3,Parameter!$E$3)))</f>
        <v>0</v>
      </c>
      <c r="L379" s="105"/>
      <c r="M379" s="54">
        <f>IF(L379=0,0,TRUNC((100/(L379+0.24)- IF($G379="w",Parameter!$B$3,Parameter!$D$3))/IF($G379="w",Parameter!$C$3,Parameter!$E$3)))</f>
        <v>0</v>
      </c>
      <c r="N379" s="80"/>
      <c r="O379" s="79" t="s">
        <v>44</v>
      </c>
      <c r="P379" s="81"/>
      <c r="Q379" s="54">
        <f>IF($G379="m",0,IF(AND($P379=0,$N379=0),0,TRUNC((800/($N379*60+$P379)-IF($G379="w",Parameter!$B$6,Parameter!$D$6))/IF($G379="w",Parameter!$C$6,Parameter!$E$6))))</f>
        <v>0</v>
      </c>
      <c r="R379" s="106"/>
      <c r="S379" s="73">
        <f>IF(R379=0,0,TRUNC((2000/(R379)- IF(Q379="w",Parameter!$B$6,Parameter!$D$6))/IF(Q379="w",Parameter!$C$6,Parameter!$E$6)))</f>
        <v>0</v>
      </c>
      <c r="T379" s="106"/>
      <c r="U379" s="73">
        <f>IF(T379=0,0,TRUNC((2000/(T379)- IF(Q379="w",Parameter!$B$3,Parameter!$D$3))/IF(Q379="w",Parameter!$C$3,Parameter!$E$3)))</f>
        <v>0</v>
      </c>
      <c r="V379" s="80"/>
      <c r="W379" s="79" t="s">
        <v>44</v>
      </c>
      <c r="X379" s="81"/>
      <c r="Y379" s="54">
        <f>IF($G379="w",0,IF(AND($V379=0,$X379=0),0,TRUNC((1000/($V379*60+$X379)-IF($G379="w",Parameter!$B$6,Parameter!$D$6))/IF($G379="w",Parameter!$C$6,Parameter!$E$6))))</f>
        <v>0</v>
      </c>
      <c r="Z379" s="37"/>
      <c r="AA379" s="104">
        <f>IF(Z379=0,0,TRUNC((SQRT(Z379)- IF($G379="w",Parameter!$B$11,Parameter!$D$11))/IF($G379="w",Parameter!$C$11,Parameter!$E$11)))</f>
        <v>0</v>
      </c>
      <c r="AB379" s="105"/>
      <c r="AC379" s="104">
        <f>IF(AB379=0,0,TRUNC((SQRT(AB379)- IF($G379="w",Parameter!$B$10,Parameter!$D$10))/IF($G379="w",Parameter!$C$10,Parameter!$E$10)))</f>
        <v>0</v>
      </c>
      <c r="AD379" s="38"/>
      <c r="AE379" s="55">
        <f>IF(AD379=0,0,TRUNC((SQRT(AD379)- IF($G379="w",Parameter!$B$15,Parameter!$D$15))/IF($G379="w",Parameter!$C$15,Parameter!$E$15)))</f>
        <v>0</v>
      </c>
      <c r="AF379" s="32"/>
      <c r="AG379" s="55">
        <f>IF(AF379=0,0,TRUNC((SQRT(AF379)- IF($G379="w",Parameter!$B$12,Parameter!$D$12))/IF($G379="w",Parameter!$C$12,Parameter!$E$12)))</f>
        <v>0</v>
      </c>
      <c r="AH379" s="60">
        <f t="shared" si="71"/>
        <v>0</v>
      </c>
      <c r="AI379" s="61">
        <f>LOOKUP($F379,Urkunde!$A$2:$A$16,IF($G379="w",Urkunde!$B$2:$B$16,Urkunde!$D$2:$D$16))</f>
        <v>0</v>
      </c>
      <c r="AJ379" s="61">
        <f>LOOKUP($F379,Urkunde!$A$2:$A$16,IF($G379="w",Urkunde!$C$2:$C$16,Urkunde!$E$2:$E$16))</f>
        <v>0</v>
      </c>
      <c r="AK379" s="61" t="str">
        <f t="shared" si="72"/>
        <v>-</v>
      </c>
      <c r="AL379" s="29">
        <f t="shared" si="73"/>
        <v>0</v>
      </c>
      <c r="AM379" s="21">
        <f t="shared" si="74"/>
        <v>0</v>
      </c>
      <c r="AN379" s="21">
        <f t="shared" si="75"/>
        <v>0</v>
      </c>
      <c r="AO379" s="21">
        <f t="shared" si="76"/>
        <v>0</v>
      </c>
      <c r="AP379" s="21">
        <f t="shared" si="77"/>
        <v>0</v>
      </c>
      <c r="AQ379" s="21">
        <f t="shared" si="78"/>
        <v>0</v>
      </c>
      <c r="AR379" s="21">
        <f t="shared" si="79"/>
        <v>0</v>
      </c>
      <c r="AS379" s="21">
        <f t="shared" si="80"/>
        <v>0</v>
      </c>
      <c r="AT379" s="21">
        <f t="shared" si="81"/>
        <v>0</v>
      </c>
      <c r="AU379" s="21">
        <f t="shared" si="82"/>
        <v>0</v>
      </c>
      <c r="AV379" s="21">
        <f t="shared" si="83"/>
        <v>0</v>
      </c>
    </row>
    <row r="380" spans="1:48" ht="15.6" x14ac:dyDescent="0.3">
      <c r="A380" s="51"/>
      <c r="B380" s="50"/>
      <c r="C380" s="96"/>
      <c r="D380" s="96"/>
      <c r="E380" s="49"/>
      <c r="F380" s="52">
        <f t="shared" si="70"/>
        <v>0</v>
      </c>
      <c r="G380" s="48"/>
      <c r="H380" s="38"/>
      <c r="I380" s="54">
        <f>IF(H380=0,0,TRUNC((50/(H380+0.24)- IF($G380="w",Parameter!$B$3,Parameter!$D$3))/IF($G380="w",Parameter!$C$3,Parameter!$E$3)))</f>
        <v>0</v>
      </c>
      <c r="J380" s="105"/>
      <c r="K380" s="54">
        <f>IF(J380=0,0,TRUNC((75/(J380+0.24)- IF($G380="w",Parameter!$B$3,Parameter!$D$3))/IF($G380="w",Parameter!$C$3,Parameter!$E$3)))</f>
        <v>0</v>
      </c>
      <c r="L380" s="105"/>
      <c r="M380" s="54">
        <f>IF(L380=0,0,TRUNC((100/(L380+0.24)- IF($G380="w",Parameter!$B$3,Parameter!$D$3))/IF($G380="w",Parameter!$C$3,Parameter!$E$3)))</f>
        <v>0</v>
      </c>
      <c r="N380" s="80"/>
      <c r="O380" s="79" t="s">
        <v>44</v>
      </c>
      <c r="P380" s="81"/>
      <c r="Q380" s="54">
        <f>IF($G380="m",0,IF(AND($P380=0,$N380=0),0,TRUNC((800/($N380*60+$P380)-IF($G380="w",Parameter!$B$6,Parameter!$D$6))/IF($G380="w",Parameter!$C$6,Parameter!$E$6))))</f>
        <v>0</v>
      </c>
      <c r="R380" s="106"/>
      <c r="S380" s="73">
        <f>IF(R380=0,0,TRUNC((2000/(R380)- IF(Q380="w",Parameter!$B$6,Parameter!$D$6))/IF(Q380="w",Parameter!$C$6,Parameter!$E$6)))</f>
        <v>0</v>
      </c>
      <c r="T380" s="106"/>
      <c r="U380" s="73">
        <f>IF(T380=0,0,TRUNC((2000/(T380)- IF(Q380="w",Parameter!$B$3,Parameter!$D$3))/IF(Q380="w",Parameter!$C$3,Parameter!$E$3)))</f>
        <v>0</v>
      </c>
      <c r="V380" s="80"/>
      <c r="W380" s="79" t="s">
        <v>44</v>
      </c>
      <c r="X380" s="81"/>
      <c r="Y380" s="54">
        <f>IF($G380="w",0,IF(AND($V380=0,$X380=0),0,TRUNC((1000/($V380*60+$X380)-IF($G380="w",Parameter!$B$6,Parameter!$D$6))/IF($G380="w",Parameter!$C$6,Parameter!$E$6))))</f>
        <v>0</v>
      </c>
      <c r="Z380" s="37"/>
      <c r="AA380" s="104">
        <f>IF(Z380=0,0,TRUNC((SQRT(Z380)- IF($G380="w",Parameter!$B$11,Parameter!$D$11))/IF($G380="w",Parameter!$C$11,Parameter!$E$11)))</f>
        <v>0</v>
      </c>
      <c r="AB380" s="105"/>
      <c r="AC380" s="104">
        <f>IF(AB380=0,0,TRUNC((SQRT(AB380)- IF($G380="w",Parameter!$B$10,Parameter!$D$10))/IF($G380="w",Parameter!$C$10,Parameter!$E$10)))</f>
        <v>0</v>
      </c>
      <c r="AD380" s="38"/>
      <c r="AE380" s="55">
        <f>IF(AD380=0,0,TRUNC((SQRT(AD380)- IF($G380="w",Parameter!$B$15,Parameter!$D$15))/IF($G380="w",Parameter!$C$15,Parameter!$E$15)))</f>
        <v>0</v>
      </c>
      <c r="AF380" s="32"/>
      <c r="AG380" s="55">
        <f>IF(AF380=0,0,TRUNC((SQRT(AF380)- IF($G380="w",Parameter!$B$12,Parameter!$D$12))/IF($G380="w",Parameter!$C$12,Parameter!$E$12)))</f>
        <v>0</v>
      </c>
      <c r="AH380" s="60">
        <f t="shared" si="71"/>
        <v>0</v>
      </c>
      <c r="AI380" s="61">
        <f>LOOKUP($F380,Urkunde!$A$2:$A$16,IF($G380="w",Urkunde!$B$2:$B$16,Urkunde!$D$2:$D$16))</f>
        <v>0</v>
      </c>
      <c r="AJ380" s="61">
        <f>LOOKUP($F380,Urkunde!$A$2:$A$16,IF($G380="w",Urkunde!$C$2:$C$16,Urkunde!$E$2:$E$16))</f>
        <v>0</v>
      </c>
      <c r="AK380" s="61" t="str">
        <f t="shared" si="72"/>
        <v>-</v>
      </c>
      <c r="AL380" s="29">
        <f t="shared" si="73"/>
        <v>0</v>
      </c>
      <c r="AM380" s="21">
        <f t="shared" si="74"/>
        <v>0</v>
      </c>
      <c r="AN380" s="21">
        <f t="shared" si="75"/>
        <v>0</v>
      </c>
      <c r="AO380" s="21">
        <f t="shared" si="76"/>
        <v>0</v>
      </c>
      <c r="AP380" s="21">
        <f t="shared" si="77"/>
        <v>0</v>
      </c>
      <c r="AQ380" s="21">
        <f t="shared" si="78"/>
        <v>0</v>
      </c>
      <c r="AR380" s="21">
        <f t="shared" si="79"/>
        <v>0</v>
      </c>
      <c r="AS380" s="21">
        <f t="shared" si="80"/>
        <v>0</v>
      </c>
      <c r="AT380" s="21">
        <f t="shared" si="81"/>
        <v>0</v>
      </c>
      <c r="AU380" s="21">
        <f t="shared" si="82"/>
        <v>0</v>
      </c>
      <c r="AV380" s="21">
        <f t="shared" si="83"/>
        <v>0</v>
      </c>
    </row>
    <row r="381" spans="1:48" ht="15.6" x14ac:dyDescent="0.3">
      <c r="A381" s="51"/>
      <c r="B381" s="50"/>
      <c r="C381" s="96"/>
      <c r="D381" s="96"/>
      <c r="E381" s="49"/>
      <c r="F381" s="52">
        <f t="shared" si="70"/>
        <v>0</v>
      </c>
      <c r="G381" s="48"/>
      <c r="H381" s="38"/>
      <c r="I381" s="54">
        <f>IF(H381=0,0,TRUNC((50/(H381+0.24)- IF($G381="w",Parameter!$B$3,Parameter!$D$3))/IF($G381="w",Parameter!$C$3,Parameter!$E$3)))</f>
        <v>0</v>
      </c>
      <c r="J381" s="105"/>
      <c r="K381" s="54">
        <f>IF(J381=0,0,TRUNC((75/(J381+0.24)- IF($G381="w",Parameter!$B$3,Parameter!$D$3))/IF($G381="w",Parameter!$C$3,Parameter!$E$3)))</f>
        <v>0</v>
      </c>
      <c r="L381" s="105"/>
      <c r="M381" s="54">
        <f>IF(L381=0,0,TRUNC((100/(L381+0.24)- IF($G381="w",Parameter!$B$3,Parameter!$D$3))/IF($G381="w",Parameter!$C$3,Parameter!$E$3)))</f>
        <v>0</v>
      </c>
      <c r="N381" s="80"/>
      <c r="O381" s="79" t="s">
        <v>44</v>
      </c>
      <c r="P381" s="81"/>
      <c r="Q381" s="54">
        <f>IF($G381="m",0,IF(AND($P381=0,$N381=0),0,TRUNC((800/($N381*60+$P381)-IF($G381="w",Parameter!$B$6,Parameter!$D$6))/IF($G381="w",Parameter!$C$6,Parameter!$E$6))))</f>
        <v>0</v>
      </c>
      <c r="R381" s="106"/>
      <c r="S381" s="73">
        <f>IF(R381=0,0,TRUNC((2000/(R381)- IF(Q381="w",Parameter!$B$6,Parameter!$D$6))/IF(Q381="w",Parameter!$C$6,Parameter!$E$6)))</f>
        <v>0</v>
      </c>
      <c r="T381" s="106"/>
      <c r="U381" s="73">
        <f>IF(T381=0,0,TRUNC((2000/(T381)- IF(Q381="w",Parameter!$B$3,Parameter!$D$3))/IF(Q381="w",Parameter!$C$3,Parameter!$E$3)))</f>
        <v>0</v>
      </c>
      <c r="V381" s="80"/>
      <c r="W381" s="79" t="s">
        <v>44</v>
      </c>
      <c r="X381" s="81"/>
      <c r="Y381" s="54">
        <f>IF($G381="w",0,IF(AND($V381=0,$X381=0),0,TRUNC((1000/($V381*60+$X381)-IF($G381="w",Parameter!$B$6,Parameter!$D$6))/IF($G381="w",Parameter!$C$6,Parameter!$E$6))))</f>
        <v>0</v>
      </c>
      <c r="Z381" s="37"/>
      <c r="AA381" s="104">
        <f>IF(Z381=0,0,TRUNC((SQRT(Z381)- IF($G381="w",Parameter!$B$11,Parameter!$D$11))/IF($G381="w",Parameter!$C$11,Parameter!$E$11)))</f>
        <v>0</v>
      </c>
      <c r="AB381" s="105"/>
      <c r="AC381" s="104">
        <f>IF(AB381=0,0,TRUNC((SQRT(AB381)- IF($G381="w",Parameter!$B$10,Parameter!$D$10))/IF($G381="w",Parameter!$C$10,Parameter!$E$10)))</f>
        <v>0</v>
      </c>
      <c r="AD381" s="38"/>
      <c r="AE381" s="55">
        <f>IF(AD381=0,0,TRUNC((SQRT(AD381)- IF($G381="w",Parameter!$B$15,Parameter!$D$15))/IF($G381="w",Parameter!$C$15,Parameter!$E$15)))</f>
        <v>0</v>
      </c>
      <c r="AF381" s="32"/>
      <c r="AG381" s="55">
        <f>IF(AF381=0,0,TRUNC((SQRT(AF381)- IF($G381="w",Parameter!$B$12,Parameter!$D$12))/IF($G381="w",Parameter!$C$12,Parameter!$E$12)))</f>
        <v>0</v>
      </c>
      <c r="AH381" s="60">
        <f t="shared" si="71"/>
        <v>0</v>
      </c>
      <c r="AI381" s="61">
        <f>LOOKUP($F381,Urkunde!$A$2:$A$16,IF($G381="w",Urkunde!$B$2:$B$16,Urkunde!$D$2:$D$16))</f>
        <v>0</v>
      </c>
      <c r="AJ381" s="61">
        <f>LOOKUP($F381,Urkunde!$A$2:$A$16,IF($G381="w",Urkunde!$C$2:$C$16,Urkunde!$E$2:$E$16))</f>
        <v>0</v>
      </c>
      <c r="AK381" s="61" t="str">
        <f t="shared" si="72"/>
        <v>-</v>
      </c>
      <c r="AL381" s="29">
        <f t="shared" si="73"/>
        <v>0</v>
      </c>
      <c r="AM381" s="21">
        <f t="shared" si="74"/>
        <v>0</v>
      </c>
      <c r="AN381" s="21">
        <f t="shared" si="75"/>
        <v>0</v>
      </c>
      <c r="AO381" s="21">
        <f t="shared" si="76"/>
        <v>0</v>
      </c>
      <c r="AP381" s="21">
        <f t="shared" si="77"/>
        <v>0</v>
      </c>
      <c r="AQ381" s="21">
        <f t="shared" si="78"/>
        <v>0</v>
      </c>
      <c r="AR381" s="21">
        <f t="shared" si="79"/>
        <v>0</v>
      </c>
      <c r="AS381" s="21">
        <f t="shared" si="80"/>
        <v>0</v>
      </c>
      <c r="AT381" s="21">
        <f t="shared" si="81"/>
        <v>0</v>
      </c>
      <c r="AU381" s="21">
        <f t="shared" si="82"/>
        <v>0</v>
      </c>
      <c r="AV381" s="21">
        <f t="shared" si="83"/>
        <v>0</v>
      </c>
    </row>
    <row r="382" spans="1:48" ht="15.6" x14ac:dyDescent="0.3">
      <c r="A382" s="51"/>
      <c r="B382" s="50"/>
      <c r="C382" s="96"/>
      <c r="D382" s="96"/>
      <c r="E382" s="49"/>
      <c r="F382" s="52">
        <f t="shared" si="70"/>
        <v>0</v>
      </c>
      <c r="G382" s="48"/>
      <c r="H382" s="38"/>
      <c r="I382" s="54">
        <f>IF(H382=0,0,TRUNC((50/(H382+0.24)- IF($G382="w",Parameter!$B$3,Parameter!$D$3))/IF($G382="w",Parameter!$C$3,Parameter!$E$3)))</f>
        <v>0</v>
      </c>
      <c r="J382" s="105"/>
      <c r="K382" s="54">
        <f>IF(J382=0,0,TRUNC((75/(J382+0.24)- IF($G382="w",Parameter!$B$3,Parameter!$D$3))/IF($G382="w",Parameter!$C$3,Parameter!$E$3)))</f>
        <v>0</v>
      </c>
      <c r="L382" s="105"/>
      <c r="M382" s="54">
        <f>IF(L382=0,0,TRUNC((100/(L382+0.24)- IF($G382="w",Parameter!$B$3,Parameter!$D$3))/IF($G382="w",Parameter!$C$3,Parameter!$E$3)))</f>
        <v>0</v>
      </c>
      <c r="N382" s="80"/>
      <c r="O382" s="79" t="s">
        <v>44</v>
      </c>
      <c r="P382" s="81"/>
      <c r="Q382" s="54">
        <f>IF($G382="m",0,IF(AND($P382=0,$N382=0),0,TRUNC((800/($N382*60+$P382)-IF($G382="w",Parameter!$B$6,Parameter!$D$6))/IF($G382="w",Parameter!$C$6,Parameter!$E$6))))</f>
        <v>0</v>
      </c>
      <c r="R382" s="106"/>
      <c r="S382" s="73">
        <f>IF(R382=0,0,TRUNC((2000/(R382)- IF(Q382="w",Parameter!$B$6,Parameter!$D$6))/IF(Q382="w",Parameter!$C$6,Parameter!$E$6)))</f>
        <v>0</v>
      </c>
      <c r="T382" s="106"/>
      <c r="U382" s="73">
        <f>IF(T382=0,0,TRUNC((2000/(T382)- IF(Q382="w",Parameter!$B$3,Parameter!$D$3))/IF(Q382="w",Parameter!$C$3,Parameter!$E$3)))</f>
        <v>0</v>
      </c>
      <c r="V382" s="80"/>
      <c r="W382" s="79" t="s">
        <v>44</v>
      </c>
      <c r="X382" s="81"/>
      <c r="Y382" s="54">
        <f>IF($G382="w",0,IF(AND($V382=0,$X382=0),0,TRUNC((1000/($V382*60+$X382)-IF($G382="w",Parameter!$B$6,Parameter!$D$6))/IF($G382="w",Parameter!$C$6,Parameter!$E$6))))</f>
        <v>0</v>
      </c>
      <c r="Z382" s="37"/>
      <c r="AA382" s="104">
        <f>IF(Z382=0,0,TRUNC((SQRT(Z382)- IF($G382="w",Parameter!$B$11,Parameter!$D$11))/IF($G382="w",Parameter!$C$11,Parameter!$E$11)))</f>
        <v>0</v>
      </c>
      <c r="AB382" s="105"/>
      <c r="AC382" s="104">
        <f>IF(AB382=0,0,TRUNC((SQRT(AB382)- IF($G382="w",Parameter!$B$10,Parameter!$D$10))/IF($G382="w",Parameter!$C$10,Parameter!$E$10)))</f>
        <v>0</v>
      </c>
      <c r="AD382" s="38"/>
      <c r="AE382" s="55">
        <f>IF(AD382=0,0,TRUNC((SQRT(AD382)- IF($G382="w",Parameter!$B$15,Parameter!$D$15))/IF($G382="w",Parameter!$C$15,Parameter!$E$15)))</f>
        <v>0</v>
      </c>
      <c r="AF382" s="32"/>
      <c r="AG382" s="55">
        <f>IF(AF382=0,0,TRUNC((SQRT(AF382)- IF($G382="w",Parameter!$B$12,Parameter!$D$12))/IF($G382="w",Parameter!$C$12,Parameter!$E$12)))</f>
        <v>0</v>
      </c>
      <c r="AH382" s="60">
        <f t="shared" si="71"/>
        <v>0</v>
      </c>
      <c r="AI382" s="61">
        <f>LOOKUP($F382,Urkunde!$A$2:$A$16,IF($G382="w",Urkunde!$B$2:$B$16,Urkunde!$D$2:$D$16))</f>
        <v>0</v>
      </c>
      <c r="AJ382" s="61">
        <f>LOOKUP($F382,Urkunde!$A$2:$A$16,IF($G382="w",Urkunde!$C$2:$C$16,Urkunde!$E$2:$E$16))</f>
        <v>0</v>
      </c>
      <c r="AK382" s="61" t="str">
        <f t="shared" si="72"/>
        <v>-</v>
      </c>
      <c r="AL382" s="29">
        <f t="shared" si="73"/>
        <v>0</v>
      </c>
      <c r="AM382" s="21">
        <f t="shared" si="74"/>
        <v>0</v>
      </c>
      <c r="AN382" s="21">
        <f t="shared" si="75"/>
        <v>0</v>
      </c>
      <c r="AO382" s="21">
        <f t="shared" si="76"/>
        <v>0</v>
      </c>
      <c r="AP382" s="21">
        <f t="shared" si="77"/>
        <v>0</v>
      </c>
      <c r="AQ382" s="21">
        <f t="shared" si="78"/>
        <v>0</v>
      </c>
      <c r="AR382" s="21">
        <f t="shared" si="79"/>
        <v>0</v>
      </c>
      <c r="AS382" s="21">
        <f t="shared" si="80"/>
        <v>0</v>
      </c>
      <c r="AT382" s="21">
        <f t="shared" si="81"/>
        <v>0</v>
      </c>
      <c r="AU382" s="21">
        <f t="shared" si="82"/>
        <v>0</v>
      </c>
      <c r="AV382" s="21">
        <f t="shared" si="83"/>
        <v>0</v>
      </c>
    </row>
    <row r="383" spans="1:48" ht="15.6" x14ac:dyDescent="0.3">
      <c r="A383" s="51"/>
      <c r="B383" s="50"/>
      <c r="C383" s="96"/>
      <c r="D383" s="96"/>
      <c r="E383" s="49"/>
      <c r="F383" s="52">
        <f t="shared" si="70"/>
        <v>0</v>
      </c>
      <c r="G383" s="48"/>
      <c r="H383" s="38"/>
      <c r="I383" s="54">
        <f>IF(H383=0,0,TRUNC((50/(H383+0.24)- IF($G383="w",Parameter!$B$3,Parameter!$D$3))/IF($G383="w",Parameter!$C$3,Parameter!$E$3)))</f>
        <v>0</v>
      </c>
      <c r="J383" s="105"/>
      <c r="K383" s="54">
        <f>IF(J383=0,0,TRUNC((75/(J383+0.24)- IF($G383="w",Parameter!$B$3,Parameter!$D$3))/IF($G383="w",Parameter!$C$3,Parameter!$E$3)))</f>
        <v>0</v>
      </c>
      <c r="L383" s="105"/>
      <c r="M383" s="54">
        <f>IF(L383=0,0,TRUNC((100/(L383+0.24)- IF($G383="w",Parameter!$B$3,Parameter!$D$3))/IF($G383="w",Parameter!$C$3,Parameter!$E$3)))</f>
        <v>0</v>
      </c>
      <c r="N383" s="80"/>
      <c r="O383" s="79" t="s">
        <v>44</v>
      </c>
      <c r="P383" s="81"/>
      <c r="Q383" s="54">
        <f>IF($G383="m",0,IF(AND($P383=0,$N383=0),0,TRUNC((800/($N383*60+$P383)-IF($G383="w",Parameter!$B$6,Parameter!$D$6))/IF($G383="w",Parameter!$C$6,Parameter!$E$6))))</f>
        <v>0</v>
      </c>
      <c r="R383" s="106"/>
      <c r="S383" s="73">
        <f>IF(R383=0,0,TRUNC((2000/(R383)- IF(Q383="w",Parameter!$B$6,Parameter!$D$6))/IF(Q383="w",Parameter!$C$6,Parameter!$E$6)))</f>
        <v>0</v>
      </c>
      <c r="T383" s="106"/>
      <c r="U383" s="73">
        <f>IF(T383=0,0,TRUNC((2000/(T383)- IF(Q383="w",Parameter!$B$3,Parameter!$D$3))/IF(Q383="w",Parameter!$C$3,Parameter!$E$3)))</f>
        <v>0</v>
      </c>
      <c r="V383" s="80"/>
      <c r="W383" s="79" t="s">
        <v>44</v>
      </c>
      <c r="X383" s="81"/>
      <c r="Y383" s="54">
        <f>IF($G383="w",0,IF(AND($V383=0,$X383=0),0,TRUNC((1000/($V383*60+$X383)-IF($G383="w",Parameter!$B$6,Parameter!$D$6))/IF($G383="w",Parameter!$C$6,Parameter!$E$6))))</f>
        <v>0</v>
      </c>
      <c r="Z383" s="37"/>
      <c r="AA383" s="104">
        <f>IF(Z383=0,0,TRUNC((SQRT(Z383)- IF($G383="w",Parameter!$B$11,Parameter!$D$11))/IF($G383="w",Parameter!$C$11,Parameter!$E$11)))</f>
        <v>0</v>
      </c>
      <c r="AB383" s="105"/>
      <c r="AC383" s="104">
        <f>IF(AB383=0,0,TRUNC((SQRT(AB383)- IF($G383="w",Parameter!$B$10,Parameter!$D$10))/IF($G383="w",Parameter!$C$10,Parameter!$E$10)))</f>
        <v>0</v>
      </c>
      <c r="AD383" s="38"/>
      <c r="AE383" s="55">
        <f>IF(AD383=0,0,TRUNC((SQRT(AD383)- IF($G383="w",Parameter!$B$15,Parameter!$D$15))/IF($G383="w",Parameter!$C$15,Parameter!$E$15)))</f>
        <v>0</v>
      </c>
      <c r="AF383" s="32"/>
      <c r="AG383" s="55">
        <f>IF(AF383=0,0,TRUNC((SQRT(AF383)- IF($G383="w",Parameter!$B$12,Parameter!$D$12))/IF($G383="w",Parameter!$C$12,Parameter!$E$12)))</f>
        <v>0</v>
      </c>
      <c r="AH383" s="60">
        <f t="shared" si="71"/>
        <v>0</v>
      </c>
      <c r="AI383" s="61">
        <f>LOOKUP($F383,Urkunde!$A$2:$A$16,IF($G383="w",Urkunde!$B$2:$B$16,Urkunde!$D$2:$D$16))</f>
        <v>0</v>
      </c>
      <c r="AJ383" s="61">
        <f>LOOKUP($F383,Urkunde!$A$2:$A$16,IF($G383="w",Urkunde!$C$2:$C$16,Urkunde!$E$2:$E$16))</f>
        <v>0</v>
      </c>
      <c r="AK383" s="61" t="str">
        <f t="shared" si="72"/>
        <v>-</v>
      </c>
      <c r="AL383" s="29">
        <f t="shared" si="73"/>
        <v>0</v>
      </c>
      <c r="AM383" s="21">
        <f t="shared" si="74"/>
        <v>0</v>
      </c>
      <c r="AN383" s="21">
        <f t="shared" si="75"/>
        <v>0</v>
      </c>
      <c r="AO383" s="21">
        <f t="shared" si="76"/>
        <v>0</v>
      </c>
      <c r="AP383" s="21">
        <f t="shared" si="77"/>
        <v>0</v>
      </c>
      <c r="AQ383" s="21">
        <f t="shared" si="78"/>
        <v>0</v>
      </c>
      <c r="AR383" s="21">
        <f t="shared" si="79"/>
        <v>0</v>
      </c>
      <c r="AS383" s="21">
        <f t="shared" si="80"/>
        <v>0</v>
      </c>
      <c r="AT383" s="21">
        <f t="shared" si="81"/>
        <v>0</v>
      </c>
      <c r="AU383" s="21">
        <f t="shared" si="82"/>
        <v>0</v>
      </c>
      <c r="AV383" s="21">
        <f t="shared" si="83"/>
        <v>0</v>
      </c>
    </row>
    <row r="384" spans="1:48" ht="15.6" x14ac:dyDescent="0.3">
      <c r="A384" s="51"/>
      <c r="B384" s="50"/>
      <c r="C384" s="96"/>
      <c r="D384" s="96"/>
      <c r="E384" s="49"/>
      <c r="F384" s="52">
        <f t="shared" si="70"/>
        <v>0</v>
      </c>
      <c r="G384" s="48"/>
      <c r="H384" s="38"/>
      <c r="I384" s="54">
        <f>IF(H384=0,0,TRUNC((50/(H384+0.24)- IF($G384="w",Parameter!$B$3,Parameter!$D$3))/IF($G384="w",Parameter!$C$3,Parameter!$E$3)))</f>
        <v>0</v>
      </c>
      <c r="J384" s="105"/>
      <c r="K384" s="54">
        <f>IF(J384=0,0,TRUNC((75/(J384+0.24)- IF($G384="w",Parameter!$B$3,Parameter!$D$3))/IF($G384="w",Parameter!$C$3,Parameter!$E$3)))</f>
        <v>0</v>
      </c>
      <c r="L384" s="105"/>
      <c r="M384" s="54">
        <f>IF(L384=0,0,TRUNC((100/(L384+0.24)- IF($G384="w",Parameter!$B$3,Parameter!$D$3))/IF($G384="w",Parameter!$C$3,Parameter!$E$3)))</f>
        <v>0</v>
      </c>
      <c r="N384" s="80"/>
      <c r="O384" s="79" t="s">
        <v>44</v>
      </c>
      <c r="P384" s="81"/>
      <c r="Q384" s="54">
        <f>IF($G384="m",0,IF(AND($P384=0,$N384=0),0,TRUNC((800/($N384*60+$P384)-IF($G384="w",Parameter!$B$6,Parameter!$D$6))/IF($G384="w",Parameter!$C$6,Parameter!$E$6))))</f>
        <v>0</v>
      </c>
      <c r="R384" s="106"/>
      <c r="S384" s="73">
        <f>IF(R384=0,0,TRUNC((2000/(R384)- IF(Q384="w",Parameter!$B$6,Parameter!$D$6))/IF(Q384="w",Parameter!$C$6,Parameter!$E$6)))</f>
        <v>0</v>
      </c>
      <c r="T384" s="106"/>
      <c r="U384" s="73">
        <f>IF(T384=0,0,TRUNC((2000/(T384)- IF(Q384="w",Parameter!$B$3,Parameter!$D$3))/IF(Q384="w",Parameter!$C$3,Parameter!$E$3)))</f>
        <v>0</v>
      </c>
      <c r="V384" s="80"/>
      <c r="W384" s="79" t="s">
        <v>44</v>
      </c>
      <c r="X384" s="81"/>
      <c r="Y384" s="54">
        <f>IF($G384="w",0,IF(AND($V384=0,$X384=0),0,TRUNC((1000/($V384*60+$X384)-IF($G384="w",Parameter!$B$6,Parameter!$D$6))/IF($G384="w",Parameter!$C$6,Parameter!$E$6))))</f>
        <v>0</v>
      </c>
      <c r="Z384" s="37"/>
      <c r="AA384" s="104">
        <f>IF(Z384=0,0,TRUNC((SQRT(Z384)- IF($G384="w",Parameter!$B$11,Parameter!$D$11))/IF($G384="w",Parameter!$C$11,Parameter!$E$11)))</f>
        <v>0</v>
      </c>
      <c r="AB384" s="105"/>
      <c r="AC384" s="104">
        <f>IF(AB384=0,0,TRUNC((SQRT(AB384)- IF($G384="w",Parameter!$B$10,Parameter!$D$10))/IF($G384="w",Parameter!$C$10,Parameter!$E$10)))</f>
        <v>0</v>
      </c>
      <c r="AD384" s="38"/>
      <c r="AE384" s="55">
        <f>IF(AD384=0,0,TRUNC((SQRT(AD384)- IF($G384="w",Parameter!$B$15,Parameter!$D$15))/IF($G384="w",Parameter!$C$15,Parameter!$E$15)))</f>
        <v>0</v>
      </c>
      <c r="AF384" s="32"/>
      <c r="AG384" s="55">
        <f>IF(AF384=0,0,TRUNC((SQRT(AF384)- IF($G384="w",Parameter!$B$12,Parameter!$D$12))/IF($G384="w",Parameter!$C$12,Parameter!$E$12)))</f>
        <v>0</v>
      </c>
      <c r="AH384" s="60">
        <f t="shared" si="71"/>
        <v>0</v>
      </c>
      <c r="AI384" s="61">
        <f>LOOKUP($F384,Urkunde!$A$2:$A$16,IF($G384="w",Urkunde!$B$2:$B$16,Urkunde!$D$2:$D$16))</f>
        <v>0</v>
      </c>
      <c r="AJ384" s="61">
        <f>LOOKUP($F384,Urkunde!$A$2:$A$16,IF($G384="w",Urkunde!$C$2:$C$16,Urkunde!$E$2:$E$16))</f>
        <v>0</v>
      </c>
      <c r="AK384" s="61" t="str">
        <f t="shared" si="72"/>
        <v>-</v>
      </c>
      <c r="AL384" s="29">
        <f t="shared" si="73"/>
        <v>0</v>
      </c>
      <c r="AM384" s="21">
        <f t="shared" si="74"/>
        <v>0</v>
      </c>
      <c r="AN384" s="21">
        <f t="shared" si="75"/>
        <v>0</v>
      </c>
      <c r="AO384" s="21">
        <f t="shared" si="76"/>
        <v>0</v>
      </c>
      <c r="AP384" s="21">
        <f t="shared" si="77"/>
        <v>0</v>
      </c>
      <c r="AQ384" s="21">
        <f t="shared" si="78"/>
        <v>0</v>
      </c>
      <c r="AR384" s="21">
        <f t="shared" si="79"/>
        <v>0</v>
      </c>
      <c r="AS384" s="21">
        <f t="shared" si="80"/>
        <v>0</v>
      </c>
      <c r="AT384" s="21">
        <f t="shared" si="81"/>
        <v>0</v>
      </c>
      <c r="AU384" s="21">
        <f t="shared" si="82"/>
        <v>0</v>
      </c>
      <c r="AV384" s="21">
        <f t="shared" si="83"/>
        <v>0</v>
      </c>
    </row>
    <row r="385" spans="1:48" ht="15.6" x14ac:dyDescent="0.3">
      <c r="A385" s="51"/>
      <c r="B385" s="50"/>
      <c r="C385" s="96"/>
      <c r="D385" s="96"/>
      <c r="E385" s="49"/>
      <c r="F385" s="52">
        <f t="shared" si="70"/>
        <v>0</v>
      </c>
      <c r="G385" s="48"/>
      <c r="H385" s="38"/>
      <c r="I385" s="54">
        <f>IF(H385=0,0,TRUNC((50/(H385+0.24)- IF($G385="w",Parameter!$B$3,Parameter!$D$3))/IF($G385="w",Parameter!$C$3,Parameter!$E$3)))</f>
        <v>0</v>
      </c>
      <c r="J385" s="105"/>
      <c r="K385" s="54">
        <f>IF(J385=0,0,TRUNC((75/(J385+0.24)- IF($G385="w",Parameter!$B$3,Parameter!$D$3))/IF($G385="w",Parameter!$C$3,Parameter!$E$3)))</f>
        <v>0</v>
      </c>
      <c r="L385" s="105"/>
      <c r="M385" s="54">
        <f>IF(L385=0,0,TRUNC((100/(L385+0.24)- IF($G385="w",Parameter!$B$3,Parameter!$D$3))/IF($G385="w",Parameter!$C$3,Parameter!$E$3)))</f>
        <v>0</v>
      </c>
      <c r="N385" s="80"/>
      <c r="O385" s="79" t="s">
        <v>44</v>
      </c>
      <c r="P385" s="81"/>
      <c r="Q385" s="54">
        <f>IF($G385="m",0,IF(AND($P385=0,$N385=0),0,TRUNC((800/($N385*60+$P385)-IF($G385="w",Parameter!$B$6,Parameter!$D$6))/IF($G385="w",Parameter!$C$6,Parameter!$E$6))))</f>
        <v>0</v>
      </c>
      <c r="R385" s="106"/>
      <c r="S385" s="73">
        <f>IF(R385=0,0,TRUNC((2000/(R385)- IF(Q385="w",Parameter!$B$6,Parameter!$D$6))/IF(Q385="w",Parameter!$C$6,Parameter!$E$6)))</f>
        <v>0</v>
      </c>
      <c r="T385" s="106"/>
      <c r="U385" s="73">
        <f>IF(T385=0,0,TRUNC((2000/(T385)- IF(Q385="w",Parameter!$B$3,Parameter!$D$3))/IF(Q385="w",Parameter!$C$3,Parameter!$E$3)))</f>
        <v>0</v>
      </c>
      <c r="V385" s="80"/>
      <c r="W385" s="79" t="s">
        <v>44</v>
      </c>
      <c r="X385" s="81"/>
      <c r="Y385" s="54">
        <f>IF($G385="w",0,IF(AND($V385=0,$X385=0),0,TRUNC((1000/($V385*60+$X385)-IF($G385="w",Parameter!$B$6,Parameter!$D$6))/IF($G385="w",Parameter!$C$6,Parameter!$E$6))))</f>
        <v>0</v>
      </c>
      <c r="Z385" s="37"/>
      <c r="AA385" s="104">
        <f>IF(Z385=0,0,TRUNC((SQRT(Z385)- IF($G385="w",Parameter!$B$11,Parameter!$D$11))/IF($G385="w",Parameter!$C$11,Parameter!$E$11)))</f>
        <v>0</v>
      </c>
      <c r="AB385" s="105"/>
      <c r="AC385" s="104">
        <f>IF(AB385=0,0,TRUNC((SQRT(AB385)- IF($G385="w",Parameter!$B$10,Parameter!$D$10))/IF($G385="w",Parameter!$C$10,Parameter!$E$10)))</f>
        <v>0</v>
      </c>
      <c r="AD385" s="38"/>
      <c r="AE385" s="55">
        <f>IF(AD385=0,0,TRUNC((SQRT(AD385)- IF($G385="w",Parameter!$B$15,Parameter!$D$15))/IF($G385="w",Parameter!$C$15,Parameter!$E$15)))</f>
        <v>0</v>
      </c>
      <c r="AF385" s="32"/>
      <c r="AG385" s="55">
        <f>IF(AF385=0,0,TRUNC((SQRT(AF385)- IF($G385="w",Parameter!$B$12,Parameter!$D$12))/IF($G385="w",Parameter!$C$12,Parameter!$E$12)))</f>
        <v>0</v>
      </c>
      <c r="AH385" s="60">
        <f t="shared" si="71"/>
        <v>0</v>
      </c>
      <c r="AI385" s="61">
        <f>LOOKUP($F385,Urkunde!$A$2:$A$16,IF($G385="w",Urkunde!$B$2:$B$16,Urkunde!$D$2:$D$16))</f>
        <v>0</v>
      </c>
      <c r="AJ385" s="61">
        <f>LOOKUP($F385,Urkunde!$A$2:$A$16,IF($G385="w",Urkunde!$C$2:$C$16,Urkunde!$E$2:$E$16))</f>
        <v>0</v>
      </c>
      <c r="AK385" s="61" t="str">
        <f t="shared" si="72"/>
        <v>-</v>
      </c>
      <c r="AL385" s="29">
        <f t="shared" si="73"/>
        <v>0</v>
      </c>
      <c r="AM385" s="21">
        <f t="shared" si="74"/>
        <v>0</v>
      </c>
      <c r="AN385" s="21">
        <f t="shared" si="75"/>
        <v>0</v>
      </c>
      <c r="AO385" s="21">
        <f t="shared" si="76"/>
        <v>0</v>
      </c>
      <c r="AP385" s="21">
        <f t="shared" si="77"/>
        <v>0</v>
      </c>
      <c r="AQ385" s="21">
        <f t="shared" si="78"/>
        <v>0</v>
      </c>
      <c r="AR385" s="21">
        <f t="shared" si="79"/>
        <v>0</v>
      </c>
      <c r="AS385" s="21">
        <f t="shared" si="80"/>
        <v>0</v>
      </c>
      <c r="AT385" s="21">
        <f t="shared" si="81"/>
        <v>0</v>
      </c>
      <c r="AU385" s="21">
        <f t="shared" si="82"/>
        <v>0</v>
      </c>
      <c r="AV385" s="21">
        <f t="shared" si="83"/>
        <v>0</v>
      </c>
    </row>
    <row r="386" spans="1:48" ht="15.6" x14ac:dyDescent="0.3">
      <c r="A386" s="51"/>
      <c r="B386" s="50"/>
      <c r="C386" s="96"/>
      <c r="D386" s="96"/>
      <c r="E386" s="49"/>
      <c r="F386" s="52">
        <f t="shared" si="70"/>
        <v>0</v>
      </c>
      <c r="G386" s="48"/>
      <c r="H386" s="38"/>
      <c r="I386" s="54">
        <f>IF(H386=0,0,TRUNC((50/(H386+0.24)- IF($G386="w",Parameter!$B$3,Parameter!$D$3))/IF($G386="w",Parameter!$C$3,Parameter!$E$3)))</f>
        <v>0</v>
      </c>
      <c r="J386" s="105"/>
      <c r="K386" s="54">
        <f>IF(J386=0,0,TRUNC((75/(J386+0.24)- IF($G386="w",Parameter!$B$3,Parameter!$D$3))/IF($G386="w",Parameter!$C$3,Parameter!$E$3)))</f>
        <v>0</v>
      </c>
      <c r="L386" s="105"/>
      <c r="M386" s="54">
        <f>IF(L386=0,0,TRUNC((100/(L386+0.24)- IF($G386="w",Parameter!$B$3,Parameter!$D$3))/IF($G386="w",Parameter!$C$3,Parameter!$E$3)))</f>
        <v>0</v>
      </c>
      <c r="N386" s="80"/>
      <c r="O386" s="79" t="s">
        <v>44</v>
      </c>
      <c r="P386" s="81"/>
      <c r="Q386" s="54">
        <f>IF($G386="m",0,IF(AND($P386=0,$N386=0),0,TRUNC((800/($N386*60+$P386)-IF($G386="w",Parameter!$B$6,Parameter!$D$6))/IF($G386="w",Parameter!$C$6,Parameter!$E$6))))</f>
        <v>0</v>
      </c>
      <c r="R386" s="106"/>
      <c r="S386" s="73">
        <f>IF(R386=0,0,TRUNC((2000/(R386)- IF(Q386="w",Parameter!$B$6,Parameter!$D$6))/IF(Q386="w",Parameter!$C$6,Parameter!$E$6)))</f>
        <v>0</v>
      </c>
      <c r="T386" s="106"/>
      <c r="U386" s="73">
        <f>IF(T386=0,0,TRUNC((2000/(T386)- IF(Q386="w",Parameter!$B$3,Parameter!$D$3))/IF(Q386="w",Parameter!$C$3,Parameter!$E$3)))</f>
        <v>0</v>
      </c>
      <c r="V386" s="80"/>
      <c r="W386" s="79" t="s">
        <v>44</v>
      </c>
      <c r="X386" s="81"/>
      <c r="Y386" s="54">
        <f>IF($G386="w",0,IF(AND($V386=0,$X386=0),0,TRUNC((1000/($V386*60+$X386)-IF($G386="w",Parameter!$B$6,Parameter!$D$6))/IF($G386="w",Parameter!$C$6,Parameter!$E$6))))</f>
        <v>0</v>
      </c>
      <c r="Z386" s="37"/>
      <c r="AA386" s="104">
        <f>IF(Z386=0,0,TRUNC((SQRT(Z386)- IF($G386="w",Parameter!$B$11,Parameter!$D$11))/IF($G386="w",Parameter!$C$11,Parameter!$E$11)))</f>
        <v>0</v>
      </c>
      <c r="AB386" s="105"/>
      <c r="AC386" s="104">
        <f>IF(AB386=0,0,TRUNC((SQRT(AB386)- IF($G386="w",Parameter!$B$10,Parameter!$D$10))/IF($G386="w",Parameter!$C$10,Parameter!$E$10)))</f>
        <v>0</v>
      </c>
      <c r="AD386" s="38"/>
      <c r="AE386" s="55">
        <f>IF(AD386=0,0,TRUNC((SQRT(AD386)- IF($G386="w",Parameter!$B$15,Parameter!$D$15))/IF($G386="w",Parameter!$C$15,Parameter!$E$15)))</f>
        <v>0</v>
      </c>
      <c r="AF386" s="32"/>
      <c r="AG386" s="55">
        <f>IF(AF386=0,0,TRUNC((SQRT(AF386)- IF($G386="w",Parameter!$B$12,Parameter!$D$12))/IF($G386="w",Parameter!$C$12,Parameter!$E$12)))</f>
        <v>0</v>
      </c>
      <c r="AH386" s="60">
        <f t="shared" si="71"/>
        <v>0</v>
      </c>
      <c r="AI386" s="61">
        <f>LOOKUP($F386,Urkunde!$A$2:$A$16,IF($G386="w",Urkunde!$B$2:$B$16,Urkunde!$D$2:$D$16))</f>
        <v>0</v>
      </c>
      <c r="AJ386" s="61">
        <f>LOOKUP($F386,Urkunde!$A$2:$A$16,IF($G386="w",Urkunde!$C$2:$C$16,Urkunde!$E$2:$E$16))</f>
        <v>0</v>
      </c>
      <c r="AK386" s="61" t="str">
        <f t="shared" si="72"/>
        <v>-</v>
      </c>
      <c r="AL386" s="29">
        <f t="shared" si="73"/>
        <v>0</v>
      </c>
      <c r="AM386" s="21">
        <f t="shared" si="74"/>
        <v>0</v>
      </c>
      <c r="AN386" s="21">
        <f t="shared" si="75"/>
        <v>0</v>
      </c>
      <c r="AO386" s="21">
        <f t="shared" si="76"/>
        <v>0</v>
      </c>
      <c r="AP386" s="21">
        <f t="shared" si="77"/>
        <v>0</v>
      </c>
      <c r="AQ386" s="21">
        <f t="shared" si="78"/>
        <v>0</v>
      </c>
      <c r="AR386" s="21">
        <f t="shared" si="79"/>
        <v>0</v>
      </c>
      <c r="AS386" s="21">
        <f t="shared" si="80"/>
        <v>0</v>
      </c>
      <c r="AT386" s="21">
        <f t="shared" si="81"/>
        <v>0</v>
      </c>
      <c r="AU386" s="21">
        <f t="shared" si="82"/>
        <v>0</v>
      </c>
      <c r="AV386" s="21">
        <f t="shared" si="83"/>
        <v>0</v>
      </c>
    </row>
    <row r="387" spans="1:48" ht="15.6" x14ac:dyDescent="0.3">
      <c r="A387" s="51"/>
      <c r="B387" s="50"/>
      <c r="C387" s="96"/>
      <c r="D387" s="96"/>
      <c r="E387" s="49"/>
      <c r="F387" s="52">
        <f t="shared" si="70"/>
        <v>0</v>
      </c>
      <c r="G387" s="48"/>
      <c r="H387" s="38"/>
      <c r="I387" s="54">
        <f>IF(H387=0,0,TRUNC((50/(H387+0.24)- IF($G387="w",Parameter!$B$3,Parameter!$D$3))/IF($G387="w",Parameter!$C$3,Parameter!$E$3)))</f>
        <v>0</v>
      </c>
      <c r="J387" s="105"/>
      <c r="K387" s="54">
        <f>IF(J387=0,0,TRUNC((75/(J387+0.24)- IF($G387="w",Parameter!$B$3,Parameter!$D$3))/IF($G387="w",Parameter!$C$3,Parameter!$E$3)))</f>
        <v>0</v>
      </c>
      <c r="L387" s="105"/>
      <c r="M387" s="54">
        <f>IF(L387=0,0,TRUNC((100/(L387+0.24)- IF($G387="w",Parameter!$B$3,Parameter!$D$3))/IF($G387="w",Parameter!$C$3,Parameter!$E$3)))</f>
        <v>0</v>
      </c>
      <c r="N387" s="80"/>
      <c r="O387" s="79" t="s">
        <v>44</v>
      </c>
      <c r="P387" s="81"/>
      <c r="Q387" s="54">
        <f>IF($G387="m",0,IF(AND($P387=0,$N387=0),0,TRUNC((800/($N387*60+$P387)-IF($G387="w",Parameter!$B$6,Parameter!$D$6))/IF($G387="w",Parameter!$C$6,Parameter!$E$6))))</f>
        <v>0</v>
      </c>
      <c r="R387" s="106"/>
      <c r="S387" s="73">
        <f>IF(R387=0,0,TRUNC((2000/(R387)- IF(Q387="w",Parameter!$B$6,Parameter!$D$6))/IF(Q387="w",Parameter!$C$6,Parameter!$E$6)))</f>
        <v>0</v>
      </c>
      <c r="T387" s="106"/>
      <c r="U387" s="73">
        <f>IF(T387=0,0,TRUNC((2000/(T387)- IF(Q387="w",Parameter!$B$3,Parameter!$D$3))/IF(Q387="w",Parameter!$C$3,Parameter!$E$3)))</f>
        <v>0</v>
      </c>
      <c r="V387" s="80"/>
      <c r="W387" s="79" t="s">
        <v>44</v>
      </c>
      <c r="X387" s="81"/>
      <c r="Y387" s="54">
        <f>IF($G387="w",0,IF(AND($V387=0,$X387=0),0,TRUNC((1000/($V387*60+$X387)-IF($G387="w",Parameter!$B$6,Parameter!$D$6))/IF($G387="w",Parameter!$C$6,Parameter!$E$6))))</f>
        <v>0</v>
      </c>
      <c r="Z387" s="37"/>
      <c r="AA387" s="104">
        <f>IF(Z387=0,0,TRUNC((SQRT(Z387)- IF($G387="w",Parameter!$B$11,Parameter!$D$11))/IF($G387="w",Parameter!$C$11,Parameter!$E$11)))</f>
        <v>0</v>
      </c>
      <c r="AB387" s="105"/>
      <c r="AC387" s="104">
        <f>IF(AB387=0,0,TRUNC((SQRT(AB387)- IF($G387="w",Parameter!$B$10,Parameter!$D$10))/IF($G387="w",Parameter!$C$10,Parameter!$E$10)))</f>
        <v>0</v>
      </c>
      <c r="AD387" s="38"/>
      <c r="AE387" s="55">
        <f>IF(AD387=0,0,TRUNC((SQRT(AD387)- IF($G387="w",Parameter!$B$15,Parameter!$D$15))/IF($G387="w",Parameter!$C$15,Parameter!$E$15)))</f>
        <v>0</v>
      </c>
      <c r="AF387" s="32"/>
      <c r="AG387" s="55">
        <f>IF(AF387=0,0,TRUNC((SQRT(AF387)- IF($G387="w",Parameter!$B$12,Parameter!$D$12))/IF($G387="w",Parameter!$C$12,Parameter!$E$12)))</f>
        <v>0</v>
      </c>
      <c r="AH387" s="60">
        <f t="shared" si="71"/>
        <v>0</v>
      </c>
      <c r="AI387" s="61">
        <f>LOOKUP($F387,Urkunde!$A$2:$A$16,IF($G387="w",Urkunde!$B$2:$B$16,Urkunde!$D$2:$D$16))</f>
        <v>0</v>
      </c>
      <c r="AJ387" s="61">
        <f>LOOKUP($F387,Urkunde!$A$2:$A$16,IF($G387="w",Urkunde!$C$2:$C$16,Urkunde!$E$2:$E$16))</f>
        <v>0</v>
      </c>
      <c r="AK387" s="61" t="str">
        <f t="shared" si="72"/>
        <v>-</v>
      </c>
      <c r="AL387" s="29">
        <f t="shared" si="73"/>
        <v>0</v>
      </c>
      <c r="AM387" s="21">
        <f t="shared" si="74"/>
        <v>0</v>
      </c>
      <c r="AN387" s="21">
        <f t="shared" si="75"/>
        <v>0</v>
      </c>
      <c r="AO387" s="21">
        <f t="shared" si="76"/>
        <v>0</v>
      </c>
      <c r="AP387" s="21">
        <f t="shared" si="77"/>
        <v>0</v>
      </c>
      <c r="AQ387" s="21">
        <f t="shared" si="78"/>
        <v>0</v>
      </c>
      <c r="AR387" s="21">
        <f t="shared" si="79"/>
        <v>0</v>
      </c>
      <c r="AS387" s="21">
        <f t="shared" si="80"/>
        <v>0</v>
      </c>
      <c r="AT387" s="21">
        <f t="shared" si="81"/>
        <v>0</v>
      </c>
      <c r="AU387" s="21">
        <f t="shared" si="82"/>
        <v>0</v>
      </c>
      <c r="AV387" s="21">
        <f t="shared" si="83"/>
        <v>0</v>
      </c>
    </row>
    <row r="388" spans="1:48" ht="15.6" x14ac:dyDescent="0.3">
      <c r="A388" s="51"/>
      <c r="B388" s="50"/>
      <c r="C388" s="96"/>
      <c r="D388" s="96"/>
      <c r="E388" s="49"/>
      <c r="F388" s="52">
        <f t="shared" ref="F388:F451" si="84">IF(E388=0,0,$E$2-E388)</f>
        <v>0</v>
      </c>
      <c r="G388" s="48"/>
      <c r="H388" s="38"/>
      <c r="I388" s="54">
        <f>IF(H388=0,0,TRUNC((50/(H388+0.24)- IF($G388="w",Parameter!$B$3,Parameter!$D$3))/IF($G388="w",Parameter!$C$3,Parameter!$E$3)))</f>
        <v>0</v>
      </c>
      <c r="J388" s="105"/>
      <c r="K388" s="54">
        <f>IF(J388=0,0,TRUNC((75/(J388+0.24)- IF($G388="w",Parameter!$B$3,Parameter!$D$3))/IF($G388="w",Parameter!$C$3,Parameter!$E$3)))</f>
        <v>0</v>
      </c>
      <c r="L388" s="105"/>
      <c r="M388" s="54">
        <f>IF(L388=0,0,TRUNC((100/(L388+0.24)- IF($G388="w",Parameter!$B$3,Parameter!$D$3))/IF($G388="w",Parameter!$C$3,Parameter!$E$3)))</f>
        <v>0</v>
      </c>
      <c r="N388" s="80"/>
      <c r="O388" s="79" t="s">
        <v>44</v>
      </c>
      <c r="P388" s="81"/>
      <c r="Q388" s="54">
        <f>IF($G388="m",0,IF(AND($P388=0,$N388=0),0,TRUNC((800/($N388*60+$P388)-IF($G388="w",Parameter!$B$6,Parameter!$D$6))/IF($G388="w",Parameter!$C$6,Parameter!$E$6))))</f>
        <v>0</v>
      </c>
      <c r="R388" s="106"/>
      <c r="S388" s="73">
        <f>IF(R388=0,0,TRUNC((2000/(R388)- IF(Q388="w",Parameter!$B$6,Parameter!$D$6))/IF(Q388="w",Parameter!$C$6,Parameter!$E$6)))</f>
        <v>0</v>
      </c>
      <c r="T388" s="106"/>
      <c r="U388" s="73">
        <f>IF(T388=0,0,TRUNC((2000/(T388)- IF(Q388="w",Parameter!$B$3,Parameter!$D$3))/IF(Q388="w",Parameter!$C$3,Parameter!$E$3)))</f>
        <v>0</v>
      </c>
      <c r="V388" s="80"/>
      <c r="W388" s="79" t="s">
        <v>44</v>
      </c>
      <c r="X388" s="81"/>
      <c r="Y388" s="54">
        <f>IF($G388="w",0,IF(AND($V388=0,$X388=0),0,TRUNC((1000/($V388*60+$X388)-IF($G388="w",Parameter!$B$6,Parameter!$D$6))/IF($G388="w",Parameter!$C$6,Parameter!$E$6))))</f>
        <v>0</v>
      </c>
      <c r="Z388" s="37"/>
      <c r="AA388" s="104">
        <f>IF(Z388=0,0,TRUNC((SQRT(Z388)- IF($G388="w",Parameter!$B$11,Parameter!$D$11))/IF($G388="w",Parameter!$C$11,Parameter!$E$11)))</f>
        <v>0</v>
      </c>
      <c r="AB388" s="105"/>
      <c r="AC388" s="104">
        <f>IF(AB388=0,0,TRUNC((SQRT(AB388)- IF($G388="w",Parameter!$B$10,Parameter!$D$10))/IF($G388="w",Parameter!$C$10,Parameter!$E$10)))</f>
        <v>0</v>
      </c>
      <c r="AD388" s="38"/>
      <c r="AE388" s="55">
        <f>IF(AD388=0,0,TRUNC((SQRT(AD388)- IF($G388="w",Parameter!$B$15,Parameter!$D$15))/IF($G388="w",Parameter!$C$15,Parameter!$E$15)))</f>
        <v>0</v>
      </c>
      <c r="AF388" s="32"/>
      <c r="AG388" s="55">
        <f>IF(AF388=0,0,TRUNC((SQRT(AF388)- IF($G388="w",Parameter!$B$12,Parameter!$D$12))/IF($G388="w",Parameter!$C$12,Parameter!$E$12)))</f>
        <v>0</v>
      </c>
      <c r="AH388" s="60">
        <f t="shared" si="71"/>
        <v>0</v>
      </c>
      <c r="AI388" s="61">
        <f>LOOKUP($F388,Urkunde!$A$2:$A$16,IF($G388="w",Urkunde!$B$2:$B$16,Urkunde!$D$2:$D$16))</f>
        <v>0</v>
      </c>
      <c r="AJ388" s="61">
        <f>LOOKUP($F388,Urkunde!$A$2:$A$16,IF($G388="w",Urkunde!$C$2:$C$16,Urkunde!$E$2:$E$16))</f>
        <v>0</v>
      </c>
      <c r="AK388" s="61" t="str">
        <f t="shared" si="72"/>
        <v>-</v>
      </c>
      <c r="AL388" s="29">
        <f t="shared" si="73"/>
        <v>0</v>
      </c>
      <c r="AM388" s="21">
        <f t="shared" si="74"/>
        <v>0</v>
      </c>
      <c r="AN388" s="21">
        <f t="shared" si="75"/>
        <v>0</v>
      </c>
      <c r="AO388" s="21">
        <f t="shared" si="76"/>
        <v>0</v>
      </c>
      <c r="AP388" s="21">
        <f t="shared" si="77"/>
        <v>0</v>
      </c>
      <c r="AQ388" s="21">
        <f t="shared" si="78"/>
        <v>0</v>
      </c>
      <c r="AR388" s="21">
        <f t="shared" si="79"/>
        <v>0</v>
      </c>
      <c r="AS388" s="21">
        <f t="shared" si="80"/>
        <v>0</v>
      </c>
      <c r="AT388" s="21">
        <f t="shared" si="81"/>
        <v>0</v>
      </c>
      <c r="AU388" s="21">
        <f t="shared" si="82"/>
        <v>0</v>
      </c>
      <c r="AV388" s="21">
        <f t="shared" si="83"/>
        <v>0</v>
      </c>
    </row>
    <row r="389" spans="1:48" ht="15.6" x14ac:dyDescent="0.3">
      <c r="A389" s="51"/>
      <c r="B389" s="50"/>
      <c r="C389" s="96"/>
      <c r="D389" s="96"/>
      <c r="E389" s="49"/>
      <c r="F389" s="52">
        <f t="shared" si="84"/>
        <v>0</v>
      </c>
      <c r="G389" s="48"/>
      <c r="H389" s="38"/>
      <c r="I389" s="54">
        <f>IF(H389=0,0,TRUNC((50/(H389+0.24)- IF($G389="w",Parameter!$B$3,Parameter!$D$3))/IF($G389="w",Parameter!$C$3,Parameter!$E$3)))</f>
        <v>0</v>
      </c>
      <c r="J389" s="105"/>
      <c r="K389" s="54">
        <f>IF(J389=0,0,TRUNC((75/(J389+0.24)- IF($G389="w",Parameter!$B$3,Parameter!$D$3))/IF($G389="w",Parameter!$C$3,Parameter!$E$3)))</f>
        <v>0</v>
      </c>
      <c r="L389" s="105"/>
      <c r="M389" s="54">
        <f>IF(L389=0,0,TRUNC((100/(L389+0.24)- IF($G389="w",Parameter!$B$3,Parameter!$D$3))/IF($G389="w",Parameter!$C$3,Parameter!$E$3)))</f>
        <v>0</v>
      </c>
      <c r="N389" s="80"/>
      <c r="O389" s="79" t="s">
        <v>44</v>
      </c>
      <c r="P389" s="81"/>
      <c r="Q389" s="54">
        <f>IF($G389="m",0,IF(AND($P389=0,$N389=0),0,TRUNC((800/($N389*60+$P389)-IF($G389="w",Parameter!$B$6,Parameter!$D$6))/IF($G389="w",Parameter!$C$6,Parameter!$E$6))))</f>
        <v>0</v>
      </c>
      <c r="R389" s="106"/>
      <c r="S389" s="73">
        <f>IF(R389=0,0,TRUNC((2000/(R389)- IF(Q389="w",Parameter!$B$6,Parameter!$D$6))/IF(Q389="w",Parameter!$C$6,Parameter!$E$6)))</f>
        <v>0</v>
      </c>
      <c r="T389" s="106"/>
      <c r="U389" s="73">
        <f>IF(T389=0,0,TRUNC((2000/(T389)- IF(Q389="w",Parameter!$B$3,Parameter!$D$3))/IF(Q389="w",Parameter!$C$3,Parameter!$E$3)))</f>
        <v>0</v>
      </c>
      <c r="V389" s="80"/>
      <c r="W389" s="79" t="s">
        <v>44</v>
      </c>
      <c r="X389" s="81"/>
      <c r="Y389" s="54">
        <f>IF($G389="w",0,IF(AND($V389=0,$X389=0),0,TRUNC((1000/($V389*60+$X389)-IF($G389="w",Parameter!$B$6,Parameter!$D$6))/IF($G389="w",Parameter!$C$6,Parameter!$E$6))))</f>
        <v>0</v>
      </c>
      <c r="Z389" s="37"/>
      <c r="AA389" s="104">
        <f>IF(Z389=0,0,TRUNC((SQRT(Z389)- IF($G389="w",Parameter!$B$11,Parameter!$D$11))/IF($G389="w",Parameter!$C$11,Parameter!$E$11)))</f>
        <v>0</v>
      </c>
      <c r="AB389" s="105"/>
      <c r="AC389" s="104">
        <f>IF(AB389=0,0,TRUNC((SQRT(AB389)- IF($G389="w",Parameter!$B$10,Parameter!$D$10))/IF($G389="w",Parameter!$C$10,Parameter!$E$10)))</f>
        <v>0</v>
      </c>
      <c r="AD389" s="38"/>
      <c r="AE389" s="55">
        <f>IF(AD389=0,0,TRUNC((SQRT(AD389)- IF($G389="w",Parameter!$B$15,Parameter!$D$15))/IF($G389="w",Parameter!$C$15,Parameter!$E$15)))</f>
        <v>0</v>
      </c>
      <c r="AF389" s="32"/>
      <c r="AG389" s="55">
        <f>IF(AF389=0,0,TRUNC((SQRT(AF389)- IF($G389="w",Parameter!$B$12,Parameter!$D$12))/IF($G389="w",Parameter!$C$12,Parameter!$E$12)))</f>
        <v>0</v>
      </c>
      <c r="AH389" s="60">
        <f t="shared" ref="AH389:AH452" si="85">AV389</f>
        <v>0</v>
      </c>
      <c r="AI389" s="61">
        <f>LOOKUP($F389,Urkunde!$A$2:$A$16,IF($G389="w",Urkunde!$B$2:$B$16,Urkunde!$D$2:$D$16))</f>
        <v>0</v>
      </c>
      <c r="AJ389" s="61">
        <f>LOOKUP($F389,Urkunde!$A$2:$A$16,IF($G389="w",Urkunde!$C$2:$C$16,Urkunde!$E$2:$E$16))</f>
        <v>0</v>
      </c>
      <c r="AK389" s="61" t="str">
        <f t="shared" ref="AK389:AK452" si="86">IF(AH389=0,"-",IF(AH389&gt;=AJ389,"Ehrenurkunde",IF(AH389&gt;=AI389,"Siegerurkunde","Teilnehmerurkunde")))</f>
        <v>-</v>
      </c>
      <c r="AL389" s="29">
        <f t="shared" ref="AL389:AL452" si="87">$I389</f>
        <v>0</v>
      </c>
      <c r="AM389" s="21">
        <f t="shared" ref="AM389:AM452" si="88">$K389</f>
        <v>0</v>
      </c>
      <c r="AN389" s="21">
        <f t="shared" ref="AN389:AN452" si="89">$M389</f>
        <v>0</v>
      </c>
      <c r="AO389" s="21">
        <f t="shared" ref="AO389:AO452" si="90">$Q389</f>
        <v>0</v>
      </c>
      <c r="AP389" s="21">
        <f t="shared" ref="AP389:AP452" si="91">$S389</f>
        <v>0</v>
      </c>
      <c r="AQ389" s="21">
        <f t="shared" ref="AQ389:AQ452" si="92">$U389</f>
        <v>0</v>
      </c>
      <c r="AR389" s="21">
        <f t="shared" ref="AR389:AR452" si="93">$Y389</f>
        <v>0</v>
      </c>
      <c r="AS389" s="21">
        <f t="shared" ref="AS389:AS452" si="94">$AA389</f>
        <v>0</v>
      </c>
      <c r="AT389" s="21">
        <f t="shared" ref="AT389:AT452" si="95">$AC389</f>
        <v>0</v>
      </c>
      <c r="AU389" s="21">
        <f t="shared" ref="AU389:AU452" si="96">$AE389</f>
        <v>0</v>
      </c>
      <c r="AV389" s="21">
        <f t="shared" ref="AV389:AV452" si="97">LARGE(AL389:AU389,1) + LARGE(AL389:AU389,2) + LARGE(AL389:AU389,3)</f>
        <v>0</v>
      </c>
    </row>
    <row r="390" spans="1:48" ht="15.6" x14ac:dyDescent="0.3">
      <c r="A390" s="51"/>
      <c r="B390" s="50"/>
      <c r="C390" s="96"/>
      <c r="D390" s="96"/>
      <c r="E390" s="49"/>
      <c r="F390" s="52">
        <f t="shared" si="84"/>
        <v>0</v>
      </c>
      <c r="G390" s="48"/>
      <c r="H390" s="38"/>
      <c r="I390" s="54">
        <f>IF(H390=0,0,TRUNC((50/(H390+0.24)- IF($G390="w",Parameter!$B$3,Parameter!$D$3))/IF($G390="w",Parameter!$C$3,Parameter!$E$3)))</f>
        <v>0</v>
      </c>
      <c r="J390" s="105"/>
      <c r="K390" s="54">
        <f>IF(J390=0,0,TRUNC((75/(J390+0.24)- IF($G390="w",Parameter!$B$3,Parameter!$D$3))/IF($G390="w",Parameter!$C$3,Parameter!$E$3)))</f>
        <v>0</v>
      </c>
      <c r="L390" s="105"/>
      <c r="M390" s="54">
        <f>IF(L390=0,0,TRUNC((100/(L390+0.24)- IF($G390="w",Parameter!$B$3,Parameter!$D$3))/IF($G390="w",Parameter!$C$3,Parameter!$E$3)))</f>
        <v>0</v>
      </c>
      <c r="N390" s="80"/>
      <c r="O390" s="79" t="s">
        <v>44</v>
      </c>
      <c r="P390" s="81"/>
      <c r="Q390" s="54">
        <f>IF($G390="m",0,IF(AND($P390=0,$N390=0),0,TRUNC((800/($N390*60+$P390)-IF($G390="w",Parameter!$B$6,Parameter!$D$6))/IF($G390="w",Parameter!$C$6,Parameter!$E$6))))</f>
        <v>0</v>
      </c>
      <c r="R390" s="106"/>
      <c r="S390" s="73">
        <f>IF(R390=0,0,TRUNC((2000/(R390)- IF(Q390="w",Parameter!$B$6,Parameter!$D$6))/IF(Q390="w",Parameter!$C$6,Parameter!$E$6)))</f>
        <v>0</v>
      </c>
      <c r="T390" s="106"/>
      <c r="U390" s="73">
        <f>IF(T390=0,0,TRUNC((2000/(T390)- IF(Q390="w",Parameter!$B$3,Parameter!$D$3))/IF(Q390="w",Parameter!$C$3,Parameter!$E$3)))</f>
        <v>0</v>
      </c>
      <c r="V390" s="80"/>
      <c r="W390" s="79" t="s">
        <v>44</v>
      </c>
      <c r="X390" s="81"/>
      <c r="Y390" s="54">
        <f>IF($G390="w",0,IF(AND($V390=0,$X390=0),0,TRUNC((1000/($V390*60+$X390)-IF($G390="w",Parameter!$B$6,Parameter!$D$6))/IF($G390="w",Parameter!$C$6,Parameter!$E$6))))</f>
        <v>0</v>
      </c>
      <c r="Z390" s="37"/>
      <c r="AA390" s="104">
        <f>IF(Z390=0,0,TRUNC((SQRT(Z390)- IF($G390="w",Parameter!$B$11,Parameter!$D$11))/IF($G390="w",Parameter!$C$11,Parameter!$E$11)))</f>
        <v>0</v>
      </c>
      <c r="AB390" s="105"/>
      <c r="AC390" s="104">
        <f>IF(AB390=0,0,TRUNC((SQRT(AB390)- IF($G390="w",Parameter!$B$10,Parameter!$D$10))/IF($G390="w",Parameter!$C$10,Parameter!$E$10)))</f>
        <v>0</v>
      </c>
      <c r="AD390" s="38"/>
      <c r="AE390" s="55">
        <f>IF(AD390=0,0,TRUNC((SQRT(AD390)- IF($G390="w",Parameter!$B$15,Parameter!$D$15))/IF($G390="w",Parameter!$C$15,Parameter!$E$15)))</f>
        <v>0</v>
      </c>
      <c r="AF390" s="32"/>
      <c r="AG390" s="55">
        <f>IF(AF390=0,0,TRUNC((SQRT(AF390)- IF($G390="w",Parameter!$B$12,Parameter!$D$12))/IF($G390="w",Parameter!$C$12,Parameter!$E$12)))</f>
        <v>0</v>
      </c>
      <c r="AH390" s="60">
        <f t="shared" si="85"/>
        <v>0</v>
      </c>
      <c r="AI390" s="61">
        <f>LOOKUP($F390,Urkunde!$A$2:$A$16,IF($G390="w",Urkunde!$B$2:$B$16,Urkunde!$D$2:$D$16))</f>
        <v>0</v>
      </c>
      <c r="AJ390" s="61">
        <f>LOOKUP($F390,Urkunde!$A$2:$A$16,IF($G390="w",Urkunde!$C$2:$C$16,Urkunde!$E$2:$E$16))</f>
        <v>0</v>
      </c>
      <c r="AK390" s="61" t="str">
        <f t="shared" si="86"/>
        <v>-</v>
      </c>
      <c r="AL390" s="29">
        <f t="shared" si="87"/>
        <v>0</v>
      </c>
      <c r="AM390" s="21">
        <f t="shared" si="88"/>
        <v>0</v>
      </c>
      <c r="AN390" s="21">
        <f t="shared" si="89"/>
        <v>0</v>
      </c>
      <c r="AO390" s="21">
        <f t="shared" si="90"/>
        <v>0</v>
      </c>
      <c r="AP390" s="21">
        <f t="shared" si="91"/>
        <v>0</v>
      </c>
      <c r="AQ390" s="21">
        <f t="shared" si="92"/>
        <v>0</v>
      </c>
      <c r="AR390" s="21">
        <f t="shared" si="93"/>
        <v>0</v>
      </c>
      <c r="AS390" s="21">
        <f t="shared" si="94"/>
        <v>0</v>
      </c>
      <c r="AT390" s="21">
        <f t="shared" si="95"/>
        <v>0</v>
      </c>
      <c r="AU390" s="21">
        <f t="shared" si="96"/>
        <v>0</v>
      </c>
      <c r="AV390" s="21">
        <f t="shared" si="97"/>
        <v>0</v>
      </c>
    </row>
    <row r="391" spans="1:48" ht="15.6" x14ac:dyDescent="0.3">
      <c r="A391" s="51"/>
      <c r="B391" s="50"/>
      <c r="C391" s="96"/>
      <c r="D391" s="96"/>
      <c r="E391" s="49"/>
      <c r="F391" s="52">
        <f t="shared" si="84"/>
        <v>0</v>
      </c>
      <c r="G391" s="48"/>
      <c r="H391" s="38"/>
      <c r="I391" s="54">
        <f>IF(H391=0,0,TRUNC((50/(H391+0.24)- IF($G391="w",Parameter!$B$3,Parameter!$D$3))/IF($G391="w",Parameter!$C$3,Parameter!$E$3)))</f>
        <v>0</v>
      </c>
      <c r="J391" s="105"/>
      <c r="K391" s="54">
        <f>IF(J391=0,0,TRUNC((75/(J391+0.24)- IF($G391="w",Parameter!$B$3,Parameter!$D$3))/IF($G391="w",Parameter!$C$3,Parameter!$E$3)))</f>
        <v>0</v>
      </c>
      <c r="L391" s="105"/>
      <c r="M391" s="54">
        <f>IF(L391=0,0,TRUNC((100/(L391+0.24)- IF($G391="w",Parameter!$B$3,Parameter!$D$3))/IF($G391="w",Parameter!$C$3,Parameter!$E$3)))</f>
        <v>0</v>
      </c>
      <c r="N391" s="80"/>
      <c r="O391" s="79" t="s">
        <v>44</v>
      </c>
      <c r="P391" s="81"/>
      <c r="Q391" s="54">
        <f>IF($G391="m",0,IF(AND($P391=0,$N391=0),0,TRUNC((800/($N391*60+$P391)-IF($G391="w",Parameter!$B$6,Parameter!$D$6))/IF($G391="w",Parameter!$C$6,Parameter!$E$6))))</f>
        <v>0</v>
      </c>
      <c r="R391" s="106"/>
      <c r="S391" s="73">
        <f>IF(R391=0,0,TRUNC((2000/(R391)- IF(Q391="w",Parameter!$B$6,Parameter!$D$6))/IF(Q391="w",Parameter!$C$6,Parameter!$E$6)))</f>
        <v>0</v>
      </c>
      <c r="T391" s="106"/>
      <c r="U391" s="73">
        <f>IF(T391=0,0,TRUNC((2000/(T391)- IF(Q391="w",Parameter!$B$3,Parameter!$D$3))/IF(Q391="w",Parameter!$C$3,Parameter!$E$3)))</f>
        <v>0</v>
      </c>
      <c r="V391" s="80"/>
      <c r="W391" s="79" t="s">
        <v>44</v>
      </c>
      <c r="X391" s="81"/>
      <c r="Y391" s="54">
        <f>IF($G391="w",0,IF(AND($V391=0,$X391=0),0,TRUNC((1000/($V391*60+$X391)-IF($G391="w",Parameter!$B$6,Parameter!$D$6))/IF($G391="w",Parameter!$C$6,Parameter!$E$6))))</f>
        <v>0</v>
      </c>
      <c r="Z391" s="37"/>
      <c r="AA391" s="104">
        <f>IF(Z391=0,0,TRUNC((SQRT(Z391)- IF($G391="w",Parameter!$B$11,Parameter!$D$11))/IF($G391="w",Parameter!$C$11,Parameter!$E$11)))</f>
        <v>0</v>
      </c>
      <c r="AB391" s="105"/>
      <c r="AC391" s="104">
        <f>IF(AB391=0,0,TRUNC((SQRT(AB391)- IF($G391="w",Parameter!$B$10,Parameter!$D$10))/IF($G391="w",Parameter!$C$10,Parameter!$E$10)))</f>
        <v>0</v>
      </c>
      <c r="AD391" s="38"/>
      <c r="AE391" s="55">
        <f>IF(AD391=0,0,TRUNC((SQRT(AD391)- IF($G391="w",Parameter!$B$15,Parameter!$D$15))/IF($G391="w",Parameter!$C$15,Parameter!$E$15)))</f>
        <v>0</v>
      </c>
      <c r="AF391" s="32"/>
      <c r="AG391" s="55">
        <f>IF(AF391=0,0,TRUNC((SQRT(AF391)- IF($G391="w",Parameter!$B$12,Parameter!$D$12))/IF($G391="w",Parameter!$C$12,Parameter!$E$12)))</f>
        <v>0</v>
      </c>
      <c r="AH391" s="60">
        <f t="shared" si="85"/>
        <v>0</v>
      </c>
      <c r="AI391" s="61">
        <f>LOOKUP($F391,Urkunde!$A$2:$A$16,IF($G391="w",Urkunde!$B$2:$B$16,Urkunde!$D$2:$D$16))</f>
        <v>0</v>
      </c>
      <c r="AJ391" s="61">
        <f>LOOKUP($F391,Urkunde!$A$2:$A$16,IF($G391="w",Urkunde!$C$2:$C$16,Urkunde!$E$2:$E$16))</f>
        <v>0</v>
      </c>
      <c r="AK391" s="61" t="str">
        <f t="shared" si="86"/>
        <v>-</v>
      </c>
      <c r="AL391" s="29">
        <f t="shared" si="87"/>
        <v>0</v>
      </c>
      <c r="AM391" s="21">
        <f t="shared" si="88"/>
        <v>0</v>
      </c>
      <c r="AN391" s="21">
        <f t="shared" si="89"/>
        <v>0</v>
      </c>
      <c r="AO391" s="21">
        <f t="shared" si="90"/>
        <v>0</v>
      </c>
      <c r="AP391" s="21">
        <f t="shared" si="91"/>
        <v>0</v>
      </c>
      <c r="AQ391" s="21">
        <f t="shared" si="92"/>
        <v>0</v>
      </c>
      <c r="AR391" s="21">
        <f t="shared" si="93"/>
        <v>0</v>
      </c>
      <c r="AS391" s="21">
        <f t="shared" si="94"/>
        <v>0</v>
      </c>
      <c r="AT391" s="21">
        <f t="shared" si="95"/>
        <v>0</v>
      </c>
      <c r="AU391" s="21">
        <f t="shared" si="96"/>
        <v>0</v>
      </c>
      <c r="AV391" s="21">
        <f t="shared" si="97"/>
        <v>0</v>
      </c>
    </row>
    <row r="392" spans="1:48" ht="15.6" x14ac:dyDescent="0.3">
      <c r="A392" s="51"/>
      <c r="B392" s="50"/>
      <c r="C392" s="96"/>
      <c r="D392" s="96"/>
      <c r="E392" s="49"/>
      <c r="F392" s="52">
        <f t="shared" si="84"/>
        <v>0</v>
      </c>
      <c r="G392" s="48"/>
      <c r="H392" s="38"/>
      <c r="I392" s="54">
        <f>IF(H392=0,0,TRUNC((50/(H392+0.24)- IF($G392="w",Parameter!$B$3,Parameter!$D$3))/IF($G392="w",Parameter!$C$3,Parameter!$E$3)))</f>
        <v>0</v>
      </c>
      <c r="J392" s="105"/>
      <c r="K392" s="54">
        <f>IF(J392=0,0,TRUNC((75/(J392+0.24)- IF($G392="w",Parameter!$B$3,Parameter!$D$3))/IF($G392="w",Parameter!$C$3,Parameter!$E$3)))</f>
        <v>0</v>
      </c>
      <c r="L392" s="105"/>
      <c r="M392" s="54">
        <f>IF(L392=0,0,TRUNC((100/(L392+0.24)- IF($G392="w",Parameter!$B$3,Parameter!$D$3))/IF($G392="w",Parameter!$C$3,Parameter!$E$3)))</f>
        <v>0</v>
      </c>
      <c r="N392" s="80"/>
      <c r="O392" s="79" t="s">
        <v>44</v>
      </c>
      <c r="P392" s="81"/>
      <c r="Q392" s="54">
        <f>IF($G392="m",0,IF(AND($P392=0,$N392=0),0,TRUNC((800/($N392*60+$P392)-IF($G392="w",Parameter!$B$6,Parameter!$D$6))/IF($G392="w",Parameter!$C$6,Parameter!$E$6))))</f>
        <v>0</v>
      </c>
      <c r="R392" s="106"/>
      <c r="S392" s="73">
        <f>IF(R392=0,0,TRUNC((2000/(R392)- IF(Q392="w",Parameter!$B$6,Parameter!$D$6))/IF(Q392="w",Parameter!$C$6,Parameter!$E$6)))</f>
        <v>0</v>
      </c>
      <c r="T392" s="106"/>
      <c r="U392" s="73">
        <f>IF(T392=0,0,TRUNC((2000/(T392)- IF(Q392="w",Parameter!$B$3,Parameter!$D$3))/IF(Q392="w",Parameter!$C$3,Parameter!$E$3)))</f>
        <v>0</v>
      </c>
      <c r="V392" s="80"/>
      <c r="W392" s="79" t="s">
        <v>44</v>
      </c>
      <c r="X392" s="81"/>
      <c r="Y392" s="54">
        <f>IF($G392="w",0,IF(AND($V392=0,$X392=0),0,TRUNC((1000/($V392*60+$X392)-IF($G392="w",Parameter!$B$6,Parameter!$D$6))/IF($G392="w",Parameter!$C$6,Parameter!$E$6))))</f>
        <v>0</v>
      </c>
      <c r="Z392" s="37"/>
      <c r="AA392" s="104">
        <f>IF(Z392=0,0,TRUNC((SQRT(Z392)- IF($G392="w",Parameter!$B$11,Parameter!$D$11))/IF($G392="w",Parameter!$C$11,Parameter!$E$11)))</f>
        <v>0</v>
      </c>
      <c r="AB392" s="105"/>
      <c r="AC392" s="104">
        <f>IF(AB392=0,0,TRUNC((SQRT(AB392)- IF($G392="w",Parameter!$B$10,Parameter!$D$10))/IF($G392="w",Parameter!$C$10,Parameter!$E$10)))</f>
        <v>0</v>
      </c>
      <c r="AD392" s="38"/>
      <c r="AE392" s="55">
        <f>IF(AD392=0,0,TRUNC((SQRT(AD392)- IF($G392="w",Parameter!$B$15,Parameter!$D$15))/IF($G392="w",Parameter!$C$15,Parameter!$E$15)))</f>
        <v>0</v>
      </c>
      <c r="AF392" s="32"/>
      <c r="AG392" s="55">
        <f>IF(AF392=0,0,TRUNC((SQRT(AF392)- IF($G392="w",Parameter!$B$12,Parameter!$D$12))/IF($G392="w",Parameter!$C$12,Parameter!$E$12)))</f>
        <v>0</v>
      </c>
      <c r="AH392" s="60">
        <f t="shared" si="85"/>
        <v>0</v>
      </c>
      <c r="AI392" s="61">
        <f>LOOKUP($F392,Urkunde!$A$2:$A$16,IF($G392="w",Urkunde!$B$2:$B$16,Urkunde!$D$2:$D$16))</f>
        <v>0</v>
      </c>
      <c r="AJ392" s="61">
        <f>LOOKUP($F392,Urkunde!$A$2:$A$16,IF($G392="w",Urkunde!$C$2:$C$16,Urkunde!$E$2:$E$16))</f>
        <v>0</v>
      </c>
      <c r="AK392" s="61" t="str">
        <f t="shared" si="86"/>
        <v>-</v>
      </c>
      <c r="AL392" s="29">
        <f t="shared" si="87"/>
        <v>0</v>
      </c>
      <c r="AM392" s="21">
        <f t="shared" si="88"/>
        <v>0</v>
      </c>
      <c r="AN392" s="21">
        <f t="shared" si="89"/>
        <v>0</v>
      </c>
      <c r="AO392" s="21">
        <f t="shared" si="90"/>
        <v>0</v>
      </c>
      <c r="AP392" s="21">
        <f t="shared" si="91"/>
        <v>0</v>
      </c>
      <c r="AQ392" s="21">
        <f t="shared" si="92"/>
        <v>0</v>
      </c>
      <c r="AR392" s="21">
        <f t="shared" si="93"/>
        <v>0</v>
      </c>
      <c r="AS392" s="21">
        <f t="shared" si="94"/>
        <v>0</v>
      </c>
      <c r="AT392" s="21">
        <f t="shared" si="95"/>
        <v>0</v>
      </c>
      <c r="AU392" s="21">
        <f t="shared" si="96"/>
        <v>0</v>
      </c>
      <c r="AV392" s="21">
        <f t="shared" si="97"/>
        <v>0</v>
      </c>
    </row>
    <row r="393" spans="1:48" ht="15.6" x14ac:dyDescent="0.3">
      <c r="A393" s="51"/>
      <c r="B393" s="50"/>
      <c r="C393" s="96"/>
      <c r="D393" s="96"/>
      <c r="E393" s="49"/>
      <c r="F393" s="52">
        <f t="shared" si="84"/>
        <v>0</v>
      </c>
      <c r="G393" s="48"/>
      <c r="H393" s="38"/>
      <c r="I393" s="54">
        <f>IF(H393=0,0,TRUNC((50/(H393+0.24)- IF($G393="w",Parameter!$B$3,Parameter!$D$3))/IF($G393="w",Parameter!$C$3,Parameter!$E$3)))</f>
        <v>0</v>
      </c>
      <c r="J393" s="105"/>
      <c r="K393" s="54">
        <f>IF(J393=0,0,TRUNC((75/(J393+0.24)- IF($G393="w",Parameter!$B$3,Parameter!$D$3))/IF($G393="w",Parameter!$C$3,Parameter!$E$3)))</f>
        <v>0</v>
      </c>
      <c r="L393" s="105"/>
      <c r="M393" s="54">
        <f>IF(L393=0,0,TRUNC((100/(L393+0.24)- IF($G393="w",Parameter!$B$3,Parameter!$D$3))/IF($G393="w",Parameter!$C$3,Parameter!$E$3)))</f>
        <v>0</v>
      </c>
      <c r="N393" s="80"/>
      <c r="O393" s="79" t="s">
        <v>44</v>
      </c>
      <c r="P393" s="81"/>
      <c r="Q393" s="54">
        <f>IF($G393="m",0,IF(AND($P393=0,$N393=0),0,TRUNC((800/($N393*60+$P393)-IF($G393="w",Parameter!$B$6,Parameter!$D$6))/IF($G393="w",Parameter!$C$6,Parameter!$E$6))))</f>
        <v>0</v>
      </c>
      <c r="R393" s="106"/>
      <c r="S393" s="73">
        <f>IF(R393=0,0,TRUNC((2000/(R393)- IF(Q393="w",Parameter!$B$6,Parameter!$D$6))/IF(Q393="w",Parameter!$C$6,Parameter!$E$6)))</f>
        <v>0</v>
      </c>
      <c r="T393" s="106"/>
      <c r="U393" s="73">
        <f>IF(T393=0,0,TRUNC((2000/(T393)- IF(Q393="w",Parameter!$B$3,Parameter!$D$3))/IF(Q393="w",Parameter!$C$3,Parameter!$E$3)))</f>
        <v>0</v>
      </c>
      <c r="V393" s="80"/>
      <c r="W393" s="79" t="s">
        <v>44</v>
      </c>
      <c r="X393" s="81"/>
      <c r="Y393" s="54">
        <f>IF($G393="w",0,IF(AND($V393=0,$X393=0),0,TRUNC((1000/($V393*60+$X393)-IF($G393="w",Parameter!$B$6,Parameter!$D$6))/IF($G393="w",Parameter!$C$6,Parameter!$E$6))))</f>
        <v>0</v>
      </c>
      <c r="Z393" s="37"/>
      <c r="AA393" s="104">
        <f>IF(Z393=0,0,TRUNC((SQRT(Z393)- IF($G393="w",Parameter!$B$11,Parameter!$D$11))/IF($G393="w",Parameter!$C$11,Parameter!$E$11)))</f>
        <v>0</v>
      </c>
      <c r="AB393" s="105"/>
      <c r="AC393" s="104">
        <f>IF(AB393=0,0,TRUNC((SQRT(AB393)- IF($G393="w",Parameter!$B$10,Parameter!$D$10))/IF($G393="w",Parameter!$C$10,Parameter!$E$10)))</f>
        <v>0</v>
      </c>
      <c r="AD393" s="38"/>
      <c r="AE393" s="55">
        <f>IF(AD393=0,0,TRUNC((SQRT(AD393)- IF($G393="w",Parameter!$B$15,Parameter!$D$15))/IF($G393="w",Parameter!$C$15,Parameter!$E$15)))</f>
        <v>0</v>
      </c>
      <c r="AF393" s="32"/>
      <c r="AG393" s="55">
        <f>IF(AF393=0,0,TRUNC((SQRT(AF393)- IF($G393="w",Parameter!$B$12,Parameter!$D$12))/IF($G393="w",Parameter!$C$12,Parameter!$E$12)))</f>
        <v>0</v>
      </c>
      <c r="AH393" s="60">
        <f t="shared" si="85"/>
        <v>0</v>
      </c>
      <c r="AI393" s="61">
        <f>LOOKUP($F393,Urkunde!$A$2:$A$16,IF($G393="w",Urkunde!$B$2:$B$16,Urkunde!$D$2:$D$16))</f>
        <v>0</v>
      </c>
      <c r="AJ393" s="61">
        <f>LOOKUP($F393,Urkunde!$A$2:$A$16,IF($G393="w",Urkunde!$C$2:$C$16,Urkunde!$E$2:$E$16))</f>
        <v>0</v>
      </c>
      <c r="AK393" s="61" t="str">
        <f t="shared" si="86"/>
        <v>-</v>
      </c>
      <c r="AL393" s="29">
        <f t="shared" si="87"/>
        <v>0</v>
      </c>
      <c r="AM393" s="21">
        <f t="shared" si="88"/>
        <v>0</v>
      </c>
      <c r="AN393" s="21">
        <f t="shared" si="89"/>
        <v>0</v>
      </c>
      <c r="AO393" s="21">
        <f t="shared" si="90"/>
        <v>0</v>
      </c>
      <c r="AP393" s="21">
        <f t="shared" si="91"/>
        <v>0</v>
      </c>
      <c r="AQ393" s="21">
        <f t="shared" si="92"/>
        <v>0</v>
      </c>
      <c r="AR393" s="21">
        <f t="shared" si="93"/>
        <v>0</v>
      </c>
      <c r="AS393" s="21">
        <f t="shared" si="94"/>
        <v>0</v>
      </c>
      <c r="AT393" s="21">
        <f t="shared" si="95"/>
        <v>0</v>
      </c>
      <c r="AU393" s="21">
        <f t="shared" si="96"/>
        <v>0</v>
      </c>
      <c r="AV393" s="21">
        <f t="shared" si="97"/>
        <v>0</v>
      </c>
    </row>
    <row r="394" spans="1:48" ht="15.6" x14ac:dyDescent="0.3">
      <c r="A394" s="51"/>
      <c r="B394" s="50"/>
      <c r="C394" s="96"/>
      <c r="D394" s="96"/>
      <c r="E394" s="49"/>
      <c r="F394" s="52">
        <f t="shared" si="84"/>
        <v>0</v>
      </c>
      <c r="G394" s="48"/>
      <c r="H394" s="38"/>
      <c r="I394" s="54">
        <f>IF(H394=0,0,TRUNC((50/(H394+0.24)- IF($G394="w",Parameter!$B$3,Parameter!$D$3))/IF($G394="w",Parameter!$C$3,Parameter!$E$3)))</f>
        <v>0</v>
      </c>
      <c r="J394" s="105"/>
      <c r="K394" s="54">
        <f>IF(J394=0,0,TRUNC((75/(J394+0.24)- IF($G394="w",Parameter!$B$3,Parameter!$D$3))/IF($G394="w",Parameter!$C$3,Parameter!$E$3)))</f>
        <v>0</v>
      </c>
      <c r="L394" s="105"/>
      <c r="M394" s="54">
        <f>IF(L394=0,0,TRUNC((100/(L394+0.24)- IF($G394="w",Parameter!$B$3,Parameter!$D$3))/IF($G394="w",Parameter!$C$3,Parameter!$E$3)))</f>
        <v>0</v>
      </c>
      <c r="N394" s="80"/>
      <c r="O394" s="79" t="s">
        <v>44</v>
      </c>
      <c r="P394" s="81"/>
      <c r="Q394" s="54">
        <f>IF($G394="m",0,IF(AND($P394=0,$N394=0),0,TRUNC((800/($N394*60+$P394)-IF($G394="w",Parameter!$B$6,Parameter!$D$6))/IF($G394="w",Parameter!$C$6,Parameter!$E$6))))</f>
        <v>0</v>
      </c>
      <c r="R394" s="106"/>
      <c r="S394" s="73">
        <f>IF(R394=0,0,TRUNC((2000/(R394)- IF(Q394="w",Parameter!$B$6,Parameter!$D$6))/IF(Q394="w",Parameter!$C$6,Parameter!$E$6)))</f>
        <v>0</v>
      </c>
      <c r="T394" s="106"/>
      <c r="U394" s="73">
        <f>IF(T394=0,0,TRUNC((2000/(T394)- IF(Q394="w",Parameter!$B$3,Parameter!$D$3))/IF(Q394="w",Parameter!$C$3,Parameter!$E$3)))</f>
        <v>0</v>
      </c>
      <c r="V394" s="80"/>
      <c r="W394" s="79" t="s">
        <v>44</v>
      </c>
      <c r="X394" s="81"/>
      <c r="Y394" s="54">
        <f>IF($G394="w",0,IF(AND($V394=0,$X394=0),0,TRUNC((1000/($V394*60+$X394)-IF($G394="w",Parameter!$B$6,Parameter!$D$6))/IF($G394="w",Parameter!$C$6,Parameter!$E$6))))</f>
        <v>0</v>
      </c>
      <c r="Z394" s="37"/>
      <c r="AA394" s="104">
        <f>IF(Z394=0,0,TRUNC((SQRT(Z394)- IF($G394="w",Parameter!$B$11,Parameter!$D$11))/IF($G394="w",Parameter!$C$11,Parameter!$E$11)))</f>
        <v>0</v>
      </c>
      <c r="AB394" s="105"/>
      <c r="AC394" s="104">
        <f>IF(AB394=0,0,TRUNC((SQRT(AB394)- IF($G394="w",Parameter!$B$10,Parameter!$D$10))/IF($G394="w",Parameter!$C$10,Parameter!$E$10)))</f>
        <v>0</v>
      </c>
      <c r="AD394" s="38"/>
      <c r="AE394" s="55">
        <f>IF(AD394=0,0,TRUNC((SQRT(AD394)- IF($G394="w",Parameter!$B$15,Parameter!$D$15))/IF($G394="w",Parameter!$C$15,Parameter!$E$15)))</f>
        <v>0</v>
      </c>
      <c r="AF394" s="32"/>
      <c r="AG394" s="55">
        <f>IF(AF394=0,0,TRUNC((SQRT(AF394)- IF($G394="w",Parameter!$B$12,Parameter!$D$12))/IF($G394="w",Parameter!$C$12,Parameter!$E$12)))</f>
        <v>0</v>
      </c>
      <c r="AH394" s="60">
        <f t="shared" si="85"/>
        <v>0</v>
      </c>
      <c r="AI394" s="61">
        <f>LOOKUP($F394,Urkunde!$A$2:$A$16,IF($G394="w",Urkunde!$B$2:$B$16,Urkunde!$D$2:$D$16))</f>
        <v>0</v>
      </c>
      <c r="AJ394" s="61">
        <f>LOOKUP($F394,Urkunde!$A$2:$A$16,IF($G394="w",Urkunde!$C$2:$C$16,Urkunde!$E$2:$E$16))</f>
        <v>0</v>
      </c>
      <c r="AK394" s="61" t="str">
        <f t="shared" si="86"/>
        <v>-</v>
      </c>
      <c r="AL394" s="29">
        <f t="shared" si="87"/>
        <v>0</v>
      </c>
      <c r="AM394" s="21">
        <f t="shared" si="88"/>
        <v>0</v>
      </c>
      <c r="AN394" s="21">
        <f t="shared" si="89"/>
        <v>0</v>
      </c>
      <c r="AO394" s="21">
        <f t="shared" si="90"/>
        <v>0</v>
      </c>
      <c r="AP394" s="21">
        <f t="shared" si="91"/>
        <v>0</v>
      </c>
      <c r="AQ394" s="21">
        <f t="shared" si="92"/>
        <v>0</v>
      </c>
      <c r="AR394" s="21">
        <f t="shared" si="93"/>
        <v>0</v>
      </c>
      <c r="AS394" s="21">
        <f t="shared" si="94"/>
        <v>0</v>
      </c>
      <c r="AT394" s="21">
        <f t="shared" si="95"/>
        <v>0</v>
      </c>
      <c r="AU394" s="21">
        <f t="shared" si="96"/>
        <v>0</v>
      </c>
      <c r="AV394" s="21">
        <f t="shared" si="97"/>
        <v>0</v>
      </c>
    </row>
    <row r="395" spans="1:48" ht="15.6" x14ac:dyDescent="0.3">
      <c r="A395" s="51"/>
      <c r="B395" s="50"/>
      <c r="C395" s="96"/>
      <c r="D395" s="96"/>
      <c r="E395" s="49"/>
      <c r="F395" s="52">
        <f t="shared" si="84"/>
        <v>0</v>
      </c>
      <c r="G395" s="48"/>
      <c r="H395" s="38"/>
      <c r="I395" s="54">
        <f>IF(H395=0,0,TRUNC((50/(H395+0.24)- IF($G395="w",Parameter!$B$3,Parameter!$D$3))/IF($G395="w",Parameter!$C$3,Parameter!$E$3)))</f>
        <v>0</v>
      </c>
      <c r="J395" s="105"/>
      <c r="K395" s="54">
        <f>IF(J395=0,0,TRUNC((75/(J395+0.24)- IF($G395="w",Parameter!$B$3,Parameter!$D$3))/IF($G395="w",Parameter!$C$3,Parameter!$E$3)))</f>
        <v>0</v>
      </c>
      <c r="L395" s="105"/>
      <c r="M395" s="54">
        <f>IF(L395=0,0,TRUNC((100/(L395+0.24)- IF($G395="w",Parameter!$B$3,Parameter!$D$3))/IF($G395="w",Parameter!$C$3,Parameter!$E$3)))</f>
        <v>0</v>
      </c>
      <c r="N395" s="80"/>
      <c r="O395" s="79" t="s">
        <v>44</v>
      </c>
      <c r="P395" s="81"/>
      <c r="Q395" s="54">
        <f>IF($G395="m",0,IF(AND($P395=0,$N395=0),0,TRUNC((800/($N395*60+$P395)-IF($G395="w",Parameter!$B$6,Parameter!$D$6))/IF($G395="w",Parameter!$C$6,Parameter!$E$6))))</f>
        <v>0</v>
      </c>
      <c r="R395" s="106"/>
      <c r="S395" s="73">
        <f>IF(R395=0,0,TRUNC((2000/(R395)- IF(Q395="w",Parameter!$B$6,Parameter!$D$6))/IF(Q395="w",Parameter!$C$6,Parameter!$E$6)))</f>
        <v>0</v>
      </c>
      <c r="T395" s="106"/>
      <c r="U395" s="73">
        <f>IF(T395=0,0,TRUNC((2000/(T395)- IF(Q395="w",Parameter!$B$3,Parameter!$D$3))/IF(Q395="w",Parameter!$C$3,Parameter!$E$3)))</f>
        <v>0</v>
      </c>
      <c r="V395" s="80"/>
      <c r="W395" s="79" t="s">
        <v>44</v>
      </c>
      <c r="X395" s="81"/>
      <c r="Y395" s="54">
        <f>IF($G395="w",0,IF(AND($V395=0,$X395=0),0,TRUNC((1000/($V395*60+$X395)-IF($G395="w",Parameter!$B$6,Parameter!$D$6))/IF($G395="w",Parameter!$C$6,Parameter!$E$6))))</f>
        <v>0</v>
      </c>
      <c r="Z395" s="37"/>
      <c r="AA395" s="104">
        <f>IF(Z395=0,0,TRUNC((SQRT(Z395)- IF($G395="w",Parameter!$B$11,Parameter!$D$11))/IF($G395="w",Parameter!$C$11,Parameter!$E$11)))</f>
        <v>0</v>
      </c>
      <c r="AB395" s="105"/>
      <c r="AC395" s="104">
        <f>IF(AB395=0,0,TRUNC((SQRT(AB395)- IF($G395="w",Parameter!$B$10,Parameter!$D$10))/IF($G395="w",Parameter!$C$10,Parameter!$E$10)))</f>
        <v>0</v>
      </c>
      <c r="AD395" s="38"/>
      <c r="AE395" s="55">
        <f>IF(AD395=0,0,TRUNC((SQRT(AD395)- IF($G395="w",Parameter!$B$15,Parameter!$D$15))/IF($G395="w",Parameter!$C$15,Parameter!$E$15)))</f>
        <v>0</v>
      </c>
      <c r="AF395" s="32"/>
      <c r="AG395" s="55">
        <f>IF(AF395=0,0,TRUNC((SQRT(AF395)- IF($G395="w",Parameter!$B$12,Parameter!$D$12))/IF($G395="w",Parameter!$C$12,Parameter!$E$12)))</f>
        <v>0</v>
      </c>
      <c r="AH395" s="60">
        <f t="shared" si="85"/>
        <v>0</v>
      </c>
      <c r="AI395" s="61">
        <f>LOOKUP($F395,Urkunde!$A$2:$A$16,IF($G395="w",Urkunde!$B$2:$B$16,Urkunde!$D$2:$D$16))</f>
        <v>0</v>
      </c>
      <c r="AJ395" s="61">
        <f>LOOKUP($F395,Urkunde!$A$2:$A$16,IF($G395="w",Urkunde!$C$2:$C$16,Urkunde!$E$2:$E$16))</f>
        <v>0</v>
      </c>
      <c r="AK395" s="61" t="str">
        <f t="shared" si="86"/>
        <v>-</v>
      </c>
      <c r="AL395" s="29">
        <f t="shared" si="87"/>
        <v>0</v>
      </c>
      <c r="AM395" s="21">
        <f t="shared" si="88"/>
        <v>0</v>
      </c>
      <c r="AN395" s="21">
        <f t="shared" si="89"/>
        <v>0</v>
      </c>
      <c r="AO395" s="21">
        <f t="shared" si="90"/>
        <v>0</v>
      </c>
      <c r="AP395" s="21">
        <f t="shared" si="91"/>
        <v>0</v>
      </c>
      <c r="AQ395" s="21">
        <f t="shared" si="92"/>
        <v>0</v>
      </c>
      <c r="AR395" s="21">
        <f t="shared" si="93"/>
        <v>0</v>
      </c>
      <c r="AS395" s="21">
        <f t="shared" si="94"/>
        <v>0</v>
      </c>
      <c r="AT395" s="21">
        <f t="shared" si="95"/>
        <v>0</v>
      </c>
      <c r="AU395" s="21">
        <f t="shared" si="96"/>
        <v>0</v>
      </c>
      <c r="AV395" s="21">
        <f t="shared" si="97"/>
        <v>0</v>
      </c>
    </row>
    <row r="396" spans="1:48" ht="15.6" x14ac:dyDescent="0.3">
      <c r="A396" s="51"/>
      <c r="B396" s="50"/>
      <c r="C396" s="96"/>
      <c r="D396" s="96"/>
      <c r="E396" s="49"/>
      <c r="F396" s="52">
        <f t="shared" si="84"/>
        <v>0</v>
      </c>
      <c r="G396" s="48"/>
      <c r="H396" s="38"/>
      <c r="I396" s="54">
        <f>IF(H396=0,0,TRUNC((50/(H396+0.24)- IF($G396="w",Parameter!$B$3,Parameter!$D$3))/IF($G396="w",Parameter!$C$3,Parameter!$E$3)))</f>
        <v>0</v>
      </c>
      <c r="J396" s="105"/>
      <c r="K396" s="54">
        <f>IF(J396=0,0,TRUNC((75/(J396+0.24)- IF($G396="w",Parameter!$B$3,Parameter!$D$3))/IF($G396="w",Parameter!$C$3,Parameter!$E$3)))</f>
        <v>0</v>
      </c>
      <c r="L396" s="105"/>
      <c r="M396" s="54">
        <f>IF(L396=0,0,TRUNC((100/(L396+0.24)- IF($G396="w",Parameter!$B$3,Parameter!$D$3))/IF($G396="w",Parameter!$C$3,Parameter!$E$3)))</f>
        <v>0</v>
      </c>
      <c r="N396" s="80"/>
      <c r="O396" s="79" t="s">
        <v>44</v>
      </c>
      <c r="P396" s="81"/>
      <c r="Q396" s="54">
        <f>IF($G396="m",0,IF(AND($P396=0,$N396=0),0,TRUNC((800/($N396*60+$P396)-IF($G396="w",Parameter!$B$6,Parameter!$D$6))/IF($G396="w",Parameter!$C$6,Parameter!$E$6))))</f>
        <v>0</v>
      </c>
      <c r="R396" s="106"/>
      <c r="S396" s="73">
        <f>IF(R396=0,0,TRUNC((2000/(R396)- IF(Q396="w",Parameter!$B$6,Parameter!$D$6))/IF(Q396="w",Parameter!$C$6,Parameter!$E$6)))</f>
        <v>0</v>
      </c>
      <c r="T396" s="106"/>
      <c r="U396" s="73">
        <f>IF(T396=0,0,TRUNC((2000/(T396)- IF(Q396="w",Parameter!$B$3,Parameter!$D$3))/IF(Q396="w",Parameter!$C$3,Parameter!$E$3)))</f>
        <v>0</v>
      </c>
      <c r="V396" s="80"/>
      <c r="W396" s="79" t="s">
        <v>44</v>
      </c>
      <c r="X396" s="81"/>
      <c r="Y396" s="54">
        <f>IF($G396="w",0,IF(AND($V396=0,$X396=0),0,TRUNC((1000/($V396*60+$X396)-IF($G396="w",Parameter!$B$6,Parameter!$D$6))/IF($G396="w",Parameter!$C$6,Parameter!$E$6))))</f>
        <v>0</v>
      </c>
      <c r="Z396" s="37"/>
      <c r="AA396" s="104">
        <f>IF(Z396=0,0,TRUNC((SQRT(Z396)- IF($G396="w",Parameter!$B$11,Parameter!$D$11))/IF($G396="w",Parameter!$C$11,Parameter!$E$11)))</f>
        <v>0</v>
      </c>
      <c r="AB396" s="105"/>
      <c r="AC396" s="104">
        <f>IF(AB396=0,0,TRUNC((SQRT(AB396)- IF($G396="w",Parameter!$B$10,Parameter!$D$10))/IF($G396="w",Parameter!$C$10,Parameter!$E$10)))</f>
        <v>0</v>
      </c>
      <c r="AD396" s="38"/>
      <c r="AE396" s="55">
        <f>IF(AD396=0,0,TRUNC((SQRT(AD396)- IF($G396="w",Parameter!$B$15,Parameter!$D$15))/IF($G396="w",Parameter!$C$15,Parameter!$E$15)))</f>
        <v>0</v>
      </c>
      <c r="AF396" s="32"/>
      <c r="AG396" s="55">
        <f>IF(AF396=0,0,TRUNC((SQRT(AF396)- IF($G396="w",Parameter!$B$12,Parameter!$D$12))/IF($G396="w",Parameter!$C$12,Parameter!$E$12)))</f>
        <v>0</v>
      </c>
      <c r="AH396" s="60">
        <f t="shared" si="85"/>
        <v>0</v>
      </c>
      <c r="AI396" s="61">
        <f>LOOKUP($F396,Urkunde!$A$2:$A$16,IF($G396="w",Urkunde!$B$2:$B$16,Urkunde!$D$2:$D$16))</f>
        <v>0</v>
      </c>
      <c r="AJ396" s="61">
        <f>LOOKUP($F396,Urkunde!$A$2:$A$16,IF($G396="w",Urkunde!$C$2:$C$16,Urkunde!$E$2:$E$16))</f>
        <v>0</v>
      </c>
      <c r="AK396" s="61" t="str">
        <f t="shared" si="86"/>
        <v>-</v>
      </c>
      <c r="AL396" s="29">
        <f t="shared" si="87"/>
        <v>0</v>
      </c>
      <c r="AM396" s="21">
        <f t="shared" si="88"/>
        <v>0</v>
      </c>
      <c r="AN396" s="21">
        <f t="shared" si="89"/>
        <v>0</v>
      </c>
      <c r="AO396" s="21">
        <f t="shared" si="90"/>
        <v>0</v>
      </c>
      <c r="AP396" s="21">
        <f t="shared" si="91"/>
        <v>0</v>
      </c>
      <c r="AQ396" s="21">
        <f t="shared" si="92"/>
        <v>0</v>
      </c>
      <c r="AR396" s="21">
        <f t="shared" si="93"/>
        <v>0</v>
      </c>
      <c r="AS396" s="21">
        <f t="shared" si="94"/>
        <v>0</v>
      </c>
      <c r="AT396" s="21">
        <f t="shared" si="95"/>
        <v>0</v>
      </c>
      <c r="AU396" s="21">
        <f t="shared" si="96"/>
        <v>0</v>
      </c>
      <c r="AV396" s="21">
        <f t="shared" si="97"/>
        <v>0</v>
      </c>
    </row>
    <row r="397" spans="1:48" ht="15.6" x14ac:dyDescent="0.3">
      <c r="A397" s="51"/>
      <c r="B397" s="50"/>
      <c r="C397" s="96"/>
      <c r="D397" s="96"/>
      <c r="E397" s="49"/>
      <c r="F397" s="52">
        <f t="shared" si="84"/>
        <v>0</v>
      </c>
      <c r="G397" s="48"/>
      <c r="H397" s="38"/>
      <c r="I397" s="54">
        <f>IF(H397=0,0,TRUNC((50/(H397+0.24)- IF($G397="w",Parameter!$B$3,Parameter!$D$3))/IF($G397="w",Parameter!$C$3,Parameter!$E$3)))</f>
        <v>0</v>
      </c>
      <c r="J397" s="105"/>
      <c r="K397" s="54">
        <f>IF(J397=0,0,TRUNC((75/(J397+0.24)- IF($G397="w",Parameter!$B$3,Parameter!$D$3))/IF($G397="w",Parameter!$C$3,Parameter!$E$3)))</f>
        <v>0</v>
      </c>
      <c r="L397" s="105"/>
      <c r="M397" s="54">
        <f>IF(L397=0,0,TRUNC((100/(L397+0.24)- IF($G397="w",Parameter!$B$3,Parameter!$D$3))/IF($G397="w",Parameter!$C$3,Parameter!$E$3)))</f>
        <v>0</v>
      </c>
      <c r="N397" s="80"/>
      <c r="O397" s="79" t="s">
        <v>44</v>
      </c>
      <c r="P397" s="81"/>
      <c r="Q397" s="54">
        <f>IF($G397="m",0,IF(AND($P397=0,$N397=0),0,TRUNC((800/($N397*60+$P397)-IF($G397="w",Parameter!$B$6,Parameter!$D$6))/IF($G397="w",Parameter!$C$6,Parameter!$E$6))))</f>
        <v>0</v>
      </c>
      <c r="R397" s="106"/>
      <c r="S397" s="73">
        <f>IF(R397=0,0,TRUNC((2000/(R397)- IF(Q397="w",Parameter!$B$6,Parameter!$D$6))/IF(Q397="w",Parameter!$C$6,Parameter!$E$6)))</f>
        <v>0</v>
      </c>
      <c r="T397" s="106"/>
      <c r="U397" s="73">
        <f>IF(T397=0,0,TRUNC((2000/(T397)- IF(Q397="w",Parameter!$B$3,Parameter!$D$3))/IF(Q397="w",Parameter!$C$3,Parameter!$E$3)))</f>
        <v>0</v>
      </c>
      <c r="V397" s="80"/>
      <c r="W397" s="79" t="s">
        <v>44</v>
      </c>
      <c r="X397" s="81"/>
      <c r="Y397" s="54">
        <f>IF($G397="w",0,IF(AND($V397=0,$X397=0),0,TRUNC((1000/($V397*60+$X397)-IF($G397="w",Parameter!$B$6,Parameter!$D$6))/IF($G397="w",Parameter!$C$6,Parameter!$E$6))))</f>
        <v>0</v>
      </c>
      <c r="Z397" s="37"/>
      <c r="AA397" s="104">
        <f>IF(Z397=0,0,TRUNC((SQRT(Z397)- IF($G397="w",Parameter!$B$11,Parameter!$D$11))/IF($G397="w",Parameter!$C$11,Parameter!$E$11)))</f>
        <v>0</v>
      </c>
      <c r="AB397" s="105"/>
      <c r="AC397" s="104">
        <f>IF(AB397=0,0,TRUNC((SQRT(AB397)- IF($G397="w",Parameter!$B$10,Parameter!$D$10))/IF($G397="w",Parameter!$C$10,Parameter!$E$10)))</f>
        <v>0</v>
      </c>
      <c r="AD397" s="38"/>
      <c r="AE397" s="55">
        <f>IF(AD397=0,0,TRUNC((SQRT(AD397)- IF($G397="w",Parameter!$B$15,Parameter!$D$15))/IF($G397="w",Parameter!$C$15,Parameter!$E$15)))</f>
        <v>0</v>
      </c>
      <c r="AF397" s="32"/>
      <c r="AG397" s="55">
        <f>IF(AF397=0,0,TRUNC((SQRT(AF397)- IF($G397="w",Parameter!$B$12,Parameter!$D$12))/IF($G397="w",Parameter!$C$12,Parameter!$E$12)))</f>
        <v>0</v>
      </c>
      <c r="AH397" s="60">
        <f t="shared" si="85"/>
        <v>0</v>
      </c>
      <c r="AI397" s="61">
        <f>LOOKUP($F397,Urkunde!$A$2:$A$16,IF($G397="w",Urkunde!$B$2:$B$16,Urkunde!$D$2:$D$16))</f>
        <v>0</v>
      </c>
      <c r="AJ397" s="61">
        <f>LOOKUP($F397,Urkunde!$A$2:$A$16,IF($G397="w",Urkunde!$C$2:$C$16,Urkunde!$E$2:$E$16))</f>
        <v>0</v>
      </c>
      <c r="AK397" s="61" t="str">
        <f t="shared" si="86"/>
        <v>-</v>
      </c>
      <c r="AL397" s="29">
        <f t="shared" si="87"/>
        <v>0</v>
      </c>
      <c r="AM397" s="21">
        <f t="shared" si="88"/>
        <v>0</v>
      </c>
      <c r="AN397" s="21">
        <f t="shared" si="89"/>
        <v>0</v>
      </c>
      <c r="AO397" s="21">
        <f t="shared" si="90"/>
        <v>0</v>
      </c>
      <c r="AP397" s="21">
        <f t="shared" si="91"/>
        <v>0</v>
      </c>
      <c r="AQ397" s="21">
        <f t="shared" si="92"/>
        <v>0</v>
      </c>
      <c r="AR397" s="21">
        <f t="shared" si="93"/>
        <v>0</v>
      </c>
      <c r="AS397" s="21">
        <f t="shared" si="94"/>
        <v>0</v>
      </c>
      <c r="AT397" s="21">
        <f t="shared" si="95"/>
        <v>0</v>
      </c>
      <c r="AU397" s="21">
        <f t="shared" si="96"/>
        <v>0</v>
      </c>
      <c r="AV397" s="21">
        <f t="shared" si="97"/>
        <v>0</v>
      </c>
    </row>
    <row r="398" spans="1:48" ht="15.6" x14ac:dyDescent="0.3">
      <c r="A398" s="51"/>
      <c r="B398" s="50"/>
      <c r="C398" s="96"/>
      <c r="D398" s="96"/>
      <c r="E398" s="49"/>
      <c r="F398" s="52">
        <f t="shared" si="84"/>
        <v>0</v>
      </c>
      <c r="G398" s="48"/>
      <c r="H398" s="38"/>
      <c r="I398" s="54">
        <f>IF(H398=0,0,TRUNC((50/(H398+0.24)- IF($G398="w",Parameter!$B$3,Parameter!$D$3))/IF($G398="w",Parameter!$C$3,Parameter!$E$3)))</f>
        <v>0</v>
      </c>
      <c r="J398" s="105"/>
      <c r="K398" s="54">
        <f>IF(J398=0,0,TRUNC((75/(J398+0.24)- IF($G398="w",Parameter!$B$3,Parameter!$D$3))/IF($G398="w",Parameter!$C$3,Parameter!$E$3)))</f>
        <v>0</v>
      </c>
      <c r="L398" s="105"/>
      <c r="M398" s="54">
        <f>IF(L398=0,0,TRUNC((100/(L398+0.24)- IF($G398="w",Parameter!$B$3,Parameter!$D$3))/IF($G398="w",Parameter!$C$3,Parameter!$E$3)))</f>
        <v>0</v>
      </c>
      <c r="N398" s="80"/>
      <c r="O398" s="79" t="s">
        <v>44</v>
      </c>
      <c r="P398" s="81"/>
      <c r="Q398" s="54">
        <f>IF($G398="m",0,IF(AND($P398=0,$N398=0),0,TRUNC((800/($N398*60+$P398)-IF($G398="w",Parameter!$B$6,Parameter!$D$6))/IF($G398="w",Parameter!$C$6,Parameter!$E$6))))</f>
        <v>0</v>
      </c>
      <c r="R398" s="106"/>
      <c r="S398" s="73">
        <f>IF(R398=0,0,TRUNC((2000/(R398)- IF(Q398="w",Parameter!$B$6,Parameter!$D$6))/IF(Q398="w",Parameter!$C$6,Parameter!$E$6)))</f>
        <v>0</v>
      </c>
      <c r="T398" s="106"/>
      <c r="U398" s="73">
        <f>IF(T398=0,0,TRUNC((2000/(T398)- IF(Q398="w",Parameter!$B$3,Parameter!$D$3))/IF(Q398="w",Parameter!$C$3,Parameter!$E$3)))</f>
        <v>0</v>
      </c>
      <c r="V398" s="80"/>
      <c r="W398" s="79" t="s">
        <v>44</v>
      </c>
      <c r="X398" s="81"/>
      <c r="Y398" s="54">
        <f>IF($G398="w",0,IF(AND($V398=0,$X398=0),0,TRUNC((1000/($V398*60+$X398)-IF($G398="w",Parameter!$B$6,Parameter!$D$6))/IF($G398="w",Parameter!$C$6,Parameter!$E$6))))</f>
        <v>0</v>
      </c>
      <c r="Z398" s="37"/>
      <c r="AA398" s="104">
        <f>IF(Z398=0,0,TRUNC((SQRT(Z398)- IF($G398="w",Parameter!$B$11,Parameter!$D$11))/IF($G398="w",Parameter!$C$11,Parameter!$E$11)))</f>
        <v>0</v>
      </c>
      <c r="AB398" s="105"/>
      <c r="AC398" s="104">
        <f>IF(AB398=0,0,TRUNC((SQRT(AB398)- IF($G398="w",Parameter!$B$10,Parameter!$D$10))/IF($G398="w",Parameter!$C$10,Parameter!$E$10)))</f>
        <v>0</v>
      </c>
      <c r="AD398" s="38"/>
      <c r="AE398" s="55">
        <f>IF(AD398=0,0,TRUNC((SQRT(AD398)- IF($G398="w",Parameter!$B$15,Parameter!$D$15))/IF($G398="w",Parameter!$C$15,Parameter!$E$15)))</f>
        <v>0</v>
      </c>
      <c r="AF398" s="32"/>
      <c r="AG398" s="55">
        <f>IF(AF398=0,0,TRUNC((SQRT(AF398)- IF($G398="w",Parameter!$B$12,Parameter!$D$12))/IF($G398="w",Parameter!$C$12,Parameter!$E$12)))</f>
        <v>0</v>
      </c>
      <c r="AH398" s="60">
        <f t="shared" si="85"/>
        <v>0</v>
      </c>
      <c r="AI398" s="61">
        <f>LOOKUP($F398,Urkunde!$A$2:$A$16,IF($G398="w",Urkunde!$B$2:$B$16,Urkunde!$D$2:$D$16))</f>
        <v>0</v>
      </c>
      <c r="AJ398" s="61">
        <f>LOOKUP($F398,Urkunde!$A$2:$A$16,IF($G398="w",Urkunde!$C$2:$C$16,Urkunde!$E$2:$E$16))</f>
        <v>0</v>
      </c>
      <c r="AK398" s="61" t="str">
        <f t="shared" si="86"/>
        <v>-</v>
      </c>
      <c r="AL398" s="29">
        <f t="shared" si="87"/>
        <v>0</v>
      </c>
      <c r="AM398" s="21">
        <f t="shared" si="88"/>
        <v>0</v>
      </c>
      <c r="AN398" s="21">
        <f t="shared" si="89"/>
        <v>0</v>
      </c>
      <c r="AO398" s="21">
        <f t="shared" si="90"/>
        <v>0</v>
      </c>
      <c r="AP398" s="21">
        <f t="shared" si="91"/>
        <v>0</v>
      </c>
      <c r="AQ398" s="21">
        <f t="shared" si="92"/>
        <v>0</v>
      </c>
      <c r="AR398" s="21">
        <f t="shared" si="93"/>
        <v>0</v>
      </c>
      <c r="AS398" s="21">
        <f t="shared" si="94"/>
        <v>0</v>
      </c>
      <c r="AT398" s="21">
        <f t="shared" si="95"/>
        <v>0</v>
      </c>
      <c r="AU398" s="21">
        <f t="shared" si="96"/>
        <v>0</v>
      </c>
      <c r="AV398" s="21">
        <f t="shared" si="97"/>
        <v>0</v>
      </c>
    </row>
    <row r="399" spans="1:48" ht="15.6" x14ac:dyDescent="0.3">
      <c r="A399" s="51"/>
      <c r="B399" s="50"/>
      <c r="C399" s="96"/>
      <c r="D399" s="96"/>
      <c r="E399" s="49"/>
      <c r="F399" s="52">
        <f t="shared" si="84"/>
        <v>0</v>
      </c>
      <c r="G399" s="48"/>
      <c r="H399" s="38"/>
      <c r="I399" s="54">
        <f>IF(H399=0,0,TRUNC((50/(H399+0.24)- IF($G399="w",Parameter!$B$3,Parameter!$D$3))/IF($G399="w",Parameter!$C$3,Parameter!$E$3)))</f>
        <v>0</v>
      </c>
      <c r="J399" s="105"/>
      <c r="K399" s="54">
        <f>IF(J399=0,0,TRUNC((75/(J399+0.24)- IF($G399="w",Parameter!$B$3,Parameter!$D$3))/IF($G399="w",Parameter!$C$3,Parameter!$E$3)))</f>
        <v>0</v>
      </c>
      <c r="L399" s="105"/>
      <c r="M399" s="54">
        <f>IF(L399=0,0,TRUNC((100/(L399+0.24)- IF($G399="w",Parameter!$B$3,Parameter!$D$3))/IF($G399="w",Parameter!$C$3,Parameter!$E$3)))</f>
        <v>0</v>
      </c>
      <c r="N399" s="80"/>
      <c r="O399" s="79" t="s">
        <v>44</v>
      </c>
      <c r="P399" s="81"/>
      <c r="Q399" s="54">
        <f>IF($G399="m",0,IF(AND($P399=0,$N399=0),0,TRUNC((800/($N399*60+$P399)-IF($G399="w",Parameter!$B$6,Parameter!$D$6))/IF($G399="w",Parameter!$C$6,Parameter!$E$6))))</f>
        <v>0</v>
      </c>
      <c r="R399" s="106"/>
      <c r="S399" s="73">
        <f>IF(R399=0,0,TRUNC((2000/(R399)- IF(Q399="w",Parameter!$B$6,Parameter!$D$6))/IF(Q399="w",Parameter!$C$6,Parameter!$E$6)))</f>
        <v>0</v>
      </c>
      <c r="T399" s="106"/>
      <c r="U399" s="73">
        <f>IF(T399=0,0,TRUNC((2000/(T399)- IF(Q399="w",Parameter!$B$3,Parameter!$D$3))/IF(Q399="w",Parameter!$C$3,Parameter!$E$3)))</f>
        <v>0</v>
      </c>
      <c r="V399" s="80"/>
      <c r="W399" s="79" t="s">
        <v>44</v>
      </c>
      <c r="X399" s="81"/>
      <c r="Y399" s="54">
        <f>IF($G399="w",0,IF(AND($V399=0,$X399=0),0,TRUNC((1000/($V399*60+$X399)-IF($G399="w",Parameter!$B$6,Parameter!$D$6))/IF($G399="w",Parameter!$C$6,Parameter!$E$6))))</f>
        <v>0</v>
      </c>
      <c r="Z399" s="37"/>
      <c r="AA399" s="104">
        <f>IF(Z399=0,0,TRUNC((SQRT(Z399)- IF($G399="w",Parameter!$B$11,Parameter!$D$11))/IF($G399="w",Parameter!$C$11,Parameter!$E$11)))</f>
        <v>0</v>
      </c>
      <c r="AB399" s="105"/>
      <c r="AC399" s="104">
        <f>IF(AB399=0,0,TRUNC((SQRT(AB399)- IF($G399="w",Parameter!$B$10,Parameter!$D$10))/IF($G399="w",Parameter!$C$10,Parameter!$E$10)))</f>
        <v>0</v>
      </c>
      <c r="AD399" s="38"/>
      <c r="AE399" s="55">
        <f>IF(AD399=0,0,TRUNC((SQRT(AD399)- IF($G399="w",Parameter!$B$15,Parameter!$D$15))/IF($G399="w",Parameter!$C$15,Parameter!$E$15)))</f>
        <v>0</v>
      </c>
      <c r="AF399" s="32"/>
      <c r="AG399" s="55">
        <f>IF(AF399=0,0,TRUNC((SQRT(AF399)- IF($G399="w",Parameter!$B$12,Parameter!$D$12))/IF($G399="w",Parameter!$C$12,Parameter!$E$12)))</f>
        <v>0</v>
      </c>
      <c r="AH399" s="60">
        <f t="shared" si="85"/>
        <v>0</v>
      </c>
      <c r="AI399" s="61">
        <f>LOOKUP($F399,Urkunde!$A$2:$A$16,IF($G399="w",Urkunde!$B$2:$B$16,Urkunde!$D$2:$D$16))</f>
        <v>0</v>
      </c>
      <c r="AJ399" s="61">
        <f>LOOKUP($F399,Urkunde!$A$2:$A$16,IF($G399="w",Urkunde!$C$2:$C$16,Urkunde!$E$2:$E$16))</f>
        <v>0</v>
      </c>
      <c r="AK399" s="61" t="str">
        <f t="shared" si="86"/>
        <v>-</v>
      </c>
      <c r="AL399" s="29">
        <f t="shared" si="87"/>
        <v>0</v>
      </c>
      <c r="AM399" s="21">
        <f t="shared" si="88"/>
        <v>0</v>
      </c>
      <c r="AN399" s="21">
        <f t="shared" si="89"/>
        <v>0</v>
      </c>
      <c r="AO399" s="21">
        <f t="shared" si="90"/>
        <v>0</v>
      </c>
      <c r="AP399" s="21">
        <f t="shared" si="91"/>
        <v>0</v>
      </c>
      <c r="AQ399" s="21">
        <f t="shared" si="92"/>
        <v>0</v>
      </c>
      <c r="AR399" s="21">
        <f t="shared" si="93"/>
        <v>0</v>
      </c>
      <c r="AS399" s="21">
        <f t="shared" si="94"/>
        <v>0</v>
      </c>
      <c r="AT399" s="21">
        <f t="shared" si="95"/>
        <v>0</v>
      </c>
      <c r="AU399" s="21">
        <f t="shared" si="96"/>
        <v>0</v>
      </c>
      <c r="AV399" s="21">
        <f t="shared" si="97"/>
        <v>0</v>
      </c>
    </row>
    <row r="400" spans="1:48" ht="15.6" x14ac:dyDescent="0.3">
      <c r="A400" s="51"/>
      <c r="B400" s="50"/>
      <c r="C400" s="96"/>
      <c r="D400" s="96"/>
      <c r="E400" s="49"/>
      <c r="F400" s="52">
        <f t="shared" si="84"/>
        <v>0</v>
      </c>
      <c r="G400" s="48"/>
      <c r="H400" s="38"/>
      <c r="I400" s="54">
        <f>IF(H400=0,0,TRUNC((50/(H400+0.24)- IF($G400="w",Parameter!$B$3,Parameter!$D$3))/IF($G400="w",Parameter!$C$3,Parameter!$E$3)))</f>
        <v>0</v>
      </c>
      <c r="J400" s="105"/>
      <c r="K400" s="54">
        <f>IF(J400=0,0,TRUNC((75/(J400+0.24)- IF($G400="w",Parameter!$B$3,Parameter!$D$3))/IF($G400="w",Parameter!$C$3,Parameter!$E$3)))</f>
        <v>0</v>
      </c>
      <c r="L400" s="105"/>
      <c r="M400" s="54">
        <f>IF(L400=0,0,TRUNC((100/(L400+0.24)- IF($G400="w",Parameter!$B$3,Parameter!$D$3))/IF($G400="w",Parameter!$C$3,Parameter!$E$3)))</f>
        <v>0</v>
      </c>
      <c r="N400" s="80"/>
      <c r="O400" s="79" t="s">
        <v>44</v>
      </c>
      <c r="P400" s="81"/>
      <c r="Q400" s="54">
        <f>IF($G400="m",0,IF(AND($P400=0,$N400=0),0,TRUNC((800/($N400*60+$P400)-IF($G400="w",Parameter!$B$6,Parameter!$D$6))/IF($G400="w",Parameter!$C$6,Parameter!$E$6))))</f>
        <v>0</v>
      </c>
      <c r="R400" s="106"/>
      <c r="S400" s="73">
        <f>IF(R400=0,0,TRUNC((2000/(R400)- IF(Q400="w",Parameter!$B$6,Parameter!$D$6))/IF(Q400="w",Parameter!$C$6,Parameter!$E$6)))</f>
        <v>0</v>
      </c>
      <c r="T400" s="106"/>
      <c r="U400" s="73">
        <f>IF(T400=0,0,TRUNC((2000/(T400)- IF(Q400="w",Parameter!$B$3,Parameter!$D$3))/IF(Q400="w",Parameter!$C$3,Parameter!$E$3)))</f>
        <v>0</v>
      </c>
      <c r="V400" s="80"/>
      <c r="W400" s="79" t="s">
        <v>44</v>
      </c>
      <c r="X400" s="81"/>
      <c r="Y400" s="54">
        <f>IF($G400="w",0,IF(AND($V400=0,$X400=0),0,TRUNC((1000/($V400*60+$X400)-IF($G400="w",Parameter!$B$6,Parameter!$D$6))/IF($G400="w",Parameter!$C$6,Parameter!$E$6))))</f>
        <v>0</v>
      </c>
      <c r="Z400" s="37"/>
      <c r="AA400" s="104">
        <f>IF(Z400=0,0,TRUNC((SQRT(Z400)- IF($G400="w",Parameter!$B$11,Parameter!$D$11))/IF($G400="w",Parameter!$C$11,Parameter!$E$11)))</f>
        <v>0</v>
      </c>
      <c r="AB400" s="105"/>
      <c r="AC400" s="104">
        <f>IF(AB400=0,0,TRUNC((SQRT(AB400)- IF($G400="w",Parameter!$B$10,Parameter!$D$10))/IF($G400="w",Parameter!$C$10,Parameter!$E$10)))</f>
        <v>0</v>
      </c>
      <c r="AD400" s="38"/>
      <c r="AE400" s="55">
        <f>IF(AD400=0,0,TRUNC((SQRT(AD400)- IF($G400="w",Parameter!$B$15,Parameter!$D$15))/IF($G400="w",Parameter!$C$15,Parameter!$E$15)))</f>
        <v>0</v>
      </c>
      <c r="AF400" s="32"/>
      <c r="AG400" s="55">
        <f>IF(AF400=0,0,TRUNC((SQRT(AF400)- IF($G400="w",Parameter!$B$12,Parameter!$D$12))/IF($G400="w",Parameter!$C$12,Parameter!$E$12)))</f>
        <v>0</v>
      </c>
      <c r="AH400" s="60">
        <f t="shared" si="85"/>
        <v>0</v>
      </c>
      <c r="AI400" s="61">
        <f>LOOKUP($F400,Urkunde!$A$2:$A$16,IF($G400="w",Urkunde!$B$2:$B$16,Urkunde!$D$2:$D$16))</f>
        <v>0</v>
      </c>
      <c r="AJ400" s="61">
        <f>LOOKUP($F400,Urkunde!$A$2:$A$16,IF($G400="w",Urkunde!$C$2:$C$16,Urkunde!$E$2:$E$16))</f>
        <v>0</v>
      </c>
      <c r="AK400" s="61" t="str">
        <f t="shared" si="86"/>
        <v>-</v>
      </c>
      <c r="AL400" s="29">
        <f t="shared" si="87"/>
        <v>0</v>
      </c>
      <c r="AM400" s="21">
        <f t="shared" si="88"/>
        <v>0</v>
      </c>
      <c r="AN400" s="21">
        <f t="shared" si="89"/>
        <v>0</v>
      </c>
      <c r="AO400" s="21">
        <f t="shared" si="90"/>
        <v>0</v>
      </c>
      <c r="AP400" s="21">
        <f t="shared" si="91"/>
        <v>0</v>
      </c>
      <c r="AQ400" s="21">
        <f t="shared" si="92"/>
        <v>0</v>
      </c>
      <c r="AR400" s="21">
        <f t="shared" si="93"/>
        <v>0</v>
      </c>
      <c r="AS400" s="21">
        <f t="shared" si="94"/>
        <v>0</v>
      </c>
      <c r="AT400" s="21">
        <f t="shared" si="95"/>
        <v>0</v>
      </c>
      <c r="AU400" s="21">
        <f t="shared" si="96"/>
        <v>0</v>
      </c>
      <c r="AV400" s="21">
        <f t="shared" si="97"/>
        <v>0</v>
      </c>
    </row>
    <row r="401" spans="1:48" ht="15.6" x14ac:dyDescent="0.3">
      <c r="A401" s="51"/>
      <c r="B401" s="50"/>
      <c r="C401" s="96"/>
      <c r="D401" s="96"/>
      <c r="E401" s="49"/>
      <c r="F401" s="52">
        <f t="shared" si="84"/>
        <v>0</v>
      </c>
      <c r="G401" s="48"/>
      <c r="H401" s="38"/>
      <c r="I401" s="54">
        <f>IF(H401=0,0,TRUNC((50/(H401+0.24)- IF($G401="w",Parameter!$B$3,Parameter!$D$3))/IF($G401="w",Parameter!$C$3,Parameter!$E$3)))</f>
        <v>0</v>
      </c>
      <c r="J401" s="105"/>
      <c r="K401" s="54">
        <f>IF(J401=0,0,TRUNC((75/(J401+0.24)- IF($G401="w",Parameter!$B$3,Parameter!$D$3))/IF($G401="w",Parameter!$C$3,Parameter!$E$3)))</f>
        <v>0</v>
      </c>
      <c r="L401" s="105"/>
      <c r="M401" s="54">
        <f>IF(L401=0,0,TRUNC((100/(L401+0.24)- IF($G401="w",Parameter!$B$3,Parameter!$D$3))/IF($G401="w",Parameter!$C$3,Parameter!$E$3)))</f>
        <v>0</v>
      </c>
      <c r="N401" s="80"/>
      <c r="O401" s="79" t="s">
        <v>44</v>
      </c>
      <c r="P401" s="81"/>
      <c r="Q401" s="54">
        <f>IF($G401="m",0,IF(AND($P401=0,$N401=0),0,TRUNC((800/($N401*60+$P401)-IF($G401="w",Parameter!$B$6,Parameter!$D$6))/IF($G401="w",Parameter!$C$6,Parameter!$E$6))))</f>
        <v>0</v>
      </c>
      <c r="R401" s="106"/>
      <c r="S401" s="73">
        <f>IF(R401=0,0,TRUNC((2000/(R401)- IF(Q401="w",Parameter!$B$6,Parameter!$D$6))/IF(Q401="w",Parameter!$C$6,Parameter!$E$6)))</f>
        <v>0</v>
      </c>
      <c r="T401" s="106"/>
      <c r="U401" s="73">
        <f>IF(T401=0,0,TRUNC((2000/(T401)- IF(Q401="w",Parameter!$B$3,Parameter!$D$3))/IF(Q401="w",Parameter!$C$3,Parameter!$E$3)))</f>
        <v>0</v>
      </c>
      <c r="V401" s="80"/>
      <c r="W401" s="79" t="s">
        <v>44</v>
      </c>
      <c r="X401" s="81"/>
      <c r="Y401" s="54">
        <f>IF($G401="w",0,IF(AND($V401=0,$X401=0),0,TRUNC((1000/($V401*60+$X401)-IF($G401="w",Parameter!$B$6,Parameter!$D$6))/IF($G401="w",Parameter!$C$6,Parameter!$E$6))))</f>
        <v>0</v>
      </c>
      <c r="Z401" s="37"/>
      <c r="AA401" s="104">
        <f>IF(Z401=0,0,TRUNC((SQRT(Z401)- IF($G401="w",Parameter!$B$11,Parameter!$D$11))/IF($G401="w",Parameter!$C$11,Parameter!$E$11)))</f>
        <v>0</v>
      </c>
      <c r="AB401" s="105"/>
      <c r="AC401" s="104">
        <f>IF(AB401=0,0,TRUNC((SQRT(AB401)- IF($G401="w",Parameter!$B$10,Parameter!$D$10))/IF($G401="w",Parameter!$C$10,Parameter!$E$10)))</f>
        <v>0</v>
      </c>
      <c r="AD401" s="38"/>
      <c r="AE401" s="55">
        <f>IF(AD401=0,0,TRUNC((SQRT(AD401)- IF($G401="w",Parameter!$B$15,Parameter!$D$15))/IF($G401="w",Parameter!$C$15,Parameter!$E$15)))</f>
        <v>0</v>
      </c>
      <c r="AF401" s="32"/>
      <c r="AG401" s="55">
        <f>IF(AF401=0,0,TRUNC((SQRT(AF401)- IF($G401="w",Parameter!$B$12,Parameter!$D$12))/IF($G401="w",Parameter!$C$12,Parameter!$E$12)))</f>
        <v>0</v>
      </c>
      <c r="AH401" s="60">
        <f t="shared" si="85"/>
        <v>0</v>
      </c>
      <c r="AI401" s="61">
        <f>LOOKUP($F401,Urkunde!$A$2:$A$16,IF($G401="w",Urkunde!$B$2:$B$16,Urkunde!$D$2:$D$16))</f>
        <v>0</v>
      </c>
      <c r="AJ401" s="61">
        <f>LOOKUP($F401,Urkunde!$A$2:$A$16,IF($G401="w",Urkunde!$C$2:$C$16,Urkunde!$E$2:$E$16))</f>
        <v>0</v>
      </c>
      <c r="AK401" s="61" t="str">
        <f t="shared" si="86"/>
        <v>-</v>
      </c>
      <c r="AL401" s="29">
        <f t="shared" si="87"/>
        <v>0</v>
      </c>
      <c r="AM401" s="21">
        <f t="shared" si="88"/>
        <v>0</v>
      </c>
      <c r="AN401" s="21">
        <f t="shared" si="89"/>
        <v>0</v>
      </c>
      <c r="AO401" s="21">
        <f t="shared" si="90"/>
        <v>0</v>
      </c>
      <c r="AP401" s="21">
        <f t="shared" si="91"/>
        <v>0</v>
      </c>
      <c r="AQ401" s="21">
        <f t="shared" si="92"/>
        <v>0</v>
      </c>
      <c r="AR401" s="21">
        <f t="shared" si="93"/>
        <v>0</v>
      </c>
      <c r="AS401" s="21">
        <f t="shared" si="94"/>
        <v>0</v>
      </c>
      <c r="AT401" s="21">
        <f t="shared" si="95"/>
        <v>0</v>
      </c>
      <c r="AU401" s="21">
        <f t="shared" si="96"/>
        <v>0</v>
      </c>
      <c r="AV401" s="21">
        <f t="shared" si="97"/>
        <v>0</v>
      </c>
    </row>
    <row r="402" spans="1:48" ht="15.6" x14ac:dyDescent="0.3">
      <c r="A402" s="51"/>
      <c r="B402" s="50"/>
      <c r="C402" s="96"/>
      <c r="D402" s="96"/>
      <c r="E402" s="49"/>
      <c r="F402" s="52">
        <f t="shared" si="84"/>
        <v>0</v>
      </c>
      <c r="G402" s="48"/>
      <c r="H402" s="38"/>
      <c r="I402" s="54">
        <f>IF(H402=0,0,TRUNC((50/(H402+0.24)- IF($G402="w",Parameter!$B$3,Parameter!$D$3))/IF($G402="w",Parameter!$C$3,Parameter!$E$3)))</f>
        <v>0</v>
      </c>
      <c r="J402" s="105"/>
      <c r="K402" s="54">
        <f>IF(J402=0,0,TRUNC((75/(J402+0.24)- IF($G402="w",Parameter!$B$3,Parameter!$D$3))/IF($G402="w",Parameter!$C$3,Parameter!$E$3)))</f>
        <v>0</v>
      </c>
      <c r="L402" s="105"/>
      <c r="M402" s="54">
        <f>IF(L402=0,0,TRUNC((100/(L402+0.24)- IF($G402="w",Parameter!$B$3,Parameter!$D$3))/IF($G402="w",Parameter!$C$3,Parameter!$E$3)))</f>
        <v>0</v>
      </c>
      <c r="N402" s="80"/>
      <c r="O402" s="79" t="s">
        <v>44</v>
      </c>
      <c r="P402" s="81"/>
      <c r="Q402" s="54">
        <f>IF($G402="m",0,IF(AND($P402=0,$N402=0),0,TRUNC((800/($N402*60+$P402)-IF($G402="w",Parameter!$B$6,Parameter!$D$6))/IF($G402="w",Parameter!$C$6,Parameter!$E$6))))</f>
        <v>0</v>
      </c>
      <c r="R402" s="106"/>
      <c r="S402" s="73">
        <f>IF(R402=0,0,TRUNC((2000/(R402)- IF(Q402="w",Parameter!$B$6,Parameter!$D$6))/IF(Q402="w",Parameter!$C$6,Parameter!$E$6)))</f>
        <v>0</v>
      </c>
      <c r="T402" s="106"/>
      <c r="U402" s="73">
        <f>IF(T402=0,0,TRUNC((2000/(T402)- IF(Q402="w",Parameter!$B$3,Parameter!$D$3))/IF(Q402="w",Parameter!$C$3,Parameter!$E$3)))</f>
        <v>0</v>
      </c>
      <c r="V402" s="80"/>
      <c r="W402" s="79" t="s">
        <v>44</v>
      </c>
      <c r="X402" s="81"/>
      <c r="Y402" s="54">
        <f>IF($G402="w",0,IF(AND($V402=0,$X402=0),0,TRUNC((1000/($V402*60+$X402)-IF($G402="w",Parameter!$B$6,Parameter!$D$6))/IF($G402="w",Parameter!$C$6,Parameter!$E$6))))</f>
        <v>0</v>
      </c>
      <c r="Z402" s="37"/>
      <c r="AA402" s="104">
        <f>IF(Z402=0,0,TRUNC((SQRT(Z402)- IF($G402="w",Parameter!$B$11,Parameter!$D$11))/IF($G402="w",Parameter!$C$11,Parameter!$E$11)))</f>
        <v>0</v>
      </c>
      <c r="AB402" s="105"/>
      <c r="AC402" s="104">
        <f>IF(AB402=0,0,TRUNC((SQRT(AB402)- IF($G402="w",Parameter!$B$10,Parameter!$D$10))/IF($G402="w",Parameter!$C$10,Parameter!$E$10)))</f>
        <v>0</v>
      </c>
      <c r="AD402" s="38"/>
      <c r="AE402" s="55">
        <f>IF(AD402=0,0,TRUNC((SQRT(AD402)- IF($G402="w",Parameter!$B$15,Parameter!$D$15))/IF($G402="w",Parameter!$C$15,Parameter!$E$15)))</f>
        <v>0</v>
      </c>
      <c r="AF402" s="32"/>
      <c r="AG402" s="55">
        <f>IF(AF402=0,0,TRUNC((SQRT(AF402)- IF($G402="w",Parameter!$B$12,Parameter!$D$12))/IF($G402="w",Parameter!$C$12,Parameter!$E$12)))</f>
        <v>0</v>
      </c>
      <c r="AH402" s="60">
        <f t="shared" si="85"/>
        <v>0</v>
      </c>
      <c r="AI402" s="61">
        <f>LOOKUP($F402,Urkunde!$A$2:$A$16,IF($G402="w",Urkunde!$B$2:$B$16,Urkunde!$D$2:$D$16))</f>
        <v>0</v>
      </c>
      <c r="AJ402" s="61">
        <f>LOOKUP($F402,Urkunde!$A$2:$A$16,IF($G402="w",Urkunde!$C$2:$C$16,Urkunde!$E$2:$E$16))</f>
        <v>0</v>
      </c>
      <c r="AK402" s="61" t="str">
        <f t="shared" si="86"/>
        <v>-</v>
      </c>
      <c r="AL402" s="29">
        <f t="shared" si="87"/>
        <v>0</v>
      </c>
      <c r="AM402" s="21">
        <f t="shared" si="88"/>
        <v>0</v>
      </c>
      <c r="AN402" s="21">
        <f t="shared" si="89"/>
        <v>0</v>
      </c>
      <c r="AO402" s="21">
        <f t="shared" si="90"/>
        <v>0</v>
      </c>
      <c r="AP402" s="21">
        <f t="shared" si="91"/>
        <v>0</v>
      </c>
      <c r="AQ402" s="21">
        <f t="shared" si="92"/>
        <v>0</v>
      </c>
      <c r="AR402" s="21">
        <f t="shared" si="93"/>
        <v>0</v>
      </c>
      <c r="AS402" s="21">
        <f t="shared" si="94"/>
        <v>0</v>
      </c>
      <c r="AT402" s="21">
        <f t="shared" si="95"/>
        <v>0</v>
      </c>
      <c r="AU402" s="21">
        <f t="shared" si="96"/>
        <v>0</v>
      </c>
      <c r="AV402" s="21">
        <f t="shared" si="97"/>
        <v>0</v>
      </c>
    </row>
    <row r="403" spans="1:48" ht="15.6" x14ac:dyDescent="0.3">
      <c r="A403" s="51"/>
      <c r="B403" s="50"/>
      <c r="C403" s="96"/>
      <c r="D403" s="96"/>
      <c r="E403" s="49"/>
      <c r="F403" s="52">
        <f t="shared" si="84"/>
        <v>0</v>
      </c>
      <c r="G403" s="48"/>
      <c r="H403" s="38"/>
      <c r="I403" s="54">
        <f>IF(H403=0,0,TRUNC((50/(H403+0.24)- IF($G403="w",Parameter!$B$3,Parameter!$D$3))/IF($G403="w",Parameter!$C$3,Parameter!$E$3)))</f>
        <v>0</v>
      </c>
      <c r="J403" s="105"/>
      <c r="K403" s="54">
        <f>IF(J403=0,0,TRUNC((75/(J403+0.24)- IF($G403="w",Parameter!$B$3,Parameter!$D$3))/IF($G403="w",Parameter!$C$3,Parameter!$E$3)))</f>
        <v>0</v>
      </c>
      <c r="L403" s="105"/>
      <c r="M403" s="54">
        <f>IF(L403=0,0,TRUNC((100/(L403+0.24)- IF($G403="w",Parameter!$B$3,Parameter!$D$3))/IF($G403="w",Parameter!$C$3,Parameter!$E$3)))</f>
        <v>0</v>
      </c>
      <c r="N403" s="80"/>
      <c r="O403" s="79" t="s">
        <v>44</v>
      </c>
      <c r="P403" s="81"/>
      <c r="Q403" s="54">
        <f>IF($G403="m",0,IF(AND($P403=0,$N403=0),0,TRUNC((800/($N403*60+$P403)-IF($G403="w",Parameter!$B$6,Parameter!$D$6))/IF($G403="w",Parameter!$C$6,Parameter!$E$6))))</f>
        <v>0</v>
      </c>
      <c r="R403" s="106"/>
      <c r="S403" s="73">
        <f>IF(R403=0,0,TRUNC((2000/(R403)- IF(Q403="w",Parameter!$B$6,Parameter!$D$6))/IF(Q403="w",Parameter!$C$6,Parameter!$E$6)))</f>
        <v>0</v>
      </c>
      <c r="T403" s="106"/>
      <c r="U403" s="73">
        <f>IF(T403=0,0,TRUNC((2000/(T403)- IF(Q403="w",Parameter!$B$3,Parameter!$D$3))/IF(Q403="w",Parameter!$C$3,Parameter!$E$3)))</f>
        <v>0</v>
      </c>
      <c r="V403" s="80"/>
      <c r="W403" s="79" t="s">
        <v>44</v>
      </c>
      <c r="X403" s="81"/>
      <c r="Y403" s="54">
        <f>IF($G403="w",0,IF(AND($V403=0,$X403=0),0,TRUNC((1000/($V403*60+$X403)-IF($G403="w",Parameter!$B$6,Parameter!$D$6))/IF($G403="w",Parameter!$C$6,Parameter!$E$6))))</f>
        <v>0</v>
      </c>
      <c r="Z403" s="37"/>
      <c r="AA403" s="104">
        <f>IF(Z403=0,0,TRUNC((SQRT(Z403)- IF($G403="w",Parameter!$B$11,Parameter!$D$11))/IF($G403="w",Parameter!$C$11,Parameter!$E$11)))</f>
        <v>0</v>
      </c>
      <c r="AB403" s="105"/>
      <c r="AC403" s="104">
        <f>IF(AB403=0,0,TRUNC((SQRT(AB403)- IF($G403="w",Parameter!$B$10,Parameter!$D$10))/IF($G403="w",Parameter!$C$10,Parameter!$E$10)))</f>
        <v>0</v>
      </c>
      <c r="AD403" s="38"/>
      <c r="AE403" s="55">
        <f>IF(AD403=0,0,TRUNC((SQRT(AD403)- IF($G403="w",Parameter!$B$15,Parameter!$D$15))/IF($G403="w",Parameter!$C$15,Parameter!$E$15)))</f>
        <v>0</v>
      </c>
      <c r="AF403" s="32"/>
      <c r="AG403" s="55">
        <f>IF(AF403=0,0,TRUNC((SQRT(AF403)- IF($G403="w",Parameter!$B$12,Parameter!$D$12))/IF($G403="w",Parameter!$C$12,Parameter!$E$12)))</f>
        <v>0</v>
      </c>
      <c r="AH403" s="60">
        <f t="shared" si="85"/>
        <v>0</v>
      </c>
      <c r="AI403" s="61">
        <f>LOOKUP($F403,Urkunde!$A$2:$A$16,IF($G403="w",Urkunde!$B$2:$B$16,Urkunde!$D$2:$D$16))</f>
        <v>0</v>
      </c>
      <c r="AJ403" s="61">
        <f>LOOKUP($F403,Urkunde!$A$2:$A$16,IF($G403="w",Urkunde!$C$2:$C$16,Urkunde!$E$2:$E$16))</f>
        <v>0</v>
      </c>
      <c r="AK403" s="61" t="str">
        <f t="shared" si="86"/>
        <v>-</v>
      </c>
      <c r="AL403" s="29">
        <f t="shared" si="87"/>
        <v>0</v>
      </c>
      <c r="AM403" s="21">
        <f t="shared" si="88"/>
        <v>0</v>
      </c>
      <c r="AN403" s="21">
        <f t="shared" si="89"/>
        <v>0</v>
      </c>
      <c r="AO403" s="21">
        <f t="shared" si="90"/>
        <v>0</v>
      </c>
      <c r="AP403" s="21">
        <f t="shared" si="91"/>
        <v>0</v>
      </c>
      <c r="AQ403" s="21">
        <f t="shared" si="92"/>
        <v>0</v>
      </c>
      <c r="AR403" s="21">
        <f t="shared" si="93"/>
        <v>0</v>
      </c>
      <c r="AS403" s="21">
        <f t="shared" si="94"/>
        <v>0</v>
      </c>
      <c r="AT403" s="21">
        <f t="shared" si="95"/>
        <v>0</v>
      </c>
      <c r="AU403" s="21">
        <f t="shared" si="96"/>
        <v>0</v>
      </c>
      <c r="AV403" s="21">
        <f t="shared" si="97"/>
        <v>0</v>
      </c>
    </row>
    <row r="404" spans="1:48" ht="15.6" x14ac:dyDescent="0.3">
      <c r="A404" s="51"/>
      <c r="B404" s="50"/>
      <c r="C404" s="96"/>
      <c r="D404" s="96"/>
      <c r="E404" s="49"/>
      <c r="F404" s="52">
        <f t="shared" si="84"/>
        <v>0</v>
      </c>
      <c r="G404" s="48"/>
      <c r="H404" s="38"/>
      <c r="I404" s="54">
        <f>IF(H404=0,0,TRUNC((50/(H404+0.24)- IF($G404="w",Parameter!$B$3,Parameter!$D$3))/IF($G404="w",Parameter!$C$3,Parameter!$E$3)))</f>
        <v>0</v>
      </c>
      <c r="J404" s="105"/>
      <c r="K404" s="54">
        <f>IF(J404=0,0,TRUNC((75/(J404+0.24)- IF($G404="w",Parameter!$B$3,Parameter!$D$3))/IF($G404="w",Parameter!$C$3,Parameter!$E$3)))</f>
        <v>0</v>
      </c>
      <c r="L404" s="105"/>
      <c r="M404" s="54">
        <f>IF(L404=0,0,TRUNC((100/(L404+0.24)- IF($G404="w",Parameter!$B$3,Parameter!$D$3))/IF($G404="w",Parameter!$C$3,Parameter!$E$3)))</f>
        <v>0</v>
      </c>
      <c r="N404" s="80"/>
      <c r="O404" s="79" t="s">
        <v>44</v>
      </c>
      <c r="P404" s="81"/>
      <c r="Q404" s="54">
        <f>IF($G404="m",0,IF(AND($P404=0,$N404=0),0,TRUNC((800/($N404*60+$P404)-IF($G404="w",Parameter!$B$6,Parameter!$D$6))/IF($G404="w",Parameter!$C$6,Parameter!$E$6))))</f>
        <v>0</v>
      </c>
      <c r="R404" s="106"/>
      <c r="S404" s="73">
        <f>IF(R404=0,0,TRUNC((2000/(R404)- IF(Q404="w",Parameter!$B$6,Parameter!$D$6))/IF(Q404="w",Parameter!$C$6,Parameter!$E$6)))</f>
        <v>0</v>
      </c>
      <c r="T404" s="106"/>
      <c r="U404" s="73">
        <f>IF(T404=0,0,TRUNC((2000/(T404)- IF(Q404="w",Parameter!$B$3,Parameter!$D$3))/IF(Q404="w",Parameter!$C$3,Parameter!$E$3)))</f>
        <v>0</v>
      </c>
      <c r="V404" s="80"/>
      <c r="W404" s="79" t="s">
        <v>44</v>
      </c>
      <c r="X404" s="81"/>
      <c r="Y404" s="54">
        <f>IF($G404="w",0,IF(AND($V404=0,$X404=0),0,TRUNC((1000/($V404*60+$X404)-IF($G404="w",Parameter!$B$6,Parameter!$D$6))/IF($G404="w",Parameter!$C$6,Parameter!$E$6))))</f>
        <v>0</v>
      </c>
      <c r="Z404" s="37"/>
      <c r="AA404" s="104">
        <f>IF(Z404=0,0,TRUNC((SQRT(Z404)- IF($G404="w",Parameter!$B$11,Parameter!$D$11))/IF($G404="w",Parameter!$C$11,Parameter!$E$11)))</f>
        <v>0</v>
      </c>
      <c r="AB404" s="105"/>
      <c r="AC404" s="104">
        <f>IF(AB404=0,0,TRUNC((SQRT(AB404)- IF($G404="w",Parameter!$B$10,Parameter!$D$10))/IF($G404="w",Parameter!$C$10,Parameter!$E$10)))</f>
        <v>0</v>
      </c>
      <c r="AD404" s="38"/>
      <c r="AE404" s="55">
        <f>IF(AD404=0,0,TRUNC((SQRT(AD404)- IF($G404="w",Parameter!$B$15,Parameter!$D$15))/IF($G404="w",Parameter!$C$15,Parameter!$E$15)))</f>
        <v>0</v>
      </c>
      <c r="AF404" s="32"/>
      <c r="AG404" s="55">
        <f>IF(AF404=0,0,TRUNC((SQRT(AF404)- IF($G404="w",Parameter!$B$12,Parameter!$D$12))/IF($G404="w",Parameter!$C$12,Parameter!$E$12)))</f>
        <v>0</v>
      </c>
      <c r="AH404" s="60">
        <f t="shared" si="85"/>
        <v>0</v>
      </c>
      <c r="AI404" s="61">
        <f>LOOKUP($F404,Urkunde!$A$2:$A$16,IF($G404="w",Urkunde!$B$2:$B$16,Urkunde!$D$2:$D$16))</f>
        <v>0</v>
      </c>
      <c r="AJ404" s="61">
        <f>LOOKUP($F404,Urkunde!$A$2:$A$16,IF($G404="w",Urkunde!$C$2:$C$16,Urkunde!$E$2:$E$16))</f>
        <v>0</v>
      </c>
      <c r="AK404" s="61" t="str">
        <f t="shared" si="86"/>
        <v>-</v>
      </c>
      <c r="AL404" s="29">
        <f t="shared" si="87"/>
        <v>0</v>
      </c>
      <c r="AM404" s="21">
        <f t="shared" si="88"/>
        <v>0</v>
      </c>
      <c r="AN404" s="21">
        <f t="shared" si="89"/>
        <v>0</v>
      </c>
      <c r="AO404" s="21">
        <f t="shared" si="90"/>
        <v>0</v>
      </c>
      <c r="AP404" s="21">
        <f t="shared" si="91"/>
        <v>0</v>
      </c>
      <c r="AQ404" s="21">
        <f t="shared" si="92"/>
        <v>0</v>
      </c>
      <c r="AR404" s="21">
        <f t="shared" si="93"/>
        <v>0</v>
      </c>
      <c r="AS404" s="21">
        <f t="shared" si="94"/>
        <v>0</v>
      </c>
      <c r="AT404" s="21">
        <f t="shared" si="95"/>
        <v>0</v>
      </c>
      <c r="AU404" s="21">
        <f t="shared" si="96"/>
        <v>0</v>
      </c>
      <c r="AV404" s="21">
        <f t="shared" si="97"/>
        <v>0</v>
      </c>
    </row>
    <row r="405" spans="1:48" ht="15.6" x14ac:dyDescent="0.3">
      <c r="A405" s="51"/>
      <c r="B405" s="50"/>
      <c r="C405" s="96"/>
      <c r="D405" s="96"/>
      <c r="E405" s="49"/>
      <c r="F405" s="52">
        <f t="shared" si="84"/>
        <v>0</v>
      </c>
      <c r="G405" s="48"/>
      <c r="H405" s="38"/>
      <c r="I405" s="54">
        <f>IF(H405=0,0,TRUNC((50/(H405+0.24)- IF($G405="w",Parameter!$B$3,Parameter!$D$3))/IF($G405="w",Parameter!$C$3,Parameter!$E$3)))</f>
        <v>0</v>
      </c>
      <c r="J405" s="105"/>
      <c r="K405" s="54">
        <f>IF(J405=0,0,TRUNC((75/(J405+0.24)- IF($G405="w",Parameter!$B$3,Parameter!$D$3))/IF($G405="w",Parameter!$C$3,Parameter!$E$3)))</f>
        <v>0</v>
      </c>
      <c r="L405" s="105"/>
      <c r="M405" s="54">
        <f>IF(L405=0,0,TRUNC((100/(L405+0.24)- IF($G405="w",Parameter!$B$3,Parameter!$D$3))/IF($G405="w",Parameter!$C$3,Parameter!$E$3)))</f>
        <v>0</v>
      </c>
      <c r="N405" s="80"/>
      <c r="O405" s="79" t="s">
        <v>44</v>
      </c>
      <c r="P405" s="81"/>
      <c r="Q405" s="54">
        <f>IF($G405="m",0,IF(AND($P405=0,$N405=0),0,TRUNC((800/($N405*60+$P405)-IF($G405="w",Parameter!$B$6,Parameter!$D$6))/IF($G405="w",Parameter!$C$6,Parameter!$E$6))))</f>
        <v>0</v>
      </c>
      <c r="R405" s="106"/>
      <c r="S405" s="73">
        <f>IF(R405=0,0,TRUNC((2000/(R405)- IF(Q405="w",Parameter!$B$6,Parameter!$D$6))/IF(Q405="w",Parameter!$C$6,Parameter!$E$6)))</f>
        <v>0</v>
      </c>
      <c r="T405" s="106"/>
      <c r="U405" s="73">
        <f>IF(T405=0,0,TRUNC((2000/(T405)- IF(Q405="w",Parameter!$B$3,Parameter!$D$3))/IF(Q405="w",Parameter!$C$3,Parameter!$E$3)))</f>
        <v>0</v>
      </c>
      <c r="V405" s="80"/>
      <c r="W405" s="79" t="s">
        <v>44</v>
      </c>
      <c r="X405" s="81"/>
      <c r="Y405" s="54">
        <f>IF($G405="w",0,IF(AND($V405=0,$X405=0),0,TRUNC((1000/($V405*60+$X405)-IF($G405="w",Parameter!$B$6,Parameter!$D$6))/IF($G405="w",Parameter!$C$6,Parameter!$E$6))))</f>
        <v>0</v>
      </c>
      <c r="Z405" s="37"/>
      <c r="AA405" s="104">
        <f>IF(Z405=0,0,TRUNC((SQRT(Z405)- IF($G405="w",Parameter!$B$11,Parameter!$D$11))/IF($G405="w",Parameter!$C$11,Parameter!$E$11)))</f>
        <v>0</v>
      </c>
      <c r="AB405" s="105"/>
      <c r="AC405" s="104">
        <f>IF(AB405=0,0,TRUNC((SQRT(AB405)- IF($G405="w",Parameter!$B$10,Parameter!$D$10))/IF($G405="w",Parameter!$C$10,Parameter!$E$10)))</f>
        <v>0</v>
      </c>
      <c r="AD405" s="38"/>
      <c r="AE405" s="55">
        <f>IF(AD405=0,0,TRUNC((SQRT(AD405)- IF($G405="w",Parameter!$B$15,Parameter!$D$15))/IF($G405="w",Parameter!$C$15,Parameter!$E$15)))</f>
        <v>0</v>
      </c>
      <c r="AF405" s="32"/>
      <c r="AG405" s="55">
        <f>IF(AF405=0,0,TRUNC((SQRT(AF405)- IF($G405="w",Parameter!$B$12,Parameter!$D$12))/IF($G405="w",Parameter!$C$12,Parameter!$E$12)))</f>
        <v>0</v>
      </c>
      <c r="AH405" s="60">
        <f t="shared" si="85"/>
        <v>0</v>
      </c>
      <c r="AI405" s="61">
        <f>LOOKUP($F405,Urkunde!$A$2:$A$16,IF($G405="w",Urkunde!$B$2:$B$16,Urkunde!$D$2:$D$16))</f>
        <v>0</v>
      </c>
      <c r="AJ405" s="61">
        <f>LOOKUP($F405,Urkunde!$A$2:$A$16,IF($G405="w",Urkunde!$C$2:$C$16,Urkunde!$E$2:$E$16))</f>
        <v>0</v>
      </c>
      <c r="AK405" s="61" t="str">
        <f t="shared" si="86"/>
        <v>-</v>
      </c>
      <c r="AL405" s="29">
        <f t="shared" si="87"/>
        <v>0</v>
      </c>
      <c r="AM405" s="21">
        <f t="shared" si="88"/>
        <v>0</v>
      </c>
      <c r="AN405" s="21">
        <f t="shared" si="89"/>
        <v>0</v>
      </c>
      <c r="AO405" s="21">
        <f t="shared" si="90"/>
        <v>0</v>
      </c>
      <c r="AP405" s="21">
        <f t="shared" si="91"/>
        <v>0</v>
      </c>
      <c r="AQ405" s="21">
        <f t="shared" si="92"/>
        <v>0</v>
      </c>
      <c r="AR405" s="21">
        <f t="shared" si="93"/>
        <v>0</v>
      </c>
      <c r="AS405" s="21">
        <f t="shared" si="94"/>
        <v>0</v>
      </c>
      <c r="AT405" s="21">
        <f t="shared" si="95"/>
        <v>0</v>
      </c>
      <c r="AU405" s="21">
        <f t="shared" si="96"/>
        <v>0</v>
      </c>
      <c r="AV405" s="21">
        <f t="shared" si="97"/>
        <v>0</v>
      </c>
    </row>
    <row r="406" spans="1:48" ht="15.6" x14ac:dyDescent="0.3">
      <c r="A406" s="51"/>
      <c r="B406" s="50"/>
      <c r="C406" s="96"/>
      <c r="D406" s="96"/>
      <c r="E406" s="49"/>
      <c r="F406" s="52">
        <f t="shared" si="84"/>
        <v>0</v>
      </c>
      <c r="G406" s="48"/>
      <c r="H406" s="38"/>
      <c r="I406" s="54">
        <f>IF(H406=0,0,TRUNC((50/(H406+0.24)- IF($G406="w",Parameter!$B$3,Parameter!$D$3))/IF($G406="w",Parameter!$C$3,Parameter!$E$3)))</f>
        <v>0</v>
      </c>
      <c r="J406" s="105"/>
      <c r="K406" s="54">
        <f>IF(J406=0,0,TRUNC((75/(J406+0.24)- IF($G406="w",Parameter!$B$3,Parameter!$D$3))/IF($G406="w",Parameter!$C$3,Parameter!$E$3)))</f>
        <v>0</v>
      </c>
      <c r="L406" s="105"/>
      <c r="M406" s="54">
        <f>IF(L406=0,0,TRUNC((100/(L406+0.24)- IF($G406="w",Parameter!$B$3,Parameter!$D$3))/IF($G406="w",Parameter!$C$3,Parameter!$E$3)))</f>
        <v>0</v>
      </c>
      <c r="N406" s="80"/>
      <c r="O406" s="79" t="s">
        <v>44</v>
      </c>
      <c r="P406" s="81"/>
      <c r="Q406" s="54">
        <f>IF($G406="m",0,IF(AND($P406=0,$N406=0),0,TRUNC((800/($N406*60+$P406)-IF($G406="w",Parameter!$B$6,Parameter!$D$6))/IF($G406="w",Parameter!$C$6,Parameter!$E$6))))</f>
        <v>0</v>
      </c>
      <c r="R406" s="106"/>
      <c r="S406" s="73">
        <f>IF(R406=0,0,TRUNC((2000/(R406)- IF(Q406="w",Parameter!$B$6,Parameter!$D$6))/IF(Q406="w",Parameter!$C$6,Parameter!$E$6)))</f>
        <v>0</v>
      </c>
      <c r="T406" s="106"/>
      <c r="U406" s="73">
        <f>IF(T406=0,0,TRUNC((2000/(T406)- IF(Q406="w",Parameter!$B$3,Parameter!$D$3))/IF(Q406="w",Parameter!$C$3,Parameter!$E$3)))</f>
        <v>0</v>
      </c>
      <c r="V406" s="80"/>
      <c r="W406" s="79" t="s">
        <v>44</v>
      </c>
      <c r="X406" s="81"/>
      <c r="Y406" s="54">
        <f>IF($G406="w",0,IF(AND($V406=0,$X406=0),0,TRUNC((1000/($V406*60+$X406)-IF($G406="w",Parameter!$B$6,Parameter!$D$6))/IF($G406="w",Parameter!$C$6,Parameter!$E$6))))</f>
        <v>0</v>
      </c>
      <c r="Z406" s="37"/>
      <c r="AA406" s="104">
        <f>IF(Z406=0,0,TRUNC((SQRT(Z406)- IF($G406="w",Parameter!$B$11,Parameter!$D$11))/IF($G406="w",Parameter!$C$11,Parameter!$E$11)))</f>
        <v>0</v>
      </c>
      <c r="AB406" s="105"/>
      <c r="AC406" s="104">
        <f>IF(AB406=0,0,TRUNC((SQRT(AB406)- IF($G406="w",Parameter!$B$10,Parameter!$D$10))/IF($G406="w",Parameter!$C$10,Parameter!$E$10)))</f>
        <v>0</v>
      </c>
      <c r="AD406" s="38"/>
      <c r="AE406" s="55">
        <f>IF(AD406=0,0,TRUNC((SQRT(AD406)- IF($G406="w",Parameter!$B$15,Parameter!$D$15))/IF($G406="w",Parameter!$C$15,Parameter!$E$15)))</f>
        <v>0</v>
      </c>
      <c r="AF406" s="32"/>
      <c r="AG406" s="55">
        <f>IF(AF406=0,0,TRUNC((SQRT(AF406)- IF($G406="w",Parameter!$B$12,Parameter!$D$12))/IF($G406="w",Parameter!$C$12,Parameter!$E$12)))</f>
        <v>0</v>
      </c>
      <c r="AH406" s="60">
        <f t="shared" si="85"/>
        <v>0</v>
      </c>
      <c r="AI406" s="61">
        <f>LOOKUP($F406,Urkunde!$A$2:$A$16,IF($G406="w",Urkunde!$B$2:$B$16,Urkunde!$D$2:$D$16))</f>
        <v>0</v>
      </c>
      <c r="AJ406" s="61">
        <f>LOOKUP($F406,Urkunde!$A$2:$A$16,IF($G406="w",Urkunde!$C$2:$C$16,Urkunde!$E$2:$E$16))</f>
        <v>0</v>
      </c>
      <c r="AK406" s="61" t="str">
        <f t="shared" si="86"/>
        <v>-</v>
      </c>
      <c r="AL406" s="29">
        <f t="shared" si="87"/>
        <v>0</v>
      </c>
      <c r="AM406" s="21">
        <f t="shared" si="88"/>
        <v>0</v>
      </c>
      <c r="AN406" s="21">
        <f t="shared" si="89"/>
        <v>0</v>
      </c>
      <c r="AO406" s="21">
        <f t="shared" si="90"/>
        <v>0</v>
      </c>
      <c r="AP406" s="21">
        <f t="shared" si="91"/>
        <v>0</v>
      </c>
      <c r="AQ406" s="21">
        <f t="shared" si="92"/>
        <v>0</v>
      </c>
      <c r="AR406" s="21">
        <f t="shared" si="93"/>
        <v>0</v>
      </c>
      <c r="AS406" s="21">
        <f t="shared" si="94"/>
        <v>0</v>
      </c>
      <c r="AT406" s="21">
        <f t="shared" si="95"/>
        <v>0</v>
      </c>
      <c r="AU406" s="21">
        <f t="shared" si="96"/>
        <v>0</v>
      </c>
      <c r="AV406" s="21">
        <f t="shared" si="97"/>
        <v>0</v>
      </c>
    </row>
    <row r="407" spans="1:48" ht="15.6" x14ac:dyDescent="0.3">
      <c r="A407" s="51"/>
      <c r="B407" s="50"/>
      <c r="C407" s="96"/>
      <c r="D407" s="96"/>
      <c r="E407" s="49"/>
      <c r="F407" s="52">
        <f t="shared" si="84"/>
        <v>0</v>
      </c>
      <c r="G407" s="48"/>
      <c r="H407" s="38"/>
      <c r="I407" s="54">
        <f>IF(H407=0,0,TRUNC((50/(H407+0.24)- IF($G407="w",Parameter!$B$3,Parameter!$D$3))/IF($G407="w",Parameter!$C$3,Parameter!$E$3)))</f>
        <v>0</v>
      </c>
      <c r="J407" s="105"/>
      <c r="K407" s="54">
        <f>IF(J407=0,0,TRUNC((75/(J407+0.24)- IF($G407="w",Parameter!$B$3,Parameter!$D$3))/IF($G407="w",Parameter!$C$3,Parameter!$E$3)))</f>
        <v>0</v>
      </c>
      <c r="L407" s="105"/>
      <c r="M407" s="54">
        <f>IF(L407=0,0,TRUNC((100/(L407+0.24)- IF($G407="w",Parameter!$B$3,Parameter!$D$3))/IF($G407="w",Parameter!$C$3,Parameter!$E$3)))</f>
        <v>0</v>
      </c>
      <c r="N407" s="80"/>
      <c r="O407" s="79" t="s">
        <v>44</v>
      </c>
      <c r="P407" s="81"/>
      <c r="Q407" s="54">
        <f>IF($G407="m",0,IF(AND($P407=0,$N407=0),0,TRUNC((800/($N407*60+$P407)-IF($G407="w",Parameter!$B$6,Parameter!$D$6))/IF($G407="w",Parameter!$C$6,Parameter!$E$6))))</f>
        <v>0</v>
      </c>
      <c r="R407" s="106"/>
      <c r="S407" s="73">
        <f>IF(R407=0,0,TRUNC((2000/(R407)- IF(Q407="w",Parameter!$B$6,Parameter!$D$6))/IF(Q407="w",Parameter!$C$6,Parameter!$E$6)))</f>
        <v>0</v>
      </c>
      <c r="T407" s="106"/>
      <c r="U407" s="73">
        <f>IF(T407=0,0,TRUNC((2000/(T407)- IF(Q407="w",Parameter!$B$3,Parameter!$D$3))/IF(Q407="w",Parameter!$C$3,Parameter!$E$3)))</f>
        <v>0</v>
      </c>
      <c r="V407" s="80"/>
      <c r="W407" s="79" t="s">
        <v>44</v>
      </c>
      <c r="X407" s="81"/>
      <c r="Y407" s="54">
        <f>IF($G407="w",0,IF(AND($V407=0,$X407=0),0,TRUNC((1000/($V407*60+$X407)-IF($G407="w",Parameter!$B$6,Parameter!$D$6))/IF($G407="w",Parameter!$C$6,Parameter!$E$6))))</f>
        <v>0</v>
      </c>
      <c r="Z407" s="37"/>
      <c r="AA407" s="104">
        <f>IF(Z407=0,0,TRUNC((SQRT(Z407)- IF($G407="w",Parameter!$B$11,Parameter!$D$11))/IF($G407="w",Parameter!$C$11,Parameter!$E$11)))</f>
        <v>0</v>
      </c>
      <c r="AB407" s="105"/>
      <c r="AC407" s="104">
        <f>IF(AB407=0,0,TRUNC((SQRT(AB407)- IF($G407="w",Parameter!$B$10,Parameter!$D$10))/IF($G407="w",Parameter!$C$10,Parameter!$E$10)))</f>
        <v>0</v>
      </c>
      <c r="AD407" s="38"/>
      <c r="AE407" s="55">
        <f>IF(AD407=0,0,TRUNC((SQRT(AD407)- IF($G407="w",Parameter!$B$15,Parameter!$D$15))/IF($G407="w",Parameter!$C$15,Parameter!$E$15)))</f>
        <v>0</v>
      </c>
      <c r="AF407" s="32"/>
      <c r="AG407" s="55">
        <f>IF(AF407=0,0,TRUNC((SQRT(AF407)- IF($G407="w",Parameter!$B$12,Parameter!$D$12))/IF($G407="w",Parameter!$C$12,Parameter!$E$12)))</f>
        <v>0</v>
      </c>
      <c r="AH407" s="60">
        <f t="shared" si="85"/>
        <v>0</v>
      </c>
      <c r="AI407" s="61">
        <f>LOOKUP($F407,Urkunde!$A$2:$A$16,IF($G407="w",Urkunde!$B$2:$B$16,Urkunde!$D$2:$D$16))</f>
        <v>0</v>
      </c>
      <c r="AJ407" s="61">
        <f>LOOKUP($F407,Urkunde!$A$2:$A$16,IF($G407="w",Urkunde!$C$2:$C$16,Urkunde!$E$2:$E$16))</f>
        <v>0</v>
      </c>
      <c r="AK407" s="61" t="str">
        <f t="shared" si="86"/>
        <v>-</v>
      </c>
      <c r="AL407" s="29">
        <f t="shared" si="87"/>
        <v>0</v>
      </c>
      <c r="AM407" s="21">
        <f t="shared" si="88"/>
        <v>0</v>
      </c>
      <c r="AN407" s="21">
        <f t="shared" si="89"/>
        <v>0</v>
      </c>
      <c r="AO407" s="21">
        <f t="shared" si="90"/>
        <v>0</v>
      </c>
      <c r="AP407" s="21">
        <f t="shared" si="91"/>
        <v>0</v>
      </c>
      <c r="AQ407" s="21">
        <f t="shared" si="92"/>
        <v>0</v>
      </c>
      <c r="AR407" s="21">
        <f t="shared" si="93"/>
        <v>0</v>
      </c>
      <c r="AS407" s="21">
        <f t="shared" si="94"/>
        <v>0</v>
      </c>
      <c r="AT407" s="21">
        <f t="shared" si="95"/>
        <v>0</v>
      </c>
      <c r="AU407" s="21">
        <f t="shared" si="96"/>
        <v>0</v>
      </c>
      <c r="AV407" s="21">
        <f t="shared" si="97"/>
        <v>0</v>
      </c>
    </row>
    <row r="408" spans="1:48" ht="15.6" x14ac:dyDescent="0.3">
      <c r="A408" s="51"/>
      <c r="B408" s="50"/>
      <c r="C408" s="96"/>
      <c r="D408" s="96"/>
      <c r="E408" s="49"/>
      <c r="F408" s="52">
        <f t="shared" si="84"/>
        <v>0</v>
      </c>
      <c r="G408" s="48"/>
      <c r="H408" s="38"/>
      <c r="I408" s="54">
        <f>IF(H408=0,0,TRUNC((50/(H408+0.24)- IF($G408="w",Parameter!$B$3,Parameter!$D$3))/IF($G408="w",Parameter!$C$3,Parameter!$E$3)))</f>
        <v>0</v>
      </c>
      <c r="J408" s="105"/>
      <c r="K408" s="54">
        <f>IF(J408=0,0,TRUNC((75/(J408+0.24)- IF($G408="w",Parameter!$B$3,Parameter!$D$3))/IF($G408="w",Parameter!$C$3,Parameter!$E$3)))</f>
        <v>0</v>
      </c>
      <c r="L408" s="105"/>
      <c r="M408" s="54">
        <f>IF(L408=0,0,TRUNC((100/(L408+0.24)- IF($G408="w",Parameter!$B$3,Parameter!$D$3))/IF($G408="w",Parameter!$C$3,Parameter!$E$3)))</f>
        <v>0</v>
      </c>
      <c r="N408" s="80"/>
      <c r="O408" s="79" t="s">
        <v>44</v>
      </c>
      <c r="P408" s="81"/>
      <c r="Q408" s="54">
        <f>IF($G408="m",0,IF(AND($P408=0,$N408=0),0,TRUNC((800/($N408*60+$P408)-IF($G408="w",Parameter!$B$6,Parameter!$D$6))/IF($G408="w",Parameter!$C$6,Parameter!$E$6))))</f>
        <v>0</v>
      </c>
      <c r="R408" s="106"/>
      <c r="S408" s="73">
        <f>IF(R408=0,0,TRUNC((2000/(R408)- IF(Q408="w",Parameter!$B$6,Parameter!$D$6))/IF(Q408="w",Parameter!$C$6,Parameter!$E$6)))</f>
        <v>0</v>
      </c>
      <c r="T408" s="106"/>
      <c r="U408" s="73">
        <f>IF(T408=0,0,TRUNC((2000/(T408)- IF(Q408="w",Parameter!$B$3,Parameter!$D$3))/IF(Q408="w",Parameter!$C$3,Parameter!$E$3)))</f>
        <v>0</v>
      </c>
      <c r="V408" s="80"/>
      <c r="W408" s="79" t="s">
        <v>44</v>
      </c>
      <c r="X408" s="81"/>
      <c r="Y408" s="54">
        <f>IF($G408="w",0,IF(AND($V408=0,$X408=0),0,TRUNC((1000/($V408*60+$X408)-IF($G408="w",Parameter!$B$6,Parameter!$D$6))/IF($G408="w",Parameter!$C$6,Parameter!$E$6))))</f>
        <v>0</v>
      </c>
      <c r="Z408" s="37"/>
      <c r="AA408" s="104">
        <f>IF(Z408=0,0,TRUNC((SQRT(Z408)- IF($G408="w",Parameter!$B$11,Parameter!$D$11))/IF($G408="w",Parameter!$C$11,Parameter!$E$11)))</f>
        <v>0</v>
      </c>
      <c r="AB408" s="105"/>
      <c r="AC408" s="104">
        <f>IF(AB408=0,0,TRUNC((SQRT(AB408)- IF($G408="w",Parameter!$B$10,Parameter!$D$10))/IF($G408="w",Parameter!$C$10,Parameter!$E$10)))</f>
        <v>0</v>
      </c>
      <c r="AD408" s="38"/>
      <c r="AE408" s="55">
        <f>IF(AD408=0,0,TRUNC((SQRT(AD408)- IF($G408="w",Parameter!$B$15,Parameter!$D$15))/IF($G408="w",Parameter!$C$15,Parameter!$E$15)))</f>
        <v>0</v>
      </c>
      <c r="AF408" s="32"/>
      <c r="AG408" s="55">
        <f>IF(AF408=0,0,TRUNC((SQRT(AF408)- IF($G408="w",Parameter!$B$12,Parameter!$D$12))/IF($G408="w",Parameter!$C$12,Parameter!$E$12)))</f>
        <v>0</v>
      </c>
      <c r="AH408" s="60">
        <f t="shared" si="85"/>
        <v>0</v>
      </c>
      <c r="AI408" s="61">
        <f>LOOKUP($F408,Urkunde!$A$2:$A$16,IF($G408="w",Urkunde!$B$2:$B$16,Urkunde!$D$2:$D$16))</f>
        <v>0</v>
      </c>
      <c r="AJ408" s="61">
        <f>LOOKUP($F408,Urkunde!$A$2:$A$16,IF($G408="w",Urkunde!$C$2:$C$16,Urkunde!$E$2:$E$16))</f>
        <v>0</v>
      </c>
      <c r="AK408" s="61" t="str">
        <f t="shared" si="86"/>
        <v>-</v>
      </c>
      <c r="AL408" s="29">
        <f t="shared" si="87"/>
        <v>0</v>
      </c>
      <c r="AM408" s="21">
        <f t="shared" si="88"/>
        <v>0</v>
      </c>
      <c r="AN408" s="21">
        <f t="shared" si="89"/>
        <v>0</v>
      </c>
      <c r="AO408" s="21">
        <f t="shared" si="90"/>
        <v>0</v>
      </c>
      <c r="AP408" s="21">
        <f t="shared" si="91"/>
        <v>0</v>
      </c>
      <c r="AQ408" s="21">
        <f t="shared" si="92"/>
        <v>0</v>
      </c>
      <c r="AR408" s="21">
        <f t="shared" si="93"/>
        <v>0</v>
      </c>
      <c r="AS408" s="21">
        <f t="shared" si="94"/>
        <v>0</v>
      </c>
      <c r="AT408" s="21">
        <f t="shared" si="95"/>
        <v>0</v>
      </c>
      <c r="AU408" s="21">
        <f t="shared" si="96"/>
        <v>0</v>
      </c>
      <c r="AV408" s="21">
        <f t="shared" si="97"/>
        <v>0</v>
      </c>
    </row>
    <row r="409" spans="1:48" ht="15.6" x14ac:dyDescent="0.3">
      <c r="A409" s="51"/>
      <c r="B409" s="50"/>
      <c r="C409" s="96"/>
      <c r="D409" s="96"/>
      <c r="E409" s="49"/>
      <c r="F409" s="52">
        <f t="shared" si="84"/>
        <v>0</v>
      </c>
      <c r="G409" s="48"/>
      <c r="H409" s="38"/>
      <c r="I409" s="54">
        <f>IF(H409=0,0,TRUNC((50/(H409+0.24)- IF($G409="w",Parameter!$B$3,Parameter!$D$3))/IF($G409="w",Parameter!$C$3,Parameter!$E$3)))</f>
        <v>0</v>
      </c>
      <c r="J409" s="105"/>
      <c r="K409" s="54">
        <f>IF(J409=0,0,TRUNC((75/(J409+0.24)- IF($G409="w",Parameter!$B$3,Parameter!$D$3))/IF($G409="w",Parameter!$C$3,Parameter!$E$3)))</f>
        <v>0</v>
      </c>
      <c r="L409" s="105"/>
      <c r="M409" s="54">
        <f>IF(L409=0,0,TRUNC((100/(L409+0.24)- IF($G409="w",Parameter!$B$3,Parameter!$D$3))/IF($G409="w",Parameter!$C$3,Parameter!$E$3)))</f>
        <v>0</v>
      </c>
      <c r="N409" s="80"/>
      <c r="O409" s="79" t="s">
        <v>44</v>
      </c>
      <c r="P409" s="81"/>
      <c r="Q409" s="54">
        <f>IF($G409="m",0,IF(AND($P409=0,$N409=0),0,TRUNC((800/($N409*60+$P409)-IF($G409="w",Parameter!$B$6,Parameter!$D$6))/IF($G409="w",Parameter!$C$6,Parameter!$E$6))))</f>
        <v>0</v>
      </c>
      <c r="R409" s="106"/>
      <c r="S409" s="73">
        <f>IF(R409=0,0,TRUNC((2000/(R409)- IF(Q409="w",Parameter!$B$6,Parameter!$D$6))/IF(Q409="w",Parameter!$C$6,Parameter!$E$6)))</f>
        <v>0</v>
      </c>
      <c r="T409" s="106"/>
      <c r="U409" s="73">
        <f>IF(T409=0,0,TRUNC((2000/(T409)- IF(Q409="w",Parameter!$B$3,Parameter!$D$3))/IF(Q409="w",Parameter!$C$3,Parameter!$E$3)))</f>
        <v>0</v>
      </c>
      <c r="V409" s="80"/>
      <c r="W409" s="79" t="s">
        <v>44</v>
      </c>
      <c r="X409" s="81"/>
      <c r="Y409" s="54">
        <f>IF($G409="w",0,IF(AND($V409=0,$X409=0),0,TRUNC((1000/($V409*60+$X409)-IF($G409="w",Parameter!$B$6,Parameter!$D$6))/IF($G409="w",Parameter!$C$6,Parameter!$E$6))))</f>
        <v>0</v>
      </c>
      <c r="Z409" s="37"/>
      <c r="AA409" s="104">
        <f>IF(Z409=0,0,TRUNC((SQRT(Z409)- IF($G409="w",Parameter!$B$11,Parameter!$D$11))/IF($G409="w",Parameter!$C$11,Parameter!$E$11)))</f>
        <v>0</v>
      </c>
      <c r="AB409" s="105"/>
      <c r="AC409" s="104">
        <f>IF(AB409=0,0,TRUNC((SQRT(AB409)- IF($G409="w",Parameter!$B$10,Parameter!$D$10))/IF($G409="w",Parameter!$C$10,Parameter!$E$10)))</f>
        <v>0</v>
      </c>
      <c r="AD409" s="38"/>
      <c r="AE409" s="55">
        <f>IF(AD409=0,0,TRUNC((SQRT(AD409)- IF($G409="w",Parameter!$B$15,Parameter!$D$15))/IF($G409="w",Parameter!$C$15,Parameter!$E$15)))</f>
        <v>0</v>
      </c>
      <c r="AF409" s="32"/>
      <c r="AG409" s="55">
        <f>IF(AF409=0,0,TRUNC((SQRT(AF409)- IF($G409="w",Parameter!$B$12,Parameter!$D$12))/IF($G409="w",Parameter!$C$12,Parameter!$E$12)))</f>
        <v>0</v>
      </c>
      <c r="AH409" s="60">
        <f t="shared" si="85"/>
        <v>0</v>
      </c>
      <c r="AI409" s="61">
        <f>LOOKUP($F409,Urkunde!$A$2:$A$16,IF($G409="w",Urkunde!$B$2:$B$16,Urkunde!$D$2:$D$16))</f>
        <v>0</v>
      </c>
      <c r="AJ409" s="61">
        <f>LOOKUP($F409,Urkunde!$A$2:$A$16,IF($G409="w",Urkunde!$C$2:$C$16,Urkunde!$E$2:$E$16))</f>
        <v>0</v>
      </c>
      <c r="AK409" s="61" t="str">
        <f t="shared" si="86"/>
        <v>-</v>
      </c>
      <c r="AL409" s="29">
        <f t="shared" si="87"/>
        <v>0</v>
      </c>
      <c r="AM409" s="21">
        <f t="shared" si="88"/>
        <v>0</v>
      </c>
      <c r="AN409" s="21">
        <f t="shared" si="89"/>
        <v>0</v>
      </c>
      <c r="AO409" s="21">
        <f t="shared" si="90"/>
        <v>0</v>
      </c>
      <c r="AP409" s="21">
        <f t="shared" si="91"/>
        <v>0</v>
      </c>
      <c r="AQ409" s="21">
        <f t="shared" si="92"/>
        <v>0</v>
      </c>
      <c r="AR409" s="21">
        <f t="shared" si="93"/>
        <v>0</v>
      </c>
      <c r="AS409" s="21">
        <f t="shared" si="94"/>
        <v>0</v>
      </c>
      <c r="AT409" s="21">
        <f t="shared" si="95"/>
        <v>0</v>
      </c>
      <c r="AU409" s="21">
        <f t="shared" si="96"/>
        <v>0</v>
      </c>
      <c r="AV409" s="21">
        <f t="shared" si="97"/>
        <v>0</v>
      </c>
    </row>
    <row r="410" spans="1:48" ht="15.6" x14ac:dyDescent="0.3">
      <c r="A410" s="51"/>
      <c r="B410" s="50"/>
      <c r="C410" s="96"/>
      <c r="D410" s="96"/>
      <c r="E410" s="49"/>
      <c r="F410" s="52">
        <f t="shared" si="84"/>
        <v>0</v>
      </c>
      <c r="G410" s="48"/>
      <c r="H410" s="38"/>
      <c r="I410" s="54">
        <f>IF(H410=0,0,TRUNC((50/(H410+0.24)- IF($G410="w",Parameter!$B$3,Parameter!$D$3))/IF($G410="w",Parameter!$C$3,Parameter!$E$3)))</f>
        <v>0</v>
      </c>
      <c r="J410" s="105"/>
      <c r="K410" s="54">
        <f>IF(J410=0,0,TRUNC((75/(J410+0.24)- IF($G410="w",Parameter!$B$3,Parameter!$D$3))/IF($G410="w",Parameter!$C$3,Parameter!$E$3)))</f>
        <v>0</v>
      </c>
      <c r="L410" s="105"/>
      <c r="M410" s="54">
        <f>IF(L410=0,0,TRUNC((100/(L410+0.24)- IF($G410="w",Parameter!$B$3,Parameter!$D$3))/IF($G410="w",Parameter!$C$3,Parameter!$E$3)))</f>
        <v>0</v>
      </c>
      <c r="N410" s="80"/>
      <c r="O410" s="79" t="s">
        <v>44</v>
      </c>
      <c r="P410" s="81"/>
      <c r="Q410" s="54">
        <f>IF($G410="m",0,IF(AND($P410=0,$N410=0),0,TRUNC((800/($N410*60+$P410)-IF($G410="w",Parameter!$B$6,Parameter!$D$6))/IF($G410="w",Parameter!$C$6,Parameter!$E$6))))</f>
        <v>0</v>
      </c>
      <c r="R410" s="106"/>
      <c r="S410" s="73">
        <f>IF(R410=0,0,TRUNC((2000/(R410)- IF(Q410="w",Parameter!$B$6,Parameter!$D$6))/IF(Q410="w",Parameter!$C$6,Parameter!$E$6)))</f>
        <v>0</v>
      </c>
      <c r="T410" s="106"/>
      <c r="U410" s="73">
        <f>IF(T410=0,0,TRUNC((2000/(T410)- IF(Q410="w",Parameter!$B$3,Parameter!$D$3))/IF(Q410="w",Parameter!$C$3,Parameter!$E$3)))</f>
        <v>0</v>
      </c>
      <c r="V410" s="80"/>
      <c r="W410" s="79" t="s">
        <v>44</v>
      </c>
      <c r="X410" s="81"/>
      <c r="Y410" s="54">
        <f>IF($G410="w",0,IF(AND($V410=0,$X410=0),0,TRUNC((1000/($V410*60+$X410)-IF($G410="w",Parameter!$B$6,Parameter!$D$6))/IF($G410="w",Parameter!$C$6,Parameter!$E$6))))</f>
        <v>0</v>
      </c>
      <c r="Z410" s="37"/>
      <c r="AA410" s="104">
        <f>IF(Z410=0,0,TRUNC((SQRT(Z410)- IF($G410="w",Parameter!$B$11,Parameter!$D$11))/IF($G410="w",Parameter!$C$11,Parameter!$E$11)))</f>
        <v>0</v>
      </c>
      <c r="AB410" s="105"/>
      <c r="AC410" s="104">
        <f>IF(AB410=0,0,TRUNC((SQRT(AB410)- IF($G410="w",Parameter!$B$10,Parameter!$D$10))/IF($G410="w",Parameter!$C$10,Parameter!$E$10)))</f>
        <v>0</v>
      </c>
      <c r="AD410" s="38"/>
      <c r="AE410" s="55">
        <f>IF(AD410=0,0,TRUNC((SQRT(AD410)- IF($G410="w",Parameter!$B$15,Parameter!$D$15))/IF($G410="w",Parameter!$C$15,Parameter!$E$15)))</f>
        <v>0</v>
      </c>
      <c r="AF410" s="32"/>
      <c r="AG410" s="55">
        <f>IF(AF410=0,0,TRUNC((SQRT(AF410)- IF($G410="w",Parameter!$B$12,Parameter!$D$12))/IF($G410="w",Parameter!$C$12,Parameter!$E$12)))</f>
        <v>0</v>
      </c>
      <c r="AH410" s="60">
        <f t="shared" si="85"/>
        <v>0</v>
      </c>
      <c r="AI410" s="61">
        <f>LOOKUP($F410,Urkunde!$A$2:$A$16,IF($G410="w",Urkunde!$B$2:$B$16,Urkunde!$D$2:$D$16))</f>
        <v>0</v>
      </c>
      <c r="AJ410" s="61">
        <f>LOOKUP($F410,Urkunde!$A$2:$A$16,IF($G410="w",Urkunde!$C$2:$C$16,Urkunde!$E$2:$E$16))</f>
        <v>0</v>
      </c>
      <c r="AK410" s="61" t="str">
        <f t="shared" si="86"/>
        <v>-</v>
      </c>
      <c r="AL410" s="29">
        <f t="shared" si="87"/>
        <v>0</v>
      </c>
      <c r="AM410" s="21">
        <f t="shared" si="88"/>
        <v>0</v>
      </c>
      <c r="AN410" s="21">
        <f t="shared" si="89"/>
        <v>0</v>
      </c>
      <c r="AO410" s="21">
        <f t="shared" si="90"/>
        <v>0</v>
      </c>
      <c r="AP410" s="21">
        <f t="shared" si="91"/>
        <v>0</v>
      </c>
      <c r="AQ410" s="21">
        <f t="shared" si="92"/>
        <v>0</v>
      </c>
      <c r="AR410" s="21">
        <f t="shared" si="93"/>
        <v>0</v>
      </c>
      <c r="AS410" s="21">
        <f t="shared" si="94"/>
        <v>0</v>
      </c>
      <c r="AT410" s="21">
        <f t="shared" si="95"/>
        <v>0</v>
      </c>
      <c r="AU410" s="21">
        <f t="shared" si="96"/>
        <v>0</v>
      </c>
      <c r="AV410" s="21">
        <f t="shared" si="97"/>
        <v>0</v>
      </c>
    </row>
    <row r="411" spans="1:48" ht="15.6" x14ac:dyDescent="0.3">
      <c r="A411" s="51"/>
      <c r="B411" s="50"/>
      <c r="C411" s="96"/>
      <c r="D411" s="96"/>
      <c r="E411" s="49"/>
      <c r="F411" s="52">
        <f t="shared" si="84"/>
        <v>0</v>
      </c>
      <c r="G411" s="48"/>
      <c r="H411" s="38"/>
      <c r="I411" s="54">
        <f>IF(H411=0,0,TRUNC((50/(H411+0.24)- IF($G411="w",Parameter!$B$3,Parameter!$D$3))/IF($G411="w",Parameter!$C$3,Parameter!$E$3)))</f>
        <v>0</v>
      </c>
      <c r="J411" s="105"/>
      <c r="K411" s="54">
        <f>IF(J411=0,0,TRUNC((75/(J411+0.24)- IF($G411="w",Parameter!$B$3,Parameter!$D$3))/IF($G411="w",Parameter!$C$3,Parameter!$E$3)))</f>
        <v>0</v>
      </c>
      <c r="L411" s="105"/>
      <c r="M411" s="54">
        <f>IF(L411=0,0,TRUNC((100/(L411+0.24)- IF($G411="w",Parameter!$B$3,Parameter!$D$3))/IF($G411="w",Parameter!$C$3,Parameter!$E$3)))</f>
        <v>0</v>
      </c>
      <c r="N411" s="80"/>
      <c r="O411" s="79" t="s">
        <v>44</v>
      </c>
      <c r="P411" s="81"/>
      <c r="Q411" s="54">
        <f>IF($G411="m",0,IF(AND($P411=0,$N411=0),0,TRUNC((800/($N411*60+$P411)-IF($G411="w",Parameter!$B$6,Parameter!$D$6))/IF($G411="w",Parameter!$C$6,Parameter!$E$6))))</f>
        <v>0</v>
      </c>
      <c r="R411" s="106"/>
      <c r="S411" s="73">
        <f>IF(R411=0,0,TRUNC((2000/(R411)- IF(Q411="w",Parameter!$B$6,Parameter!$D$6))/IF(Q411="w",Parameter!$C$6,Parameter!$E$6)))</f>
        <v>0</v>
      </c>
      <c r="T411" s="106"/>
      <c r="U411" s="73">
        <f>IF(T411=0,0,TRUNC((2000/(T411)- IF(Q411="w",Parameter!$B$3,Parameter!$D$3))/IF(Q411="w",Parameter!$C$3,Parameter!$E$3)))</f>
        <v>0</v>
      </c>
      <c r="V411" s="80"/>
      <c r="W411" s="79" t="s">
        <v>44</v>
      </c>
      <c r="X411" s="81"/>
      <c r="Y411" s="54">
        <f>IF($G411="w",0,IF(AND($V411=0,$X411=0),0,TRUNC((1000/($V411*60+$X411)-IF($G411="w",Parameter!$B$6,Parameter!$D$6))/IF($G411="w",Parameter!$C$6,Parameter!$E$6))))</f>
        <v>0</v>
      </c>
      <c r="Z411" s="37"/>
      <c r="AA411" s="104">
        <f>IF(Z411=0,0,TRUNC((SQRT(Z411)- IF($G411="w",Parameter!$B$11,Parameter!$D$11))/IF($G411="w",Parameter!$C$11,Parameter!$E$11)))</f>
        <v>0</v>
      </c>
      <c r="AB411" s="105"/>
      <c r="AC411" s="104">
        <f>IF(AB411=0,0,TRUNC((SQRT(AB411)- IF($G411="w",Parameter!$B$10,Parameter!$D$10))/IF($G411="w",Parameter!$C$10,Parameter!$E$10)))</f>
        <v>0</v>
      </c>
      <c r="AD411" s="38"/>
      <c r="AE411" s="55">
        <f>IF(AD411=0,0,TRUNC((SQRT(AD411)- IF($G411="w",Parameter!$B$15,Parameter!$D$15))/IF($G411="w",Parameter!$C$15,Parameter!$E$15)))</f>
        <v>0</v>
      </c>
      <c r="AF411" s="32"/>
      <c r="AG411" s="55">
        <f>IF(AF411=0,0,TRUNC((SQRT(AF411)- IF($G411="w",Parameter!$B$12,Parameter!$D$12))/IF($G411="w",Parameter!$C$12,Parameter!$E$12)))</f>
        <v>0</v>
      </c>
      <c r="AH411" s="60">
        <f t="shared" si="85"/>
        <v>0</v>
      </c>
      <c r="AI411" s="61">
        <f>LOOKUP($F411,Urkunde!$A$2:$A$16,IF($G411="w",Urkunde!$B$2:$B$16,Urkunde!$D$2:$D$16))</f>
        <v>0</v>
      </c>
      <c r="AJ411" s="61">
        <f>LOOKUP($F411,Urkunde!$A$2:$A$16,IF($G411="w",Urkunde!$C$2:$C$16,Urkunde!$E$2:$E$16))</f>
        <v>0</v>
      </c>
      <c r="AK411" s="61" t="str">
        <f t="shared" si="86"/>
        <v>-</v>
      </c>
      <c r="AL411" s="29">
        <f t="shared" si="87"/>
        <v>0</v>
      </c>
      <c r="AM411" s="21">
        <f t="shared" si="88"/>
        <v>0</v>
      </c>
      <c r="AN411" s="21">
        <f t="shared" si="89"/>
        <v>0</v>
      </c>
      <c r="AO411" s="21">
        <f t="shared" si="90"/>
        <v>0</v>
      </c>
      <c r="AP411" s="21">
        <f t="shared" si="91"/>
        <v>0</v>
      </c>
      <c r="AQ411" s="21">
        <f t="shared" si="92"/>
        <v>0</v>
      </c>
      <c r="AR411" s="21">
        <f t="shared" si="93"/>
        <v>0</v>
      </c>
      <c r="AS411" s="21">
        <f t="shared" si="94"/>
        <v>0</v>
      </c>
      <c r="AT411" s="21">
        <f t="shared" si="95"/>
        <v>0</v>
      </c>
      <c r="AU411" s="21">
        <f t="shared" si="96"/>
        <v>0</v>
      </c>
      <c r="AV411" s="21">
        <f t="shared" si="97"/>
        <v>0</v>
      </c>
    </row>
    <row r="412" spans="1:48" ht="15.6" x14ac:dyDescent="0.3">
      <c r="A412" s="51"/>
      <c r="B412" s="50"/>
      <c r="C412" s="96"/>
      <c r="D412" s="96"/>
      <c r="E412" s="49"/>
      <c r="F412" s="52">
        <f t="shared" si="84"/>
        <v>0</v>
      </c>
      <c r="G412" s="48"/>
      <c r="H412" s="38"/>
      <c r="I412" s="54">
        <f>IF(H412=0,0,TRUNC((50/(H412+0.24)- IF($G412="w",Parameter!$B$3,Parameter!$D$3))/IF($G412="w",Parameter!$C$3,Parameter!$E$3)))</f>
        <v>0</v>
      </c>
      <c r="J412" s="105"/>
      <c r="K412" s="54">
        <f>IF(J412=0,0,TRUNC((75/(J412+0.24)- IF($G412="w",Parameter!$B$3,Parameter!$D$3))/IF($G412="w",Parameter!$C$3,Parameter!$E$3)))</f>
        <v>0</v>
      </c>
      <c r="L412" s="105"/>
      <c r="M412" s="54">
        <f>IF(L412=0,0,TRUNC((100/(L412+0.24)- IF($G412="w",Parameter!$B$3,Parameter!$D$3))/IF($G412="w",Parameter!$C$3,Parameter!$E$3)))</f>
        <v>0</v>
      </c>
      <c r="N412" s="80"/>
      <c r="O412" s="79" t="s">
        <v>44</v>
      </c>
      <c r="P412" s="81"/>
      <c r="Q412" s="54">
        <f>IF($G412="m",0,IF(AND($P412=0,$N412=0),0,TRUNC((800/($N412*60+$P412)-IF($G412="w",Parameter!$B$6,Parameter!$D$6))/IF($G412="w",Parameter!$C$6,Parameter!$E$6))))</f>
        <v>0</v>
      </c>
      <c r="R412" s="106"/>
      <c r="S412" s="73">
        <f>IF(R412=0,0,TRUNC((2000/(R412)- IF(Q412="w",Parameter!$B$6,Parameter!$D$6))/IF(Q412="w",Parameter!$C$6,Parameter!$E$6)))</f>
        <v>0</v>
      </c>
      <c r="T412" s="106"/>
      <c r="U412" s="73">
        <f>IF(T412=0,0,TRUNC((2000/(T412)- IF(Q412="w",Parameter!$B$3,Parameter!$D$3))/IF(Q412="w",Parameter!$C$3,Parameter!$E$3)))</f>
        <v>0</v>
      </c>
      <c r="V412" s="80"/>
      <c r="W412" s="79" t="s">
        <v>44</v>
      </c>
      <c r="X412" s="81"/>
      <c r="Y412" s="54">
        <f>IF($G412="w",0,IF(AND($V412=0,$X412=0),0,TRUNC((1000/($V412*60+$X412)-IF($G412="w",Parameter!$B$6,Parameter!$D$6))/IF($G412="w",Parameter!$C$6,Parameter!$E$6))))</f>
        <v>0</v>
      </c>
      <c r="Z412" s="37"/>
      <c r="AA412" s="104">
        <f>IF(Z412=0,0,TRUNC((SQRT(Z412)- IF($G412="w",Parameter!$B$11,Parameter!$D$11))/IF($G412="w",Parameter!$C$11,Parameter!$E$11)))</f>
        <v>0</v>
      </c>
      <c r="AB412" s="105"/>
      <c r="AC412" s="104">
        <f>IF(AB412=0,0,TRUNC((SQRT(AB412)- IF($G412="w",Parameter!$B$10,Parameter!$D$10))/IF($G412="w",Parameter!$C$10,Parameter!$E$10)))</f>
        <v>0</v>
      </c>
      <c r="AD412" s="38"/>
      <c r="AE412" s="55">
        <f>IF(AD412=0,0,TRUNC((SQRT(AD412)- IF($G412="w",Parameter!$B$15,Parameter!$D$15))/IF($G412="w",Parameter!$C$15,Parameter!$E$15)))</f>
        <v>0</v>
      </c>
      <c r="AF412" s="32"/>
      <c r="AG412" s="55">
        <f>IF(AF412=0,0,TRUNC((SQRT(AF412)- IF($G412="w",Parameter!$B$12,Parameter!$D$12))/IF($G412="w",Parameter!$C$12,Parameter!$E$12)))</f>
        <v>0</v>
      </c>
      <c r="AH412" s="60">
        <f t="shared" si="85"/>
        <v>0</v>
      </c>
      <c r="AI412" s="61">
        <f>LOOKUP($F412,Urkunde!$A$2:$A$16,IF($G412="w",Urkunde!$B$2:$B$16,Urkunde!$D$2:$D$16))</f>
        <v>0</v>
      </c>
      <c r="AJ412" s="61">
        <f>LOOKUP($F412,Urkunde!$A$2:$A$16,IF($G412="w",Urkunde!$C$2:$C$16,Urkunde!$E$2:$E$16))</f>
        <v>0</v>
      </c>
      <c r="AK412" s="61" t="str">
        <f t="shared" si="86"/>
        <v>-</v>
      </c>
      <c r="AL412" s="29">
        <f t="shared" si="87"/>
        <v>0</v>
      </c>
      <c r="AM412" s="21">
        <f t="shared" si="88"/>
        <v>0</v>
      </c>
      <c r="AN412" s="21">
        <f t="shared" si="89"/>
        <v>0</v>
      </c>
      <c r="AO412" s="21">
        <f t="shared" si="90"/>
        <v>0</v>
      </c>
      <c r="AP412" s="21">
        <f t="shared" si="91"/>
        <v>0</v>
      </c>
      <c r="AQ412" s="21">
        <f t="shared" si="92"/>
        <v>0</v>
      </c>
      <c r="AR412" s="21">
        <f t="shared" si="93"/>
        <v>0</v>
      </c>
      <c r="AS412" s="21">
        <f t="shared" si="94"/>
        <v>0</v>
      </c>
      <c r="AT412" s="21">
        <f t="shared" si="95"/>
        <v>0</v>
      </c>
      <c r="AU412" s="21">
        <f t="shared" si="96"/>
        <v>0</v>
      </c>
      <c r="AV412" s="21">
        <f t="shared" si="97"/>
        <v>0</v>
      </c>
    </row>
    <row r="413" spans="1:48" ht="15.6" x14ac:dyDescent="0.3">
      <c r="A413" s="51"/>
      <c r="B413" s="50"/>
      <c r="C413" s="96"/>
      <c r="D413" s="96"/>
      <c r="E413" s="49"/>
      <c r="F413" s="52">
        <f t="shared" si="84"/>
        <v>0</v>
      </c>
      <c r="G413" s="48"/>
      <c r="H413" s="38"/>
      <c r="I413" s="54">
        <f>IF(H413=0,0,TRUNC((50/(H413+0.24)- IF($G413="w",Parameter!$B$3,Parameter!$D$3))/IF($G413="w",Parameter!$C$3,Parameter!$E$3)))</f>
        <v>0</v>
      </c>
      <c r="J413" s="105"/>
      <c r="K413" s="54">
        <f>IF(J413=0,0,TRUNC((75/(J413+0.24)- IF($G413="w",Parameter!$B$3,Parameter!$D$3))/IF($G413="w",Parameter!$C$3,Parameter!$E$3)))</f>
        <v>0</v>
      </c>
      <c r="L413" s="105"/>
      <c r="M413" s="54">
        <f>IF(L413=0,0,TRUNC((100/(L413+0.24)- IF($G413="w",Parameter!$B$3,Parameter!$D$3))/IF($G413="w",Parameter!$C$3,Parameter!$E$3)))</f>
        <v>0</v>
      </c>
      <c r="N413" s="80"/>
      <c r="O413" s="79" t="s">
        <v>44</v>
      </c>
      <c r="P413" s="81"/>
      <c r="Q413" s="54">
        <f>IF($G413="m",0,IF(AND($P413=0,$N413=0),0,TRUNC((800/($N413*60+$P413)-IF($G413="w",Parameter!$B$6,Parameter!$D$6))/IF($G413="w",Parameter!$C$6,Parameter!$E$6))))</f>
        <v>0</v>
      </c>
      <c r="R413" s="106"/>
      <c r="S413" s="73">
        <f>IF(R413=0,0,TRUNC((2000/(R413)- IF(Q413="w",Parameter!$B$6,Parameter!$D$6))/IF(Q413="w",Parameter!$C$6,Parameter!$E$6)))</f>
        <v>0</v>
      </c>
      <c r="T413" s="106"/>
      <c r="U413" s="73">
        <f>IF(T413=0,0,TRUNC((2000/(T413)- IF(Q413="w",Parameter!$B$3,Parameter!$D$3))/IF(Q413="w",Parameter!$C$3,Parameter!$E$3)))</f>
        <v>0</v>
      </c>
      <c r="V413" s="80"/>
      <c r="W413" s="79" t="s">
        <v>44</v>
      </c>
      <c r="X413" s="81"/>
      <c r="Y413" s="54">
        <f>IF($G413="w",0,IF(AND($V413=0,$X413=0),0,TRUNC((1000/($V413*60+$X413)-IF($G413="w",Parameter!$B$6,Parameter!$D$6))/IF($G413="w",Parameter!$C$6,Parameter!$E$6))))</f>
        <v>0</v>
      </c>
      <c r="Z413" s="37"/>
      <c r="AA413" s="104">
        <f>IF(Z413=0,0,TRUNC((SQRT(Z413)- IF($G413="w",Parameter!$B$11,Parameter!$D$11))/IF($G413="w",Parameter!$C$11,Parameter!$E$11)))</f>
        <v>0</v>
      </c>
      <c r="AB413" s="105"/>
      <c r="AC413" s="104">
        <f>IF(AB413=0,0,TRUNC((SQRT(AB413)- IF($G413="w",Parameter!$B$10,Parameter!$D$10))/IF($G413="w",Parameter!$C$10,Parameter!$E$10)))</f>
        <v>0</v>
      </c>
      <c r="AD413" s="38"/>
      <c r="AE413" s="55">
        <f>IF(AD413=0,0,TRUNC((SQRT(AD413)- IF($G413="w",Parameter!$B$15,Parameter!$D$15))/IF($G413="w",Parameter!$C$15,Parameter!$E$15)))</f>
        <v>0</v>
      </c>
      <c r="AF413" s="32"/>
      <c r="AG413" s="55">
        <f>IF(AF413=0,0,TRUNC((SQRT(AF413)- IF($G413="w",Parameter!$B$12,Parameter!$D$12))/IF($G413="w",Parameter!$C$12,Parameter!$E$12)))</f>
        <v>0</v>
      </c>
      <c r="AH413" s="60">
        <f t="shared" si="85"/>
        <v>0</v>
      </c>
      <c r="AI413" s="61">
        <f>LOOKUP($F413,Urkunde!$A$2:$A$16,IF($G413="w",Urkunde!$B$2:$B$16,Urkunde!$D$2:$D$16))</f>
        <v>0</v>
      </c>
      <c r="AJ413" s="61">
        <f>LOOKUP($F413,Urkunde!$A$2:$A$16,IF($G413="w",Urkunde!$C$2:$C$16,Urkunde!$E$2:$E$16))</f>
        <v>0</v>
      </c>
      <c r="AK413" s="61" t="str">
        <f t="shared" si="86"/>
        <v>-</v>
      </c>
      <c r="AL413" s="29">
        <f t="shared" si="87"/>
        <v>0</v>
      </c>
      <c r="AM413" s="21">
        <f t="shared" si="88"/>
        <v>0</v>
      </c>
      <c r="AN413" s="21">
        <f t="shared" si="89"/>
        <v>0</v>
      </c>
      <c r="AO413" s="21">
        <f t="shared" si="90"/>
        <v>0</v>
      </c>
      <c r="AP413" s="21">
        <f t="shared" si="91"/>
        <v>0</v>
      </c>
      <c r="AQ413" s="21">
        <f t="shared" si="92"/>
        <v>0</v>
      </c>
      <c r="AR413" s="21">
        <f t="shared" si="93"/>
        <v>0</v>
      </c>
      <c r="AS413" s="21">
        <f t="shared" si="94"/>
        <v>0</v>
      </c>
      <c r="AT413" s="21">
        <f t="shared" si="95"/>
        <v>0</v>
      </c>
      <c r="AU413" s="21">
        <f t="shared" si="96"/>
        <v>0</v>
      </c>
      <c r="AV413" s="21">
        <f t="shared" si="97"/>
        <v>0</v>
      </c>
    </row>
    <row r="414" spans="1:48" ht="15.6" x14ac:dyDescent="0.3">
      <c r="A414" s="51"/>
      <c r="B414" s="50"/>
      <c r="C414" s="96"/>
      <c r="D414" s="96"/>
      <c r="E414" s="49"/>
      <c r="F414" s="52">
        <f t="shared" si="84"/>
        <v>0</v>
      </c>
      <c r="G414" s="48"/>
      <c r="H414" s="38"/>
      <c r="I414" s="54">
        <f>IF(H414=0,0,TRUNC((50/(H414+0.24)- IF($G414="w",Parameter!$B$3,Parameter!$D$3))/IF($G414="w",Parameter!$C$3,Parameter!$E$3)))</f>
        <v>0</v>
      </c>
      <c r="J414" s="105"/>
      <c r="K414" s="54">
        <f>IF(J414=0,0,TRUNC((75/(J414+0.24)- IF($G414="w",Parameter!$B$3,Parameter!$D$3))/IF($G414="w",Parameter!$C$3,Parameter!$E$3)))</f>
        <v>0</v>
      </c>
      <c r="L414" s="105"/>
      <c r="M414" s="54">
        <f>IF(L414=0,0,TRUNC((100/(L414+0.24)- IF($G414="w",Parameter!$B$3,Parameter!$D$3))/IF($G414="w",Parameter!$C$3,Parameter!$E$3)))</f>
        <v>0</v>
      </c>
      <c r="N414" s="80"/>
      <c r="O414" s="79" t="s">
        <v>44</v>
      </c>
      <c r="P414" s="81"/>
      <c r="Q414" s="54">
        <f>IF($G414="m",0,IF(AND($P414=0,$N414=0),0,TRUNC((800/($N414*60+$P414)-IF($G414="w",Parameter!$B$6,Parameter!$D$6))/IF($G414="w",Parameter!$C$6,Parameter!$E$6))))</f>
        <v>0</v>
      </c>
      <c r="R414" s="106"/>
      <c r="S414" s="73">
        <f>IF(R414=0,0,TRUNC((2000/(R414)- IF(Q414="w",Parameter!$B$6,Parameter!$D$6))/IF(Q414="w",Parameter!$C$6,Parameter!$E$6)))</f>
        <v>0</v>
      </c>
      <c r="T414" s="106"/>
      <c r="U414" s="73">
        <f>IF(T414=0,0,TRUNC((2000/(T414)- IF(Q414="w",Parameter!$B$3,Parameter!$D$3))/IF(Q414="w",Parameter!$C$3,Parameter!$E$3)))</f>
        <v>0</v>
      </c>
      <c r="V414" s="80"/>
      <c r="W414" s="79" t="s">
        <v>44</v>
      </c>
      <c r="X414" s="81"/>
      <c r="Y414" s="54">
        <f>IF($G414="w",0,IF(AND($V414=0,$X414=0),0,TRUNC((1000/($V414*60+$X414)-IF($G414="w",Parameter!$B$6,Parameter!$D$6))/IF($G414="w",Parameter!$C$6,Parameter!$E$6))))</f>
        <v>0</v>
      </c>
      <c r="Z414" s="37"/>
      <c r="AA414" s="104">
        <f>IF(Z414=0,0,TRUNC((SQRT(Z414)- IF($G414="w",Parameter!$B$11,Parameter!$D$11))/IF($G414="w",Parameter!$C$11,Parameter!$E$11)))</f>
        <v>0</v>
      </c>
      <c r="AB414" s="105"/>
      <c r="AC414" s="104">
        <f>IF(AB414=0,0,TRUNC((SQRT(AB414)- IF($G414="w",Parameter!$B$10,Parameter!$D$10))/IF($G414="w",Parameter!$C$10,Parameter!$E$10)))</f>
        <v>0</v>
      </c>
      <c r="AD414" s="38"/>
      <c r="AE414" s="55">
        <f>IF(AD414=0,0,TRUNC((SQRT(AD414)- IF($G414="w",Parameter!$B$15,Parameter!$D$15))/IF($G414="w",Parameter!$C$15,Parameter!$E$15)))</f>
        <v>0</v>
      </c>
      <c r="AF414" s="32"/>
      <c r="AG414" s="55">
        <f>IF(AF414=0,0,TRUNC((SQRT(AF414)- IF($G414="w",Parameter!$B$12,Parameter!$D$12))/IF($G414="w",Parameter!$C$12,Parameter!$E$12)))</f>
        <v>0</v>
      </c>
      <c r="AH414" s="60">
        <f t="shared" si="85"/>
        <v>0</v>
      </c>
      <c r="AI414" s="61">
        <f>LOOKUP($F414,Urkunde!$A$2:$A$16,IF($G414="w",Urkunde!$B$2:$B$16,Urkunde!$D$2:$D$16))</f>
        <v>0</v>
      </c>
      <c r="AJ414" s="61">
        <f>LOOKUP($F414,Urkunde!$A$2:$A$16,IF($G414="w",Urkunde!$C$2:$C$16,Urkunde!$E$2:$E$16))</f>
        <v>0</v>
      </c>
      <c r="AK414" s="61" t="str">
        <f t="shared" si="86"/>
        <v>-</v>
      </c>
      <c r="AL414" s="29">
        <f t="shared" si="87"/>
        <v>0</v>
      </c>
      <c r="AM414" s="21">
        <f t="shared" si="88"/>
        <v>0</v>
      </c>
      <c r="AN414" s="21">
        <f t="shared" si="89"/>
        <v>0</v>
      </c>
      <c r="AO414" s="21">
        <f t="shared" si="90"/>
        <v>0</v>
      </c>
      <c r="AP414" s="21">
        <f t="shared" si="91"/>
        <v>0</v>
      </c>
      <c r="AQ414" s="21">
        <f t="shared" si="92"/>
        <v>0</v>
      </c>
      <c r="AR414" s="21">
        <f t="shared" si="93"/>
        <v>0</v>
      </c>
      <c r="AS414" s="21">
        <f t="shared" si="94"/>
        <v>0</v>
      </c>
      <c r="AT414" s="21">
        <f t="shared" si="95"/>
        <v>0</v>
      </c>
      <c r="AU414" s="21">
        <f t="shared" si="96"/>
        <v>0</v>
      </c>
      <c r="AV414" s="21">
        <f t="shared" si="97"/>
        <v>0</v>
      </c>
    </row>
    <row r="415" spans="1:48" ht="15.6" x14ac:dyDescent="0.3">
      <c r="A415" s="51"/>
      <c r="B415" s="50"/>
      <c r="C415" s="96"/>
      <c r="D415" s="96"/>
      <c r="E415" s="49"/>
      <c r="F415" s="52">
        <f t="shared" si="84"/>
        <v>0</v>
      </c>
      <c r="G415" s="48"/>
      <c r="H415" s="38"/>
      <c r="I415" s="54">
        <f>IF(H415=0,0,TRUNC((50/(H415+0.24)- IF($G415="w",Parameter!$B$3,Parameter!$D$3))/IF($G415="w",Parameter!$C$3,Parameter!$E$3)))</f>
        <v>0</v>
      </c>
      <c r="J415" s="105"/>
      <c r="K415" s="54">
        <f>IF(J415=0,0,TRUNC((75/(J415+0.24)- IF($G415="w",Parameter!$B$3,Parameter!$D$3))/IF($G415="w",Parameter!$C$3,Parameter!$E$3)))</f>
        <v>0</v>
      </c>
      <c r="L415" s="105"/>
      <c r="M415" s="54">
        <f>IF(L415=0,0,TRUNC((100/(L415+0.24)- IF($G415="w",Parameter!$B$3,Parameter!$D$3))/IF($G415="w",Parameter!$C$3,Parameter!$E$3)))</f>
        <v>0</v>
      </c>
      <c r="N415" s="80"/>
      <c r="O415" s="79" t="s">
        <v>44</v>
      </c>
      <c r="P415" s="81"/>
      <c r="Q415" s="54">
        <f>IF($G415="m",0,IF(AND($P415=0,$N415=0),0,TRUNC((800/($N415*60+$P415)-IF($G415="w",Parameter!$B$6,Parameter!$D$6))/IF($G415="w",Parameter!$C$6,Parameter!$E$6))))</f>
        <v>0</v>
      </c>
      <c r="R415" s="106"/>
      <c r="S415" s="73">
        <f>IF(R415=0,0,TRUNC((2000/(R415)- IF(Q415="w",Parameter!$B$6,Parameter!$D$6))/IF(Q415="w",Parameter!$C$6,Parameter!$E$6)))</f>
        <v>0</v>
      </c>
      <c r="T415" s="106"/>
      <c r="U415" s="73">
        <f>IF(T415=0,0,TRUNC((2000/(T415)- IF(Q415="w",Parameter!$B$3,Parameter!$D$3))/IF(Q415="w",Parameter!$C$3,Parameter!$E$3)))</f>
        <v>0</v>
      </c>
      <c r="V415" s="80"/>
      <c r="W415" s="79" t="s">
        <v>44</v>
      </c>
      <c r="X415" s="81"/>
      <c r="Y415" s="54">
        <f>IF($G415="w",0,IF(AND($V415=0,$X415=0),0,TRUNC((1000/($V415*60+$X415)-IF($G415="w",Parameter!$B$6,Parameter!$D$6))/IF($G415="w",Parameter!$C$6,Parameter!$E$6))))</f>
        <v>0</v>
      </c>
      <c r="Z415" s="37"/>
      <c r="AA415" s="104">
        <f>IF(Z415=0,0,TRUNC((SQRT(Z415)- IF($G415="w",Parameter!$B$11,Parameter!$D$11))/IF($G415="w",Parameter!$C$11,Parameter!$E$11)))</f>
        <v>0</v>
      </c>
      <c r="AB415" s="105"/>
      <c r="AC415" s="104">
        <f>IF(AB415=0,0,TRUNC((SQRT(AB415)- IF($G415="w",Parameter!$B$10,Parameter!$D$10))/IF($G415="w",Parameter!$C$10,Parameter!$E$10)))</f>
        <v>0</v>
      </c>
      <c r="AD415" s="38"/>
      <c r="AE415" s="55">
        <f>IF(AD415=0,0,TRUNC((SQRT(AD415)- IF($G415="w",Parameter!$B$15,Parameter!$D$15))/IF($G415="w",Parameter!$C$15,Parameter!$E$15)))</f>
        <v>0</v>
      </c>
      <c r="AF415" s="32"/>
      <c r="AG415" s="55">
        <f>IF(AF415=0,0,TRUNC((SQRT(AF415)- IF($G415="w",Parameter!$B$12,Parameter!$D$12))/IF($G415="w",Parameter!$C$12,Parameter!$E$12)))</f>
        <v>0</v>
      </c>
      <c r="AH415" s="60">
        <f t="shared" si="85"/>
        <v>0</v>
      </c>
      <c r="AI415" s="61">
        <f>LOOKUP($F415,Urkunde!$A$2:$A$16,IF($G415="w",Urkunde!$B$2:$B$16,Urkunde!$D$2:$D$16))</f>
        <v>0</v>
      </c>
      <c r="AJ415" s="61">
        <f>LOOKUP($F415,Urkunde!$A$2:$A$16,IF($G415="w",Urkunde!$C$2:$C$16,Urkunde!$E$2:$E$16))</f>
        <v>0</v>
      </c>
      <c r="AK415" s="61" t="str">
        <f t="shared" si="86"/>
        <v>-</v>
      </c>
      <c r="AL415" s="29">
        <f t="shared" si="87"/>
        <v>0</v>
      </c>
      <c r="AM415" s="21">
        <f t="shared" si="88"/>
        <v>0</v>
      </c>
      <c r="AN415" s="21">
        <f t="shared" si="89"/>
        <v>0</v>
      </c>
      <c r="AO415" s="21">
        <f t="shared" si="90"/>
        <v>0</v>
      </c>
      <c r="AP415" s="21">
        <f t="shared" si="91"/>
        <v>0</v>
      </c>
      <c r="AQ415" s="21">
        <f t="shared" si="92"/>
        <v>0</v>
      </c>
      <c r="AR415" s="21">
        <f t="shared" si="93"/>
        <v>0</v>
      </c>
      <c r="AS415" s="21">
        <f t="shared" si="94"/>
        <v>0</v>
      </c>
      <c r="AT415" s="21">
        <f t="shared" si="95"/>
        <v>0</v>
      </c>
      <c r="AU415" s="21">
        <f t="shared" si="96"/>
        <v>0</v>
      </c>
      <c r="AV415" s="21">
        <f t="shared" si="97"/>
        <v>0</v>
      </c>
    </row>
    <row r="416" spans="1:48" ht="15.6" x14ac:dyDescent="0.3">
      <c r="A416" s="51"/>
      <c r="B416" s="50"/>
      <c r="C416" s="96"/>
      <c r="D416" s="96"/>
      <c r="E416" s="49"/>
      <c r="F416" s="52">
        <f t="shared" si="84"/>
        <v>0</v>
      </c>
      <c r="G416" s="48"/>
      <c r="H416" s="38"/>
      <c r="I416" s="54">
        <f>IF(H416=0,0,TRUNC((50/(H416+0.24)- IF($G416="w",Parameter!$B$3,Parameter!$D$3))/IF($G416="w",Parameter!$C$3,Parameter!$E$3)))</f>
        <v>0</v>
      </c>
      <c r="J416" s="105"/>
      <c r="K416" s="54">
        <f>IF(J416=0,0,TRUNC((75/(J416+0.24)- IF($G416="w",Parameter!$B$3,Parameter!$D$3))/IF($G416="w",Parameter!$C$3,Parameter!$E$3)))</f>
        <v>0</v>
      </c>
      <c r="L416" s="105"/>
      <c r="M416" s="54">
        <f>IF(L416=0,0,TRUNC((100/(L416+0.24)- IF($G416="w",Parameter!$B$3,Parameter!$D$3))/IF($G416="w",Parameter!$C$3,Parameter!$E$3)))</f>
        <v>0</v>
      </c>
      <c r="N416" s="80"/>
      <c r="O416" s="79" t="s">
        <v>44</v>
      </c>
      <c r="P416" s="81"/>
      <c r="Q416" s="54">
        <f>IF($G416="m",0,IF(AND($P416=0,$N416=0),0,TRUNC((800/($N416*60+$P416)-IF($G416="w",Parameter!$B$6,Parameter!$D$6))/IF($G416="w",Parameter!$C$6,Parameter!$E$6))))</f>
        <v>0</v>
      </c>
      <c r="R416" s="106"/>
      <c r="S416" s="73">
        <f>IF(R416=0,0,TRUNC((2000/(R416)- IF(Q416="w",Parameter!$B$6,Parameter!$D$6))/IF(Q416="w",Parameter!$C$6,Parameter!$E$6)))</f>
        <v>0</v>
      </c>
      <c r="T416" s="106"/>
      <c r="U416" s="73">
        <f>IF(T416=0,0,TRUNC((2000/(T416)- IF(Q416="w",Parameter!$B$3,Parameter!$D$3))/IF(Q416="w",Parameter!$C$3,Parameter!$E$3)))</f>
        <v>0</v>
      </c>
      <c r="V416" s="80"/>
      <c r="W416" s="79" t="s">
        <v>44</v>
      </c>
      <c r="X416" s="81"/>
      <c r="Y416" s="54">
        <f>IF($G416="w",0,IF(AND($V416=0,$X416=0),0,TRUNC((1000/($V416*60+$X416)-IF($G416="w",Parameter!$B$6,Parameter!$D$6))/IF($G416="w",Parameter!$C$6,Parameter!$E$6))))</f>
        <v>0</v>
      </c>
      <c r="Z416" s="37"/>
      <c r="AA416" s="104">
        <f>IF(Z416=0,0,TRUNC((SQRT(Z416)- IF($G416="w",Parameter!$B$11,Parameter!$D$11))/IF($G416="w",Parameter!$C$11,Parameter!$E$11)))</f>
        <v>0</v>
      </c>
      <c r="AB416" s="105"/>
      <c r="AC416" s="104">
        <f>IF(AB416=0,0,TRUNC((SQRT(AB416)- IF($G416="w",Parameter!$B$10,Parameter!$D$10))/IF($G416="w",Parameter!$C$10,Parameter!$E$10)))</f>
        <v>0</v>
      </c>
      <c r="AD416" s="38"/>
      <c r="AE416" s="55">
        <f>IF(AD416=0,0,TRUNC((SQRT(AD416)- IF($G416="w",Parameter!$B$15,Parameter!$D$15))/IF($G416="w",Parameter!$C$15,Parameter!$E$15)))</f>
        <v>0</v>
      </c>
      <c r="AF416" s="32"/>
      <c r="AG416" s="55">
        <f>IF(AF416=0,0,TRUNC((SQRT(AF416)- IF($G416="w",Parameter!$B$12,Parameter!$D$12))/IF($G416="w",Parameter!$C$12,Parameter!$E$12)))</f>
        <v>0</v>
      </c>
      <c r="AH416" s="60">
        <f t="shared" si="85"/>
        <v>0</v>
      </c>
      <c r="AI416" s="61">
        <f>LOOKUP($F416,Urkunde!$A$2:$A$16,IF($G416="w",Urkunde!$B$2:$B$16,Urkunde!$D$2:$D$16))</f>
        <v>0</v>
      </c>
      <c r="AJ416" s="61">
        <f>LOOKUP($F416,Urkunde!$A$2:$A$16,IF($G416="w",Urkunde!$C$2:$C$16,Urkunde!$E$2:$E$16))</f>
        <v>0</v>
      </c>
      <c r="AK416" s="61" t="str">
        <f t="shared" si="86"/>
        <v>-</v>
      </c>
      <c r="AL416" s="29">
        <f t="shared" si="87"/>
        <v>0</v>
      </c>
      <c r="AM416" s="21">
        <f t="shared" si="88"/>
        <v>0</v>
      </c>
      <c r="AN416" s="21">
        <f t="shared" si="89"/>
        <v>0</v>
      </c>
      <c r="AO416" s="21">
        <f t="shared" si="90"/>
        <v>0</v>
      </c>
      <c r="AP416" s="21">
        <f t="shared" si="91"/>
        <v>0</v>
      </c>
      <c r="AQ416" s="21">
        <f t="shared" si="92"/>
        <v>0</v>
      </c>
      <c r="AR416" s="21">
        <f t="shared" si="93"/>
        <v>0</v>
      </c>
      <c r="AS416" s="21">
        <f t="shared" si="94"/>
        <v>0</v>
      </c>
      <c r="AT416" s="21">
        <f t="shared" si="95"/>
        <v>0</v>
      </c>
      <c r="AU416" s="21">
        <f t="shared" si="96"/>
        <v>0</v>
      </c>
      <c r="AV416" s="21">
        <f t="shared" si="97"/>
        <v>0</v>
      </c>
    </row>
    <row r="417" spans="1:48" ht="15.6" x14ac:dyDescent="0.3">
      <c r="A417" s="51"/>
      <c r="B417" s="50"/>
      <c r="C417" s="96"/>
      <c r="D417" s="96"/>
      <c r="E417" s="49"/>
      <c r="F417" s="52">
        <f t="shared" si="84"/>
        <v>0</v>
      </c>
      <c r="G417" s="48"/>
      <c r="H417" s="38"/>
      <c r="I417" s="54">
        <f>IF(H417=0,0,TRUNC((50/(H417+0.24)- IF($G417="w",Parameter!$B$3,Parameter!$D$3))/IF($G417="w",Parameter!$C$3,Parameter!$E$3)))</f>
        <v>0</v>
      </c>
      <c r="J417" s="105"/>
      <c r="K417" s="54">
        <f>IF(J417=0,0,TRUNC((75/(J417+0.24)- IF($G417="w",Parameter!$B$3,Parameter!$D$3))/IF($G417="w",Parameter!$C$3,Parameter!$E$3)))</f>
        <v>0</v>
      </c>
      <c r="L417" s="105"/>
      <c r="M417" s="54">
        <f>IF(L417=0,0,TRUNC((100/(L417+0.24)- IF($G417="w",Parameter!$B$3,Parameter!$D$3))/IF($G417="w",Parameter!$C$3,Parameter!$E$3)))</f>
        <v>0</v>
      </c>
      <c r="N417" s="80"/>
      <c r="O417" s="79" t="s">
        <v>44</v>
      </c>
      <c r="P417" s="81"/>
      <c r="Q417" s="54">
        <f>IF($G417="m",0,IF(AND($P417=0,$N417=0),0,TRUNC((800/($N417*60+$P417)-IF($G417="w",Parameter!$B$6,Parameter!$D$6))/IF($G417="w",Parameter!$C$6,Parameter!$E$6))))</f>
        <v>0</v>
      </c>
      <c r="R417" s="106"/>
      <c r="S417" s="73">
        <f>IF(R417=0,0,TRUNC((2000/(R417)- IF(Q417="w",Parameter!$B$6,Parameter!$D$6))/IF(Q417="w",Parameter!$C$6,Parameter!$E$6)))</f>
        <v>0</v>
      </c>
      <c r="T417" s="106"/>
      <c r="U417" s="73">
        <f>IF(T417=0,0,TRUNC((2000/(T417)- IF(Q417="w",Parameter!$B$3,Parameter!$D$3))/IF(Q417="w",Parameter!$C$3,Parameter!$E$3)))</f>
        <v>0</v>
      </c>
      <c r="V417" s="80"/>
      <c r="W417" s="79" t="s">
        <v>44</v>
      </c>
      <c r="X417" s="81"/>
      <c r="Y417" s="54">
        <f>IF($G417="w",0,IF(AND($V417=0,$X417=0),0,TRUNC((1000/($V417*60+$X417)-IF($G417="w",Parameter!$B$6,Parameter!$D$6))/IF($G417="w",Parameter!$C$6,Parameter!$E$6))))</f>
        <v>0</v>
      </c>
      <c r="Z417" s="37"/>
      <c r="AA417" s="104">
        <f>IF(Z417=0,0,TRUNC((SQRT(Z417)- IF($G417="w",Parameter!$B$11,Parameter!$D$11))/IF($G417="w",Parameter!$C$11,Parameter!$E$11)))</f>
        <v>0</v>
      </c>
      <c r="AB417" s="105"/>
      <c r="AC417" s="104">
        <f>IF(AB417=0,0,TRUNC((SQRT(AB417)- IF($G417="w",Parameter!$B$10,Parameter!$D$10))/IF($G417="w",Parameter!$C$10,Parameter!$E$10)))</f>
        <v>0</v>
      </c>
      <c r="AD417" s="38"/>
      <c r="AE417" s="55">
        <f>IF(AD417=0,0,TRUNC((SQRT(AD417)- IF($G417="w",Parameter!$B$15,Parameter!$D$15))/IF($G417="w",Parameter!$C$15,Parameter!$E$15)))</f>
        <v>0</v>
      </c>
      <c r="AF417" s="32"/>
      <c r="AG417" s="55">
        <f>IF(AF417=0,0,TRUNC((SQRT(AF417)- IF($G417="w",Parameter!$B$12,Parameter!$D$12))/IF($G417="w",Parameter!$C$12,Parameter!$E$12)))</f>
        <v>0</v>
      </c>
      <c r="AH417" s="60">
        <f t="shared" si="85"/>
        <v>0</v>
      </c>
      <c r="AI417" s="61">
        <f>LOOKUP($F417,Urkunde!$A$2:$A$16,IF($G417="w",Urkunde!$B$2:$B$16,Urkunde!$D$2:$D$16))</f>
        <v>0</v>
      </c>
      <c r="AJ417" s="61">
        <f>LOOKUP($F417,Urkunde!$A$2:$A$16,IF($G417="w",Urkunde!$C$2:$C$16,Urkunde!$E$2:$E$16))</f>
        <v>0</v>
      </c>
      <c r="AK417" s="61" t="str">
        <f t="shared" si="86"/>
        <v>-</v>
      </c>
      <c r="AL417" s="29">
        <f t="shared" si="87"/>
        <v>0</v>
      </c>
      <c r="AM417" s="21">
        <f t="shared" si="88"/>
        <v>0</v>
      </c>
      <c r="AN417" s="21">
        <f t="shared" si="89"/>
        <v>0</v>
      </c>
      <c r="AO417" s="21">
        <f t="shared" si="90"/>
        <v>0</v>
      </c>
      <c r="AP417" s="21">
        <f t="shared" si="91"/>
        <v>0</v>
      </c>
      <c r="AQ417" s="21">
        <f t="shared" si="92"/>
        <v>0</v>
      </c>
      <c r="AR417" s="21">
        <f t="shared" si="93"/>
        <v>0</v>
      </c>
      <c r="AS417" s="21">
        <f t="shared" si="94"/>
        <v>0</v>
      </c>
      <c r="AT417" s="21">
        <f t="shared" si="95"/>
        <v>0</v>
      </c>
      <c r="AU417" s="21">
        <f t="shared" si="96"/>
        <v>0</v>
      </c>
      <c r="AV417" s="21">
        <f t="shared" si="97"/>
        <v>0</v>
      </c>
    </row>
    <row r="418" spans="1:48" ht="15.6" x14ac:dyDescent="0.3">
      <c r="A418" s="51"/>
      <c r="B418" s="50"/>
      <c r="C418" s="96"/>
      <c r="D418" s="96"/>
      <c r="E418" s="49"/>
      <c r="F418" s="52">
        <f t="shared" si="84"/>
        <v>0</v>
      </c>
      <c r="G418" s="48"/>
      <c r="H418" s="38"/>
      <c r="I418" s="54">
        <f>IF(H418=0,0,TRUNC((50/(H418+0.24)- IF($G418="w",Parameter!$B$3,Parameter!$D$3))/IF($G418="w",Parameter!$C$3,Parameter!$E$3)))</f>
        <v>0</v>
      </c>
      <c r="J418" s="105"/>
      <c r="K418" s="54">
        <f>IF(J418=0,0,TRUNC((75/(J418+0.24)- IF($G418="w",Parameter!$B$3,Parameter!$D$3))/IF($G418="w",Parameter!$C$3,Parameter!$E$3)))</f>
        <v>0</v>
      </c>
      <c r="L418" s="105"/>
      <c r="M418" s="54">
        <f>IF(L418=0,0,TRUNC((100/(L418+0.24)- IF($G418="w",Parameter!$B$3,Parameter!$D$3))/IF($G418="w",Parameter!$C$3,Parameter!$E$3)))</f>
        <v>0</v>
      </c>
      <c r="N418" s="80"/>
      <c r="O418" s="79" t="s">
        <v>44</v>
      </c>
      <c r="P418" s="81"/>
      <c r="Q418" s="54">
        <f>IF($G418="m",0,IF(AND($P418=0,$N418=0),0,TRUNC((800/($N418*60+$P418)-IF($G418="w",Parameter!$B$6,Parameter!$D$6))/IF($G418="w",Parameter!$C$6,Parameter!$E$6))))</f>
        <v>0</v>
      </c>
      <c r="R418" s="106"/>
      <c r="S418" s="73">
        <f>IF(R418=0,0,TRUNC((2000/(R418)- IF(Q418="w",Parameter!$B$6,Parameter!$D$6))/IF(Q418="w",Parameter!$C$6,Parameter!$E$6)))</f>
        <v>0</v>
      </c>
      <c r="T418" s="106"/>
      <c r="U418" s="73">
        <f>IF(T418=0,0,TRUNC((2000/(T418)- IF(Q418="w",Parameter!$B$3,Parameter!$D$3))/IF(Q418="w",Parameter!$C$3,Parameter!$E$3)))</f>
        <v>0</v>
      </c>
      <c r="V418" s="80"/>
      <c r="W418" s="79" t="s">
        <v>44</v>
      </c>
      <c r="X418" s="81"/>
      <c r="Y418" s="54">
        <f>IF($G418="w",0,IF(AND($V418=0,$X418=0),0,TRUNC((1000/($V418*60+$X418)-IF($G418="w",Parameter!$B$6,Parameter!$D$6))/IF($G418="w",Parameter!$C$6,Parameter!$E$6))))</f>
        <v>0</v>
      </c>
      <c r="Z418" s="37"/>
      <c r="AA418" s="104">
        <f>IF(Z418=0,0,TRUNC((SQRT(Z418)- IF($G418="w",Parameter!$B$11,Parameter!$D$11))/IF($G418="w",Parameter!$C$11,Parameter!$E$11)))</f>
        <v>0</v>
      </c>
      <c r="AB418" s="105"/>
      <c r="AC418" s="104">
        <f>IF(AB418=0,0,TRUNC((SQRT(AB418)- IF($G418="w",Parameter!$B$10,Parameter!$D$10))/IF($G418="w",Parameter!$C$10,Parameter!$E$10)))</f>
        <v>0</v>
      </c>
      <c r="AD418" s="38"/>
      <c r="AE418" s="55">
        <f>IF(AD418=0,0,TRUNC((SQRT(AD418)- IF($G418="w",Parameter!$B$15,Parameter!$D$15))/IF($G418="w",Parameter!$C$15,Parameter!$E$15)))</f>
        <v>0</v>
      </c>
      <c r="AF418" s="32"/>
      <c r="AG418" s="55">
        <f>IF(AF418=0,0,TRUNC((SQRT(AF418)- IF($G418="w",Parameter!$B$12,Parameter!$D$12))/IF($G418="w",Parameter!$C$12,Parameter!$E$12)))</f>
        <v>0</v>
      </c>
      <c r="AH418" s="60">
        <f t="shared" si="85"/>
        <v>0</v>
      </c>
      <c r="AI418" s="61">
        <f>LOOKUP($F418,Urkunde!$A$2:$A$16,IF($G418="w",Urkunde!$B$2:$B$16,Urkunde!$D$2:$D$16))</f>
        <v>0</v>
      </c>
      <c r="AJ418" s="61">
        <f>LOOKUP($F418,Urkunde!$A$2:$A$16,IF($G418="w",Urkunde!$C$2:$C$16,Urkunde!$E$2:$E$16))</f>
        <v>0</v>
      </c>
      <c r="AK418" s="61" t="str">
        <f t="shared" si="86"/>
        <v>-</v>
      </c>
      <c r="AL418" s="29">
        <f t="shared" si="87"/>
        <v>0</v>
      </c>
      <c r="AM418" s="21">
        <f t="shared" si="88"/>
        <v>0</v>
      </c>
      <c r="AN418" s="21">
        <f t="shared" si="89"/>
        <v>0</v>
      </c>
      <c r="AO418" s="21">
        <f t="shared" si="90"/>
        <v>0</v>
      </c>
      <c r="AP418" s="21">
        <f t="shared" si="91"/>
        <v>0</v>
      </c>
      <c r="AQ418" s="21">
        <f t="shared" si="92"/>
        <v>0</v>
      </c>
      <c r="AR418" s="21">
        <f t="shared" si="93"/>
        <v>0</v>
      </c>
      <c r="AS418" s="21">
        <f t="shared" si="94"/>
        <v>0</v>
      </c>
      <c r="AT418" s="21">
        <f t="shared" si="95"/>
        <v>0</v>
      </c>
      <c r="AU418" s="21">
        <f t="shared" si="96"/>
        <v>0</v>
      </c>
      <c r="AV418" s="21">
        <f t="shared" si="97"/>
        <v>0</v>
      </c>
    </row>
    <row r="419" spans="1:48" ht="15.6" x14ac:dyDescent="0.3">
      <c r="A419" s="51"/>
      <c r="B419" s="50"/>
      <c r="C419" s="96"/>
      <c r="D419" s="96"/>
      <c r="E419" s="49"/>
      <c r="F419" s="52">
        <f t="shared" si="84"/>
        <v>0</v>
      </c>
      <c r="G419" s="48"/>
      <c r="H419" s="38"/>
      <c r="I419" s="54">
        <f>IF(H419=0,0,TRUNC((50/(H419+0.24)- IF($G419="w",Parameter!$B$3,Parameter!$D$3))/IF($G419="w",Parameter!$C$3,Parameter!$E$3)))</f>
        <v>0</v>
      </c>
      <c r="J419" s="105"/>
      <c r="K419" s="54">
        <f>IF(J419=0,0,TRUNC((75/(J419+0.24)- IF($G419="w",Parameter!$B$3,Parameter!$D$3))/IF($G419="w",Parameter!$C$3,Parameter!$E$3)))</f>
        <v>0</v>
      </c>
      <c r="L419" s="105"/>
      <c r="M419" s="54">
        <f>IF(L419=0,0,TRUNC((100/(L419+0.24)- IF($G419="w",Parameter!$B$3,Parameter!$D$3))/IF($G419="w",Parameter!$C$3,Parameter!$E$3)))</f>
        <v>0</v>
      </c>
      <c r="N419" s="80"/>
      <c r="O419" s="79" t="s">
        <v>44</v>
      </c>
      <c r="P419" s="81"/>
      <c r="Q419" s="54">
        <f>IF($G419="m",0,IF(AND($P419=0,$N419=0),0,TRUNC((800/($N419*60+$P419)-IF($G419="w",Parameter!$B$6,Parameter!$D$6))/IF($G419="w",Parameter!$C$6,Parameter!$E$6))))</f>
        <v>0</v>
      </c>
      <c r="R419" s="106"/>
      <c r="S419" s="73">
        <f>IF(R419=0,0,TRUNC((2000/(R419)- IF(Q419="w",Parameter!$B$6,Parameter!$D$6))/IF(Q419="w",Parameter!$C$6,Parameter!$E$6)))</f>
        <v>0</v>
      </c>
      <c r="T419" s="106"/>
      <c r="U419" s="73">
        <f>IF(T419=0,0,TRUNC((2000/(T419)- IF(Q419="w",Parameter!$B$3,Parameter!$D$3))/IF(Q419="w",Parameter!$C$3,Parameter!$E$3)))</f>
        <v>0</v>
      </c>
      <c r="V419" s="80"/>
      <c r="W419" s="79" t="s">
        <v>44</v>
      </c>
      <c r="X419" s="81"/>
      <c r="Y419" s="54">
        <f>IF($G419="w",0,IF(AND($V419=0,$X419=0),0,TRUNC((1000/($V419*60+$X419)-IF($G419="w",Parameter!$B$6,Parameter!$D$6))/IF($G419="w",Parameter!$C$6,Parameter!$E$6))))</f>
        <v>0</v>
      </c>
      <c r="Z419" s="37"/>
      <c r="AA419" s="104">
        <f>IF(Z419=0,0,TRUNC((SQRT(Z419)- IF($G419="w",Parameter!$B$11,Parameter!$D$11))/IF($G419="w",Parameter!$C$11,Parameter!$E$11)))</f>
        <v>0</v>
      </c>
      <c r="AB419" s="105"/>
      <c r="AC419" s="104">
        <f>IF(AB419=0,0,TRUNC((SQRT(AB419)- IF($G419="w",Parameter!$B$10,Parameter!$D$10))/IF($G419="w",Parameter!$C$10,Parameter!$E$10)))</f>
        <v>0</v>
      </c>
      <c r="AD419" s="38"/>
      <c r="AE419" s="55">
        <f>IF(AD419=0,0,TRUNC((SQRT(AD419)- IF($G419="w",Parameter!$B$15,Parameter!$D$15))/IF($G419="w",Parameter!$C$15,Parameter!$E$15)))</f>
        <v>0</v>
      </c>
      <c r="AF419" s="32"/>
      <c r="AG419" s="55">
        <f>IF(AF419=0,0,TRUNC((SQRT(AF419)- IF($G419="w",Parameter!$B$12,Parameter!$D$12))/IF($G419="w",Parameter!$C$12,Parameter!$E$12)))</f>
        <v>0</v>
      </c>
      <c r="AH419" s="60">
        <f t="shared" si="85"/>
        <v>0</v>
      </c>
      <c r="AI419" s="61">
        <f>LOOKUP($F419,Urkunde!$A$2:$A$16,IF($G419="w",Urkunde!$B$2:$B$16,Urkunde!$D$2:$D$16))</f>
        <v>0</v>
      </c>
      <c r="AJ419" s="61">
        <f>LOOKUP($F419,Urkunde!$A$2:$A$16,IF($G419="w",Urkunde!$C$2:$C$16,Urkunde!$E$2:$E$16))</f>
        <v>0</v>
      </c>
      <c r="AK419" s="61" t="str">
        <f t="shared" si="86"/>
        <v>-</v>
      </c>
      <c r="AL419" s="29">
        <f t="shared" si="87"/>
        <v>0</v>
      </c>
      <c r="AM419" s="21">
        <f t="shared" si="88"/>
        <v>0</v>
      </c>
      <c r="AN419" s="21">
        <f t="shared" si="89"/>
        <v>0</v>
      </c>
      <c r="AO419" s="21">
        <f t="shared" si="90"/>
        <v>0</v>
      </c>
      <c r="AP419" s="21">
        <f t="shared" si="91"/>
        <v>0</v>
      </c>
      <c r="AQ419" s="21">
        <f t="shared" si="92"/>
        <v>0</v>
      </c>
      <c r="AR419" s="21">
        <f t="shared" si="93"/>
        <v>0</v>
      </c>
      <c r="AS419" s="21">
        <f t="shared" si="94"/>
        <v>0</v>
      </c>
      <c r="AT419" s="21">
        <f t="shared" si="95"/>
        <v>0</v>
      </c>
      <c r="AU419" s="21">
        <f t="shared" si="96"/>
        <v>0</v>
      </c>
      <c r="AV419" s="21">
        <f t="shared" si="97"/>
        <v>0</v>
      </c>
    </row>
    <row r="420" spans="1:48" ht="15.6" x14ac:dyDescent="0.3">
      <c r="A420" s="51"/>
      <c r="B420" s="50"/>
      <c r="C420" s="96"/>
      <c r="D420" s="96"/>
      <c r="E420" s="49"/>
      <c r="F420" s="52">
        <f t="shared" si="84"/>
        <v>0</v>
      </c>
      <c r="G420" s="48"/>
      <c r="H420" s="38"/>
      <c r="I420" s="54">
        <f>IF(H420=0,0,TRUNC((50/(H420+0.24)- IF($G420="w",Parameter!$B$3,Parameter!$D$3))/IF($G420="w",Parameter!$C$3,Parameter!$E$3)))</f>
        <v>0</v>
      </c>
      <c r="J420" s="105"/>
      <c r="K420" s="54">
        <f>IF(J420=0,0,TRUNC((75/(J420+0.24)- IF($G420="w",Parameter!$B$3,Parameter!$D$3))/IF($G420="w",Parameter!$C$3,Parameter!$E$3)))</f>
        <v>0</v>
      </c>
      <c r="L420" s="105"/>
      <c r="M420" s="54">
        <f>IF(L420=0,0,TRUNC((100/(L420+0.24)- IF($G420="w",Parameter!$B$3,Parameter!$D$3))/IF($G420="w",Parameter!$C$3,Parameter!$E$3)))</f>
        <v>0</v>
      </c>
      <c r="N420" s="80"/>
      <c r="O420" s="79" t="s">
        <v>44</v>
      </c>
      <c r="P420" s="81"/>
      <c r="Q420" s="54">
        <f>IF($G420="m",0,IF(AND($P420=0,$N420=0),0,TRUNC((800/($N420*60+$P420)-IF($G420="w",Parameter!$B$6,Parameter!$D$6))/IF($G420="w",Parameter!$C$6,Parameter!$E$6))))</f>
        <v>0</v>
      </c>
      <c r="R420" s="106"/>
      <c r="S420" s="73">
        <f>IF(R420=0,0,TRUNC((2000/(R420)- IF(Q420="w",Parameter!$B$6,Parameter!$D$6))/IF(Q420="w",Parameter!$C$6,Parameter!$E$6)))</f>
        <v>0</v>
      </c>
      <c r="T420" s="106"/>
      <c r="U420" s="73">
        <f>IF(T420=0,0,TRUNC((2000/(T420)- IF(Q420="w",Parameter!$B$3,Parameter!$D$3))/IF(Q420="w",Parameter!$C$3,Parameter!$E$3)))</f>
        <v>0</v>
      </c>
      <c r="V420" s="80"/>
      <c r="W420" s="79" t="s">
        <v>44</v>
      </c>
      <c r="X420" s="81"/>
      <c r="Y420" s="54">
        <f>IF($G420="w",0,IF(AND($V420=0,$X420=0),0,TRUNC((1000/($V420*60+$X420)-IF($G420="w",Parameter!$B$6,Parameter!$D$6))/IF($G420="w",Parameter!$C$6,Parameter!$E$6))))</f>
        <v>0</v>
      </c>
      <c r="Z420" s="37"/>
      <c r="AA420" s="104">
        <f>IF(Z420=0,0,TRUNC((SQRT(Z420)- IF($G420="w",Parameter!$B$11,Parameter!$D$11))/IF($G420="w",Parameter!$C$11,Parameter!$E$11)))</f>
        <v>0</v>
      </c>
      <c r="AB420" s="105"/>
      <c r="AC420" s="104">
        <f>IF(AB420=0,0,TRUNC((SQRT(AB420)- IF($G420="w",Parameter!$B$10,Parameter!$D$10))/IF($G420="w",Parameter!$C$10,Parameter!$E$10)))</f>
        <v>0</v>
      </c>
      <c r="AD420" s="38"/>
      <c r="AE420" s="55">
        <f>IF(AD420=0,0,TRUNC((SQRT(AD420)- IF($G420="w",Parameter!$B$15,Parameter!$D$15))/IF($G420="w",Parameter!$C$15,Parameter!$E$15)))</f>
        <v>0</v>
      </c>
      <c r="AF420" s="32"/>
      <c r="AG420" s="55">
        <f>IF(AF420=0,0,TRUNC((SQRT(AF420)- IF($G420="w",Parameter!$B$12,Parameter!$D$12))/IF($G420="w",Parameter!$C$12,Parameter!$E$12)))</f>
        <v>0</v>
      </c>
      <c r="AH420" s="60">
        <f t="shared" si="85"/>
        <v>0</v>
      </c>
      <c r="AI420" s="61">
        <f>LOOKUP($F420,Urkunde!$A$2:$A$16,IF($G420="w",Urkunde!$B$2:$B$16,Urkunde!$D$2:$D$16))</f>
        <v>0</v>
      </c>
      <c r="AJ420" s="61">
        <f>LOOKUP($F420,Urkunde!$A$2:$A$16,IF($G420="w",Urkunde!$C$2:$C$16,Urkunde!$E$2:$E$16))</f>
        <v>0</v>
      </c>
      <c r="AK420" s="61" t="str">
        <f t="shared" si="86"/>
        <v>-</v>
      </c>
      <c r="AL420" s="29">
        <f t="shared" si="87"/>
        <v>0</v>
      </c>
      <c r="AM420" s="21">
        <f t="shared" si="88"/>
        <v>0</v>
      </c>
      <c r="AN420" s="21">
        <f t="shared" si="89"/>
        <v>0</v>
      </c>
      <c r="AO420" s="21">
        <f t="shared" si="90"/>
        <v>0</v>
      </c>
      <c r="AP420" s="21">
        <f t="shared" si="91"/>
        <v>0</v>
      </c>
      <c r="AQ420" s="21">
        <f t="shared" si="92"/>
        <v>0</v>
      </c>
      <c r="AR420" s="21">
        <f t="shared" si="93"/>
        <v>0</v>
      </c>
      <c r="AS420" s="21">
        <f t="shared" si="94"/>
        <v>0</v>
      </c>
      <c r="AT420" s="21">
        <f t="shared" si="95"/>
        <v>0</v>
      </c>
      <c r="AU420" s="21">
        <f t="shared" si="96"/>
        <v>0</v>
      </c>
      <c r="AV420" s="21">
        <f t="shared" si="97"/>
        <v>0</v>
      </c>
    </row>
    <row r="421" spans="1:48" ht="15.6" x14ac:dyDescent="0.3">
      <c r="A421" s="51"/>
      <c r="B421" s="50"/>
      <c r="C421" s="96"/>
      <c r="D421" s="96"/>
      <c r="E421" s="49"/>
      <c r="F421" s="52">
        <f t="shared" si="84"/>
        <v>0</v>
      </c>
      <c r="G421" s="48"/>
      <c r="H421" s="38"/>
      <c r="I421" s="54">
        <f>IF(H421=0,0,TRUNC((50/(H421+0.24)- IF($G421="w",Parameter!$B$3,Parameter!$D$3))/IF($G421="w",Parameter!$C$3,Parameter!$E$3)))</f>
        <v>0</v>
      </c>
      <c r="J421" s="105"/>
      <c r="K421" s="54">
        <f>IF(J421=0,0,TRUNC((75/(J421+0.24)- IF($G421="w",Parameter!$B$3,Parameter!$D$3))/IF($G421="w",Parameter!$C$3,Parameter!$E$3)))</f>
        <v>0</v>
      </c>
      <c r="L421" s="105"/>
      <c r="M421" s="54">
        <f>IF(L421=0,0,TRUNC((100/(L421+0.24)- IF($G421="w",Parameter!$B$3,Parameter!$D$3))/IF($G421="w",Parameter!$C$3,Parameter!$E$3)))</f>
        <v>0</v>
      </c>
      <c r="N421" s="80"/>
      <c r="O421" s="79" t="s">
        <v>44</v>
      </c>
      <c r="P421" s="81"/>
      <c r="Q421" s="54">
        <f>IF($G421="m",0,IF(AND($P421=0,$N421=0),0,TRUNC((800/($N421*60+$P421)-IF($G421="w",Parameter!$B$6,Parameter!$D$6))/IF($G421="w",Parameter!$C$6,Parameter!$E$6))))</f>
        <v>0</v>
      </c>
      <c r="R421" s="106"/>
      <c r="S421" s="73">
        <f>IF(R421=0,0,TRUNC((2000/(R421)- IF(Q421="w",Parameter!$B$6,Parameter!$D$6))/IF(Q421="w",Parameter!$C$6,Parameter!$E$6)))</f>
        <v>0</v>
      </c>
      <c r="T421" s="106"/>
      <c r="U421" s="73">
        <f>IF(T421=0,0,TRUNC((2000/(T421)- IF(Q421="w",Parameter!$B$3,Parameter!$D$3))/IF(Q421="w",Parameter!$C$3,Parameter!$E$3)))</f>
        <v>0</v>
      </c>
      <c r="V421" s="80"/>
      <c r="W421" s="79" t="s">
        <v>44</v>
      </c>
      <c r="X421" s="81"/>
      <c r="Y421" s="54">
        <f>IF($G421="w",0,IF(AND($V421=0,$X421=0),0,TRUNC((1000/($V421*60+$X421)-IF($G421="w",Parameter!$B$6,Parameter!$D$6))/IF($G421="w",Parameter!$C$6,Parameter!$E$6))))</f>
        <v>0</v>
      </c>
      <c r="Z421" s="37"/>
      <c r="AA421" s="104">
        <f>IF(Z421=0,0,TRUNC((SQRT(Z421)- IF($G421="w",Parameter!$B$11,Parameter!$D$11))/IF($G421="w",Parameter!$C$11,Parameter!$E$11)))</f>
        <v>0</v>
      </c>
      <c r="AB421" s="105"/>
      <c r="AC421" s="104">
        <f>IF(AB421=0,0,TRUNC((SQRT(AB421)- IF($G421="w",Parameter!$B$10,Parameter!$D$10))/IF($G421="w",Parameter!$C$10,Parameter!$E$10)))</f>
        <v>0</v>
      </c>
      <c r="AD421" s="38"/>
      <c r="AE421" s="55">
        <f>IF(AD421=0,0,TRUNC((SQRT(AD421)- IF($G421="w",Parameter!$B$15,Parameter!$D$15))/IF($G421="w",Parameter!$C$15,Parameter!$E$15)))</f>
        <v>0</v>
      </c>
      <c r="AF421" s="32"/>
      <c r="AG421" s="55">
        <f>IF(AF421=0,0,TRUNC((SQRT(AF421)- IF($G421="w",Parameter!$B$12,Parameter!$D$12))/IF($G421="w",Parameter!$C$12,Parameter!$E$12)))</f>
        <v>0</v>
      </c>
      <c r="AH421" s="60">
        <f t="shared" si="85"/>
        <v>0</v>
      </c>
      <c r="AI421" s="61">
        <f>LOOKUP($F421,Urkunde!$A$2:$A$16,IF($G421="w",Urkunde!$B$2:$B$16,Urkunde!$D$2:$D$16))</f>
        <v>0</v>
      </c>
      <c r="AJ421" s="61">
        <f>LOOKUP($F421,Urkunde!$A$2:$A$16,IF($G421="w",Urkunde!$C$2:$C$16,Urkunde!$E$2:$E$16))</f>
        <v>0</v>
      </c>
      <c r="AK421" s="61" t="str">
        <f t="shared" si="86"/>
        <v>-</v>
      </c>
      <c r="AL421" s="29">
        <f t="shared" si="87"/>
        <v>0</v>
      </c>
      <c r="AM421" s="21">
        <f t="shared" si="88"/>
        <v>0</v>
      </c>
      <c r="AN421" s="21">
        <f t="shared" si="89"/>
        <v>0</v>
      </c>
      <c r="AO421" s="21">
        <f t="shared" si="90"/>
        <v>0</v>
      </c>
      <c r="AP421" s="21">
        <f t="shared" si="91"/>
        <v>0</v>
      </c>
      <c r="AQ421" s="21">
        <f t="shared" si="92"/>
        <v>0</v>
      </c>
      <c r="AR421" s="21">
        <f t="shared" si="93"/>
        <v>0</v>
      </c>
      <c r="AS421" s="21">
        <f t="shared" si="94"/>
        <v>0</v>
      </c>
      <c r="AT421" s="21">
        <f t="shared" si="95"/>
        <v>0</v>
      </c>
      <c r="AU421" s="21">
        <f t="shared" si="96"/>
        <v>0</v>
      </c>
      <c r="AV421" s="21">
        <f t="shared" si="97"/>
        <v>0</v>
      </c>
    </row>
    <row r="422" spans="1:48" ht="15.6" x14ac:dyDescent="0.3">
      <c r="A422" s="51"/>
      <c r="B422" s="50"/>
      <c r="C422" s="96"/>
      <c r="D422" s="96"/>
      <c r="E422" s="49"/>
      <c r="F422" s="52">
        <f t="shared" si="84"/>
        <v>0</v>
      </c>
      <c r="G422" s="48"/>
      <c r="H422" s="38"/>
      <c r="I422" s="54">
        <f>IF(H422=0,0,TRUNC((50/(H422+0.24)- IF($G422="w",Parameter!$B$3,Parameter!$D$3))/IF($G422="w",Parameter!$C$3,Parameter!$E$3)))</f>
        <v>0</v>
      </c>
      <c r="J422" s="105"/>
      <c r="K422" s="54">
        <f>IF(J422=0,0,TRUNC((75/(J422+0.24)- IF($G422="w",Parameter!$B$3,Parameter!$D$3))/IF($G422="w",Parameter!$C$3,Parameter!$E$3)))</f>
        <v>0</v>
      </c>
      <c r="L422" s="105"/>
      <c r="M422" s="54">
        <f>IF(L422=0,0,TRUNC((100/(L422+0.24)- IF($G422="w",Parameter!$B$3,Parameter!$D$3))/IF($G422="w",Parameter!$C$3,Parameter!$E$3)))</f>
        <v>0</v>
      </c>
      <c r="N422" s="80"/>
      <c r="O422" s="79" t="s">
        <v>44</v>
      </c>
      <c r="P422" s="81"/>
      <c r="Q422" s="54">
        <f>IF($G422="m",0,IF(AND($P422=0,$N422=0),0,TRUNC((800/($N422*60+$P422)-IF($G422="w",Parameter!$B$6,Parameter!$D$6))/IF($G422="w",Parameter!$C$6,Parameter!$E$6))))</f>
        <v>0</v>
      </c>
      <c r="R422" s="106"/>
      <c r="S422" s="73">
        <f>IF(R422=0,0,TRUNC((2000/(R422)- IF(Q422="w",Parameter!$B$6,Parameter!$D$6))/IF(Q422="w",Parameter!$C$6,Parameter!$E$6)))</f>
        <v>0</v>
      </c>
      <c r="T422" s="106"/>
      <c r="U422" s="73">
        <f>IF(T422=0,0,TRUNC((2000/(T422)- IF(Q422="w",Parameter!$B$3,Parameter!$D$3))/IF(Q422="w",Parameter!$C$3,Parameter!$E$3)))</f>
        <v>0</v>
      </c>
      <c r="V422" s="80"/>
      <c r="W422" s="79" t="s">
        <v>44</v>
      </c>
      <c r="X422" s="81"/>
      <c r="Y422" s="54">
        <f>IF($G422="w",0,IF(AND($V422=0,$X422=0),0,TRUNC((1000/($V422*60+$X422)-IF($G422="w",Parameter!$B$6,Parameter!$D$6))/IF($G422="w",Parameter!$C$6,Parameter!$E$6))))</f>
        <v>0</v>
      </c>
      <c r="Z422" s="37"/>
      <c r="AA422" s="104">
        <f>IF(Z422=0,0,TRUNC((SQRT(Z422)- IF($G422="w",Parameter!$B$11,Parameter!$D$11))/IF($G422="w",Parameter!$C$11,Parameter!$E$11)))</f>
        <v>0</v>
      </c>
      <c r="AB422" s="105"/>
      <c r="AC422" s="104">
        <f>IF(AB422=0,0,TRUNC((SQRT(AB422)- IF($G422="w",Parameter!$B$10,Parameter!$D$10))/IF($G422="w",Parameter!$C$10,Parameter!$E$10)))</f>
        <v>0</v>
      </c>
      <c r="AD422" s="38"/>
      <c r="AE422" s="55">
        <f>IF(AD422=0,0,TRUNC((SQRT(AD422)- IF($G422="w",Parameter!$B$15,Parameter!$D$15))/IF($G422="w",Parameter!$C$15,Parameter!$E$15)))</f>
        <v>0</v>
      </c>
      <c r="AF422" s="32"/>
      <c r="AG422" s="55">
        <f>IF(AF422=0,0,TRUNC((SQRT(AF422)- IF($G422="w",Parameter!$B$12,Parameter!$D$12))/IF($G422="w",Parameter!$C$12,Parameter!$E$12)))</f>
        <v>0</v>
      </c>
      <c r="AH422" s="60">
        <f t="shared" si="85"/>
        <v>0</v>
      </c>
      <c r="AI422" s="61">
        <f>LOOKUP($F422,Urkunde!$A$2:$A$16,IF($G422="w",Urkunde!$B$2:$B$16,Urkunde!$D$2:$D$16))</f>
        <v>0</v>
      </c>
      <c r="AJ422" s="61">
        <f>LOOKUP($F422,Urkunde!$A$2:$A$16,IF($G422="w",Urkunde!$C$2:$C$16,Urkunde!$E$2:$E$16))</f>
        <v>0</v>
      </c>
      <c r="AK422" s="61" t="str">
        <f t="shared" si="86"/>
        <v>-</v>
      </c>
      <c r="AL422" s="29">
        <f t="shared" si="87"/>
        <v>0</v>
      </c>
      <c r="AM422" s="21">
        <f t="shared" si="88"/>
        <v>0</v>
      </c>
      <c r="AN422" s="21">
        <f t="shared" si="89"/>
        <v>0</v>
      </c>
      <c r="AO422" s="21">
        <f t="shared" si="90"/>
        <v>0</v>
      </c>
      <c r="AP422" s="21">
        <f t="shared" si="91"/>
        <v>0</v>
      </c>
      <c r="AQ422" s="21">
        <f t="shared" si="92"/>
        <v>0</v>
      </c>
      <c r="AR422" s="21">
        <f t="shared" si="93"/>
        <v>0</v>
      </c>
      <c r="AS422" s="21">
        <f t="shared" si="94"/>
        <v>0</v>
      </c>
      <c r="AT422" s="21">
        <f t="shared" si="95"/>
        <v>0</v>
      </c>
      <c r="AU422" s="21">
        <f t="shared" si="96"/>
        <v>0</v>
      </c>
      <c r="AV422" s="21">
        <f t="shared" si="97"/>
        <v>0</v>
      </c>
    </row>
    <row r="423" spans="1:48" ht="15.6" x14ac:dyDescent="0.3">
      <c r="A423" s="51"/>
      <c r="B423" s="50"/>
      <c r="C423" s="96"/>
      <c r="D423" s="96"/>
      <c r="E423" s="49"/>
      <c r="F423" s="52">
        <f t="shared" si="84"/>
        <v>0</v>
      </c>
      <c r="G423" s="48"/>
      <c r="H423" s="38"/>
      <c r="I423" s="54">
        <f>IF(H423=0,0,TRUNC((50/(H423+0.24)- IF($G423="w",Parameter!$B$3,Parameter!$D$3))/IF($G423="w",Parameter!$C$3,Parameter!$E$3)))</f>
        <v>0</v>
      </c>
      <c r="J423" s="105"/>
      <c r="K423" s="54">
        <f>IF(J423=0,0,TRUNC((75/(J423+0.24)- IF($G423="w",Parameter!$B$3,Parameter!$D$3))/IF($G423="w",Parameter!$C$3,Parameter!$E$3)))</f>
        <v>0</v>
      </c>
      <c r="L423" s="105"/>
      <c r="M423" s="54">
        <f>IF(L423=0,0,TRUNC((100/(L423+0.24)- IF($G423="w",Parameter!$B$3,Parameter!$D$3))/IF($G423="w",Parameter!$C$3,Parameter!$E$3)))</f>
        <v>0</v>
      </c>
      <c r="N423" s="80"/>
      <c r="O423" s="79" t="s">
        <v>44</v>
      </c>
      <c r="P423" s="81"/>
      <c r="Q423" s="54">
        <f>IF($G423="m",0,IF(AND($P423=0,$N423=0),0,TRUNC((800/($N423*60+$P423)-IF($G423="w",Parameter!$B$6,Parameter!$D$6))/IF($G423="w",Parameter!$C$6,Parameter!$E$6))))</f>
        <v>0</v>
      </c>
      <c r="R423" s="106"/>
      <c r="S423" s="73">
        <f>IF(R423=0,0,TRUNC((2000/(R423)- IF(Q423="w",Parameter!$B$6,Parameter!$D$6))/IF(Q423="w",Parameter!$C$6,Parameter!$E$6)))</f>
        <v>0</v>
      </c>
      <c r="T423" s="106"/>
      <c r="U423" s="73">
        <f>IF(T423=0,0,TRUNC((2000/(T423)- IF(Q423="w",Parameter!$B$3,Parameter!$D$3))/IF(Q423="w",Parameter!$C$3,Parameter!$E$3)))</f>
        <v>0</v>
      </c>
      <c r="V423" s="80"/>
      <c r="W423" s="79" t="s">
        <v>44</v>
      </c>
      <c r="X423" s="81"/>
      <c r="Y423" s="54">
        <f>IF($G423="w",0,IF(AND($V423=0,$X423=0),0,TRUNC((1000/($V423*60+$X423)-IF($G423="w",Parameter!$B$6,Parameter!$D$6))/IF($G423="w",Parameter!$C$6,Parameter!$E$6))))</f>
        <v>0</v>
      </c>
      <c r="Z423" s="37"/>
      <c r="AA423" s="104">
        <f>IF(Z423=0,0,TRUNC((SQRT(Z423)- IF($G423="w",Parameter!$B$11,Parameter!$D$11))/IF($G423="w",Parameter!$C$11,Parameter!$E$11)))</f>
        <v>0</v>
      </c>
      <c r="AB423" s="105"/>
      <c r="AC423" s="104">
        <f>IF(AB423=0,0,TRUNC((SQRT(AB423)- IF($G423="w",Parameter!$B$10,Parameter!$D$10))/IF($G423="w",Parameter!$C$10,Parameter!$E$10)))</f>
        <v>0</v>
      </c>
      <c r="AD423" s="38"/>
      <c r="AE423" s="55">
        <f>IF(AD423=0,0,TRUNC((SQRT(AD423)- IF($G423="w",Parameter!$B$15,Parameter!$D$15))/IF($G423="w",Parameter!$C$15,Parameter!$E$15)))</f>
        <v>0</v>
      </c>
      <c r="AF423" s="32"/>
      <c r="AG423" s="55">
        <f>IF(AF423=0,0,TRUNC((SQRT(AF423)- IF($G423="w",Parameter!$B$12,Parameter!$D$12))/IF($G423="w",Parameter!$C$12,Parameter!$E$12)))</f>
        <v>0</v>
      </c>
      <c r="AH423" s="60">
        <f t="shared" si="85"/>
        <v>0</v>
      </c>
      <c r="AI423" s="61">
        <f>LOOKUP($F423,Urkunde!$A$2:$A$16,IF($G423="w",Urkunde!$B$2:$B$16,Urkunde!$D$2:$D$16))</f>
        <v>0</v>
      </c>
      <c r="AJ423" s="61">
        <f>LOOKUP($F423,Urkunde!$A$2:$A$16,IF($G423="w",Urkunde!$C$2:$C$16,Urkunde!$E$2:$E$16))</f>
        <v>0</v>
      </c>
      <c r="AK423" s="61" t="str">
        <f t="shared" si="86"/>
        <v>-</v>
      </c>
      <c r="AL423" s="29">
        <f t="shared" si="87"/>
        <v>0</v>
      </c>
      <c r="AM423" s="21">
        <f t="shared" si="88"/>
        <v>0</v>
      </c>
      <c r="AN423" s="21">
        <f t="shared" si="89"/>
        <v>0</v>
      </c>
      <c r="AO423" s="21">
        <f t="shared" si="90"/>
        <v>0</v>
      </c>
      <c r="AP423" s="21">
        <f t="shared" si="91"/>
        <v>0</v>
      </c>
      <c r="AQ423" s="21">
        <f t="shared" si="92"/>
        <v>0</v>
      </c>
      <c r="AR423" s="21">
        <f t="shared" si="93"/>
        <v>0</v>
      </c>
      <c r="AS423" s="21">
        <f t="shared" si="94"/>
        <v>0</v>
      </c>
      <c r="AT423" s="21">
        <f t="shared" si="95"/>
        <v>0</v>
      </c>
      <c r="AU423" s="21">
        <f t="shared" si="96"/>
        <v>0</v>
      </c>
      <c r="AV423" s="21">
        <f t="shared" si="97"/>
        <v>0</v>
      </c>
    </row>
    <row r="424" spans="1:48" ht="15.6" x14ac:dyDescent="0.3">
      <c r="A424" s="51"/>
      <c r="B424" s="50"/>
      <c r="C424" s="96"/>
      <c r="D424" s="96"/>
      <c r="E424" s="49"/>
      <c r="F424" s="52">
        <f t="shared" si="84"/>
        <v>0</v>
      </c>
      <c r="G424" s="48"/>
      <c r="H424" s="38"/>
      <c r="I424" s="54">
        <f>IF(H424=0,0,TRUNC((50/(H424+0.24)- IF($G424="w",Parameter!$B$3,Parameter!$D$3))/IF($G424="w",Parameter!$C$3,Parameter!$E$3)))</f>
        <v>0</v>
      </c>
      <c r="J424" s="105"/>
      <c r="K424" s="54">
        <f>IF(J424=0,0,TRUNC((75/(J424+0.24)- IF($G424="w",Parameter!$B$3,Parameter!$D$3))/IF($G424="w",Parameter!$C$3,Parameter!$E$3)))</f>
        <v>0</v>
      </c>
      <c r="L424" s="105"/>
      <c r="M424" s="54">
        <f>IF(L424=0,0,TRUNC((100/(L424+0.24)- IF($G424="w",Parameter!$B$3,Parameter!$D$3))/IF($G424="w",Parameter!$C$3,Parameter!$E$3)))</f>
        <v>0</v>
      </c>
      <c r="N424" s="80"/>
      <c r="O424" s="79" t="s">
        <v>44</v>
      </c>
      <c r="P424" s="81"/>
      <c r="Q424" s="54">
        <f>IF($G424="m",0,IF(AND($P424=0,$N424=0),0,TRUNC((800/($N424*60+$P424)-IF($G424="w",Parameter!$B$6,Parameter!$D$6))/IF($G424="w",Parameter!$C$6,Parameter!$E$6))))</f>
        <v>0</v>
      </c>
      <c r="R424" s="106"/>
      <c r="S424" s="73">
        <f>IF(R424=0,0,TRUNC((2000/(R424)- IF(Q424="w",Parameter!$B$6,Parameter!$D$6))/IF(Q424="w",Parameter!$C$6,Parameter!$E$6)))</f>
        <v>0</v>
      </c>
      <c r="T424" s="106"/>
      <c r="U424" s="73">
        <f>IF(T424=0,0,TRUNC((2000/(T424)- IF(Q424="w",Parameter!$B$3,Parameter!$D$3))/IF(Q424="w",Parameter!$C$3,Parameter!$E$3)))</f>
        <v>0</v>
      </c>
      <c r="V424" s="80"/>
      <c r="W424" s="79" t="s">
        <v>44</v>
      </c>
      <c r="X424" s="81"/>
      <c r="Y424" s="54">
        <f>IF($G424="w",0,IF(AND($V424=0,$X424=0),0,TRUNC((1000/($V424*60+$X424)-IF($G424="w",Parameter!$B$6,Parameter!$D$6))/IF($G424="w",Parameter!$C$6,Parameter!$E$6))))</f>
        <v>0</v>
      </c>
      <c r="Z424" s="37"/>
      <c r="AA424" s="104">
        <f>IF(Z424=0,0,TRUNC((SQRT(Z424)- IF($G424="w",Parameter!$B$11,Parameter!$D$11))/IF($G424="w",Parameter!$C$11,Parameter!$E$11)))</f>
        <v>0</v>
      </c>
      <c r="AB424" s="105"/>
      <c r="AC424" s="104">
        <f>IF(AB424=0,0,TRUNC((SQRT(AB424)- IF($G424="w",Parameter!$B$10,Parameter!$D$10))/IF($G424="w",Parameter!$C$10,Parameter!$E$10)))</f>
        <v>0</v>
      </c>
      <c r="AD424" s="38"/>
      <c r="AE424" s="55">
        <f>IF(AD424=0,0,TRUNC((SQRT(AD424)- IF($G424="w",Parameter!$B$15,Parameter!$D$15))/IF($G424="w",Parameter!$C$15,Parameter!$E$15)))</f>
        <v>0</v>
      </c>
      <c r="AF424" s="32"/>
      <c r="AG424" s="55">
        <f>IF(AF424=0,0,TRUNC((SQRT(AF424)- IF($G424="w",Parameter!$B$12,Parameter!$D$12))/IF($G424="w",Parameter!$C$12,Parameter!$E$12)))</f>
        <v>0</v>
      </c>
      <c r="AH424" s="60">
        <f t="shared" si="85"/>
        <v>0</v>
      </c>
      <c r="AI424" s="61">
        <f>LOOKUP($F424,Urkunde!$A$2:$A$16,IF($G424="w",Urkunde!$B$2:$B$16,Urkunde!$D$2:$D$16))</f>
        <v>0</v>
      </c>
      <c r="AJ424" s="61">
        <f>LOOKUP($F424,Urkunde!$A$2:$A$16,IF($G424="w",Urkunde!$C$2:$C$16,Urkunde!$E$2:$E$16))</f>
        <v>0</v>
      </c>
      <c r="AK424" s="61" t="str">
        <f t="shared" si="86"/>
        <v>-</v>
      </c>
      <c r="AL424" s="29">
        <f t="shared" si="87"/>
        <v>0</v>
      </c>
      <c r="AM424" s="21">
        <f t="shared" si="88"/>
        <v>0</v>
      </c>
      <c r="AN424" s="21">
        <f t="shared" si="89"/>
        <v>0</v>
      </c>
      <c r="AO424" s="21">
        <f t="shared" si="90"/>
        <v>0</v>
      </c>
      <c r="AP424" s="21">
        <f t="shared" si="91"/>
        <v>0</v>
      </c>
      <c r="AQ424" s="21">
        <f t="shared" si="92"/>
        <v>0</v>
      </c>
      <c r="AR424" s="21">
        <f t="shared" si="93"/>
        <v>0</v>
      </c>
      <c r="AS424" s="21">
        <f t="shared" si="94"/>
        <v>0</v>
      </c>
      <c r="AT424" s="21">
        <f t="shared" si="95"/>
        <v>0</v>
      </c>
      <c r="AU424" s="21">
        <f t="shared" si="96"/>
        <v>0</v>
      </c>
      <c r="AV424" s="21">
        <f t="shared" si="97"/>
        <v>0</v>
      </c>
    </row>
    <row r="425" spans="1:48" ht="15.6" x14ac:dyDescent="0.3">
      <c r="A425" s="51"/>
      <c r="B425" s="50"/>
      <c r="C425" s="96"/>
      <c r="D425" s="96"/>
      <c r="E425" s="49"/>
      <c r="F425" s="52">
        <f t="shared" si="84"/>
        <v>0</v>
      </c>
      <c r="G425" s="48"/>
      <c r="H425" s="38"/>
      <c r="I425" s="54">
        <f>IF(H425=0,0,TRUNC((50/(H425+0.24)- IF($G425="w",Parameter!$B$3,Parameter!$D$3))/IF($G425="w",Parameter!$C$3,Parameter!$E$3)))</f>
        <v>0</v>
      </c>
      <c r="J425" s="105"/>
      <c r="K425" s="54">
        <f>IF(J425=0,0,TRUNC((75/(J425+0.24)- IF($G425="w",Parameter!$B$3,Parameter!$D$3))/IF($G425="w",Parameter!$C$3,Parameter!$E$3)))</f>
        <v>0</v>
      </c>
      <c r="L425" s="105"/>
      <c r="M425" s="54">
        <f>IF(L425=0,0,TRUNC((100/(L425+0.24)- IF($G425="w",Parameter!$B$3,Parameter!$D$3))/IF($G425="w",Parameter!$C$3,Parameter!$E$3)))</f>
        <v>0</v>
      </c>
      <c r="N425" s="80"/>
      <c r="O425" s="79" t="s">
        <v>44</v>
      </c>
      <c r="P425" s="81"/>
      <c r="Q425" s="54">
        <f>IF($G425="m",0,IF(AND($P425=0,$N425=0),0,TRUNC((800/($N425*60+$P425)-IF($G425="w",Parameter!$B$6,Parameter!$D$6))/IF($G425="w",Parameter!$C$6,Parameter!$E$6))))</f>
        <v>0</v>
      </c>
      <c r="R425" s="106"/>
      <c r="S425" s="73">
        <f>IF(R425=0,0,TRUNC((2000/(R425)- IF(Q425="w",Parameter!$B$6,Parameter!$D$6))/IF(Q425="w",Parameter!$C$6,Parameter!$E$6)))</f>
        <v>0</v>
      </c>
      <c r="T425" s="106"/>
      <c r="U425" s="73">
        <f>IF(T425=0,0,TRUNC((2000/(T425)- IF(Q425="w",Parameter!$B$3,Parameter!$D$3))/IF(Q425="w",Parameter!$C$3,Parameter!$E$3)))</f>
        <v>0</v>
      </c>
      <c r="V425" s="80"/>
      <c r="W425" s="79" t="s">
        <v>44</v>
      </c>
      <c r="X425" s="81"/>
      <c r="Y425" s="54">
        <f>IF($G425="w",0,IF(AND($V425=0,$X425=0),0,TRUNC((1000/($V425*60+$X425)-IF($G425="w",Parameter!$B$6,Parameter!$D$6))/IF($G425="w",Parameter!$C$6,Parameter!$E$6))))</f>
        <v>0</v>
      </c>
      <c r="Z425" s="37"/>
      <c r="AA425" s="104">
        <f>IF(Z425=0,0,TRUNC((SQRT(Z425)- IF($G425="w",Parameter!$B$11,Parameter!$D$11))/IF($G425="w",Parameter!$C$11,Parameter!$E$11)))</f>
        <v>0</v>
      </c>
      <c r="AB425" s="105"/>
      <c r="AC425" s="104">
        <f>IF(AB425=0,0,TRUNC((SQRT(AB425)- IF($G425="w",Parameter!$B$10,Parameter!$D$10))/IF($G425="w",Parameter!$C$10,Parameter!$E$10)))</f>
        <v>0</v>
      </c>
      <c r="AD425" s="38"/>
      <c r="AE425" s="55">
        <f>IF(AD425=0,0,TRUNC((SQRT(AD425)- IF($G425="w",Parameter!$B$15,Parameter!$D$15))/IF($G425="w",Parameter!$C$15,Parameter!$E$15)))</f>
        <v>0</v>
      </c>
      <c r="AF425" s="32"/>
      <c r="AG425" s="55">
        <f>IF(AF425=0,0,TRUNC((SQRT(AF425)- IF($G425="w",Parameter!$B$12,Parameter!$D$12))/IF($G425="w",Parameter!$C$12,Parameter!$E$12)))</f>
        <v>0</v>
      </c>
      <c r="AH425" s="60">
        <f t="shared" si="85"/>
        <v>0</v>
      </c>
      <c r="AI425" s="61">
        <f>LOOKUP($F425,Urkunde!$A$2:$A$16,IF($G425="w",Urkunde!$B$2:$B$16,Urkunde!$D$2:$D$16))</f>
        <v>0</v>
      </c>
      <c r="AJ425" s="61">
        <f>LOOKUP($F425,Urkunde!$A$2:$A$16,IF($G425="w",Urkunde!$C$2:$C$16,Urkunde!$E$2:$E$16))</f>
        <v>0</v>
      </c>
      <c r="AK425" s="61" t="str">
        <f t="shared" si="86"/>
        <v>-</v>
      </c>
      <c r="AL425" s="29">
        <f t="shared" si="87"/>
        <v>0</v>
      </c>
      <c r="AM425" s="21">
        <f t="shared" si="88"/>
        <v>0</v>
      </c>
      <c r="AN425" s="21">
        <f t="shared" si="89"/>
        <v>0</v>
      </c>
      <c r="AO425" s="21">
        <f t="shared" si="90"/>
        <v>0</v>
      </c>
      <c r="AP425" s="21">
        <f t="shared" si="91"/>
        <v>0</v>
      </c>
      <c r="AQ425" s="21">
        <f t="shared" si="92"/>
        <v>0</v>
      </c>
      <c r="AR425" s="21">
        <f t="shared" si="93"/>
        <v>0</v>
      </c>
      <c r="AS425" s="21">
        <f t="shared" si="94"/>
        <v>0</v>
      </c>
      <c r="AT425" s="21">
        <f t="shared" si="95"/>
        <v>0</v>
      </c>
      <c r="AU425" s="21">
        <f t="shared" si="96"/>
        <v>0</v>
      </c>
      <c r="AV425" s="21">
        <f t="shared" si="97"/>
        <v>0</v>
      </c>
    </row>
    <row r="426" spans="1:48" ht="15.6" x14ac:dyDescent="0.3">
      <c r="A426" s="51"/>
      <c r="B426" s="50"/>
      <c r="C426" s="96"/>
      <c r="D426" s="96"/>
      <c r="E426" s="49"/>
      <c r="F426" s="52">
        <f t="shared" si="84"/>
        <v>0</v>
      </c>
      <c r="G426" s="48"/>
      <c r="H426" s="38"/>
      <c r="I426" s="54">
        <f>IF(H426=0,0,TRUNC((50/(H426+0.24)- IF($G426="w",Parameter!$B$3,Parameter!$D$3))/IF($G426="w",Parameter!$C$3,Parameter!$E$3)))</f>
        <v>0</v>
      </c>
      <c r="J426" s="105"/>
      <c r="K426" s="54">
        <f>IF(J426=0,0,TRUNC((75/(J426+0.24)- IF($G426="w",Parameter!$B$3,Parameter!$D$3))/IF($G426="w",Parameter!$C$3,Parameter!$E$3)))</f>
        <v>0</v>
      </c>
      <c r="L426" s="105"/>
      <c r="M426" s="54">
        <f>IF(L426=0,0,TRUNC((100/(L426+0.24)- IF($G426="w",Parameter!$B$3,Parameter!$D$3))/IF($G426="w",Parameter!$C$3,Parameter!$E$3)))</f>
        <v>0</v>
      </c>
      <c r="N426" s="80"/>
      <c r="O426" s="79" t="s">
        <v>44</v>
      </c>
      <c r="P426" s="81"/>
      <c r="Q426" s="54">
        <f>IF($G426="m",0,IF(AND($P426=0,$N426=0),0,TRUNC((800/($N426*60+$P426)-IF($G426="w",Parameter!$B$6,Parameter!$D$6))/IF($G426="w",Parameter!$C$6,Parameter!$E$6))))</f>
        <v>0</v>
      </c>
      <c r="R426" s="106"/>
      <c r="S426" s="73">
        <f>IF(R426=0,0,TRUNC((2000/(R426)- IF(Q426="w",Parameter!$B$6,Parameter!$D$6))/IF(Q426="w",Parameter!$C$6,Parameter!$E$6)))</f>
        <v>0</v>
      </c>
      <c r="T426" s="106"/>
      <c r="U426" s="73">
        <f>IF(T426=0,0,TRUNC((2000/(T426)- IF(Q426="w",Parameter!$B$3,Parameter!$D$3))/IF(Q426="w",Parameter!$C$3,Parameter!$E$3)))</f>
        <v>0</v>
      </c>
      <c r="V426" s="80"/>
      <c r="W426" s="79" t="s">
        <v>44</v>
      </c>
      <c r="X426" s="81"/>
      <c r="Y426" s="54">
        <f>IF($G426="w",0,IF(AND($V426=0,$X426=0),0,TRUNC((1000/($V426*60+$X426)-IF($G426="w",Parameter!$B$6,Parameter!$D$6))/IF($G426="w",Parameter!$C$6,Parameter!$E$6))))</f>
        <v>0</v>
      </c>
      <c r="Z426" s="37"/>
      <c r="AA426" s="104">
        <f>IF(Z426=0,0,TRUNC((SQRT(Z426)- IF($G426="w",Parameter!$B$11,Parameter!$D$11))/IF($G426="w",Parameter!$C$11,Parameter!$E$11)))</f>
        <v>0</v>
      </c>
      <c r="AB426" s="105"/>
      <c r="AC426" s="104">
        <f>IF(AB426=0,0,TRUNC((SQRT(AB426)- IF($G426="w",Parameter!$B$10,Parameter!$D$10))/IF($G426="w",Parameter!$C$10,Parameter!$E$10)))</f>
        <v>0</v>
      </c>
      <c r="AD426" s="38"/>
      <c r="AE426" s="55">
        <f>IF(AD426=0,0,TRUNC((SQRT(AD426)- IF($G426="w",Parameter!$B$15,Parameter!$D$15))/IF($G426="w",Parameter!$C$15,Parameter!$E$15)))</f>
        <v>0</v>
      </c>
      <c r="AF426" s="32"/>
      <c r="AG426" s="55">
        <f>IF(AF426=0,0,TRUNC((SQRT(AF426)- IF($G426="w",Parameter!$B$12,Parameter!$D$12))/IF($G426="w",Parameter!$C$12,Parameter!$E$12)))</f>
        <v>0</v>
      </c>
      <c r="AH426" s="60">
        <f t="shared" si="85"/>
        <v>0</v>
      </c>
      <c r="AI426" s="61">
        <f>LOOKUP($F426,Urkunde!$A$2:$A$16,IF($G426="w",Urkunde!$B$2:$B$16,Urkunde!$D$2:$D$16))</f>
        <v>0</v>
      </c>
      <c r="AJ426" s="61">
        <f>LOOKUP($F426,Urkunde!$A$2:$A$16,IF($G426="w",Urkunde!$C$2:$C$16,Urkunde!$E$2:$E$16))</f>
        <v>0</v>
      </c>
      <c r="AK426" s="61" t="str">
        <f t="shared" si="86"/>
        <v>-</v>
      </c>
      <c r="AL426" s="29">
        <f t="shared" si="87"/>
        <v>0</v>
      </c>
      <c r="AM426" s="21">
        <f t="shared" si="88"/>
        <v>0</v>
      </c>
      <c r="AN426" s="21">
        <f t="shared" si="89"/>
        <v>0</v>
      </c>
      <c r="AO426" s="21">
        <f t="shared" si="90"/>
        <v>0</v>
      </c>
      <c r="AP426" s="21">
        <f t="shared" si="91"/>
        <v>0</v>
      </c>
      <c r="AQ426" s="21">
        <f t="shared" si="92"/>
        <v>0</v>
      </c>
      <c r="AR426" s="21">
        <f t="shared" si="93"/>
        <v>0</v>
      </c>
      <c r="AS426" s="21">
        <f t="shared" si="94"/>
        <v>0</v>
      </c>
      <c r="AT426" s="21">
        <f t="shared" si="95"/>
        <v>0</v>
      </c>
      <c r="AU426" s="21">
        <f t="shared" si="96"/>
        <v>0</v>
      </c>
      <c r="AV426" s="21">
        <f t="shared" si="97"/>
        <v>0</v>
      </c>
    </row>
    <row r="427" spans="1:48" ht="15.6" x14ac:dyDescent="0.3">
      <c r="A427" s="51"/>
      <c r="B427" s="50"/>
      <c r="C427" s="96"/>
      <c r="D427" s="96"/>
      <c r="E427" s="49"/>
      <c r="F427" s="52">
        <f t="shared" si="84"/>
        <v>0</v>
      </c>
      <c r="G427" s="48"/>
      <c r="H427" s="38"/>
      <c r="I427" s="54">
        <f>IF(H427=0,0,TRUNC((50/(H427+0.24)- IF($G427="w",Parameter!$B$3,Parameter!$D$3))/IF($G427="w",Parameter!$C$3,Parameter!$E$3)))</f>
        <v>0</v>
      </c>
      <c r="J427" s="105"/>
      <c r="K427" s="54">
        <f>IF(J427=0,0,TRUNC((75/(J427+0.24)- IF($G427="w",Parameter!$B$3,Parameter!$D$3))/IF($G427="w",Parameter!$C$3,Parameter!$E$3)))</f>
        <v>0</v>
      </c>
      <c r="L427" s="105"/>
      <c r="M427" s="54">
        <f>IF(L427=0,0,TRUNC((100/(L427+0.24)- IF($G427="w",Parameter!$B$3,Parameter!$D$3))/IF($G427="w",Parameter!$C$3,Parameter!$E$3)))</f>
        <v>0</v>
      </c>
      <c r="N427" s="80"/>
      <c r="O427" s="79" t="s">
        <v>44</v>
      </c>
      <c r="P427" s="81"/>
      <c r="Q427" s="54">
        <f>IF($G427="m",0,IF(AND($P427=0,$N427=0),0,TRUNC((800/($N427*60+$P427)-IF($G427="w",Parameter!$B$6,Parameter!$D$6))/IF($G427="w",Parameter!$C$6,Parameter!$E$6))))</f>
        <v>0</v>
      </c>
      <c r="R427" s="106"/>
      <c r="S427" s="73">
        <f>IF(R427=0,0,TRUNC((2000/(R427)- IF(Q427="w",Parameter!$B$6,Parameter!$D$6))/IF(Q427="w",Parameter!$C$6,Parameter!$E$6)))</f>
        <v>0</v>
      </c>
      <c r="T427" s="106"/>
      <c r="U427" s="73">
        <f>IF(T427=0,0,TRUNC((2000/(T427)- IF(Q427="w",Parameter!$B$3,Parameter!$D$3))/IF(Q427="w",Parameter!$C$3,Parameter!$E$3)))</f>
        <v>0</v>
      </c>
      <c r="V427" s="80"/>
      <c r="W427" s="79" t="s">
        <v>44</v>
      </c>
      <c r="X427" s="81"/>
      <c r="Y427" s="54">
        <f>IF($G427="w",0,IF(AND($V427=0,$X427=0),0,TRUNC((1000/($V427*60+$X427)-IF($G427="w",Parameter!$B$6,Parameter!$D$6))/IF($G427="w",Parameter!$C$6,Parameter!$E$6))))</f>
        <v>0</v>
      </c>
      <c r="Z427" s="37"/>
      <c r="AA427" s="104">
        <f>IF(Z427=0,0,TRUNC((SQRT(Z427)- IF($G427="w",Parameter!$B$11,Parameter!$D$11))/IF($G427="w",Parameter!$C$11,Parameter!$E$11)))</f>
        <v>0</v>
      </c>
      <c r="AB427" s="105"/>
      <c r="AC427" s="104">
        <f>IF(AB427=0,0,TRUNC((SQRT(AB427)- IF($G427="w",Parameter!$B$10,Parameter!$D$10))/IF($G427="w",Parameter!$C$10,Parameter!$E$10)))</f>
        <v>0</v>
      </c>
      <c r="AD427" s="38"/>
      <c r="AE427" s="55">
        <f>IF(AD427=0,0,TRUNC((SQRT(AD427)- IF($G427="w",Parameter!$B$15,Parameter!$D$15))/IF($G427="w",Parameter!$C$15,Parameter!$E$15)))</f>
        <v>0</v>
      </c>
      <c r="AF427" s="32"/>
      <c r="AG427" s="55">
        <f>IF(AF427=0,0,TRUNC((SQRT(AF427)- IF($G427="w",Parameter!$B$12,Parameter!$D$12))/IF($G427="w",Parameter!$C$12,Parameter!$E$12)))</f>
        <v>0</v>
      </c>
      <c r="AH427" s="60">
        <f t="shared" si="85"/>
        <v>0</v>
      </c>
      <c r="AI427" s="61">
        <f>LOOKUP($F427,Urkunde!$A$2:$A$16,IF($G427="w",Urkunde!$B$2:$B$16,Urkunde!$D$2:$D$16))</f>
        <v>0</v>
      </c>
      <c r="AJ427" s="61">
        <f>LOOKUP($F427,Urkunde!$A$2:$A$16,IF($G427="w",Urkunde!$C$2:$C$16,Urkunde!$E$2:$E$16))</f>
        <v>0</v>
      </c>
      <c r="AK427" s="61" t="str">
        <f t="shared" si="86"/>
        <v>-</v>
      </c>
      <c r="AL427" s="29">
        <f t="shared" si="87"/>
        <v>0</v>
      </c>
      <c r="AM427" s="21">
        <f t="shared" si="88"/>
        <v>0</v>
      </c>
      <c r="AN427" s="21">
        <f t="shared" si="89"/>
        <v>0</v>
      </c>
      <c r="AO427" s="21">
        <f t="shared" si="90"/>
        <v>0</v>
      </c>
      <c r="AP427" s="21">
        <f t="shared" si="91"/>
        <v>0</v>
      </c>
      <c r="AQ427" s="21">
        <f t="shared" si="92"/>
        <v>0</v>
      </c>
      <c r="AR427" s="21">
        <f t="shared" si="93"/>
        <v>0</v>
      </c>
      <c r="AS427" s="21">
        <f t="shared" si="94"/>
        <v>0</v>
      </c>
      <c r="AT427" s="21">
        <f t="shared" si="95"/>
        <v>0</v>
      </c>
      <c r="AU427" s="21">
        <f t="shared" si="96"/>
        <v>0</v>
      </c>
      <c r="AV427" s="21">
        <f t="shared" si="97"/>
        <v>0</v>
      </c>
    </row>
    <row r="428" spans="1:48" ht="15.6" x14ac:dyDescent="0.3">
      <c r="A428" s="51"/>
      <c r="B428" s="50"/>
      <c r="C428" s="96"/>
      <c r="D428" s="96"/>
      <c r="E428" s="49"/>
      <c r="F428" s="52">
        <f t="shared" si="84"/>
        <v>0</v>
      </c>
      <c r="G428" s="48"/>
      <c r="H428" s="38"/>
      <c r="I428" s="54">
        <f>IF(H428=0,0,TRUNC((50/(H428+0.24)- IF($G428="w",Parameter!$B$3,Parameter!$D$3))/IF($G428="w",Parameter!$C$3,Parameter!$E$3)))</f>
        <v>0</v>
      </c>
      <c r="J428" s="105"/>
      <c r="K428" s="54">
        <f>IF(J428=0,0,TRUNC((75/(J428+0.24)- IF($G428="w",Parameter!$B$3,Parameter!$D$3))/IF($G428="w",Parameter!$C$3,Parameter!$E$3)))</f>
        <v>0</v>
      </c>
      <c r="L428" s="105"/>
      <c r="M428" s="54">
        <f>IF(L428=0,0,TRUNC((100/(L428+0.24)- IF($G428="w",Parameter!$B$3,Parameter!$D$3))/IF($G428="w",Parameter!$C$3,Parameter!$E$3)))</f>
        <v>0</v>
      </c>
      <c r="N428" s="80"/>
      <c r="O428" s="79" t="s">
        <v>44</v>
      </c>
      <c r="P428" s="81"/>
      <c r="Q428" s="54">
        <f>IF($G428="m",0,IF(AND($P428=0,$N428=0),0,TRUNC((800/($N428*60+$P428)-IF($G428="w",Parameter!$B$6,Parameter!$D$6))/IF($G428="w",Parameter!$C$6,Parameter!$E$6))))</f>
        <v>0</v>
      </c>
      <c r="R428" s="106"/>
      <c r="S428" s="73">
        <f>IF(R428=0,0,TRUNC((2000/(R428)- IF(Q428="w",Parameter!$B$6,Parameter!$D$6))/IF(Q428="w",Parameter!$C$6,Parameter!$E$6)))</f>
        <v>0</v>
      </c>
      <c r="T428" s="106"/>
      <c r="U428" s="73">
        <f>IF(T428=0,0,TRUNC((2000/(T428)- IF(Q428="w",Parameter!$B$3,Parameter!$D$3))/IF(Q428="w",Parameter!$C$3,Parameter!$E$3)))</f>
        <v>0</v>
      </c>
      <c r="V428" s="80"/>
      <c r="W428" s="79" t="s">
        <v>44</v>
      </c>
      <c r="X428" s="81"/>
      <c r="Y428" s="54">
        <f>IF($G428="w",0,IF(AND($V428=0,$X428=0),0,TRUNC((1000/($V428*60+$X428)-IF($G428="w",Parameter!$B$6,Parameter!$D$6))/IF($G428="w",Parameter!$C$6,Parameter!$E$6))))</f>
        <v>0</v>
      </c>
      <c r="Z428" s="37"/>
      <c r="AA428" s="104">
        <f>IF(Z428=0,0,TRUNC((SQRT(Z428)- IF($G428="w",Parameter!$B$11,Parameter!$D$11))/IF($G428="w",Parameter!$C$11,Parameter!$E$11)))</f>
        <v>0</v>
      </c>
      <c r="AB428" s="105"/>
      <c r="AC428" s="104">
        <f>IF(AB428=0,0,TRUNC((SQRT(AB428)- IF($G428="w",Parameter!$B$10,Parameter!$D$10))/IF($G428="w",Parameter!$C$10,Parameter!$E$10)))</f>
        <v>0</v>
      </c>
      <c r="AD428" s="38"/>
      <c r="AE428" s="55">
        <f>IF(AD428=0,0,TRUNC((SQRT(AD428)- IF($G428="w",Parameter!$B$15,Parameter!$D$15))/IF($G428="w",Parameter!$C$15,Parameter!$E$15)))</f>
        <v>0</v>
      </c>
      <c r="AF428" s="32"/>
      <c r="AG428" s="55">
        <f>IF(AF428=0,0,TRUNC((SQRT(AF428)- IF($G428="w",Parameter!$B$12,Parameter!$D$12))/IF($G428="w",Parameter!$C$12,Parameter!$E$12)))</f>
        <v>0</v>
      </c>
      <c r="AH428" s="60">
        <f t="shared" si="85"/>
        <v>0</v>
      </c>
      <c r="AI428" s="61">
        <f>LOOKUP($F428,Urkunde!$A$2:$A$16,IF($G428="w",Urkunde!$B$2:$B$16,Urkunde!$D$2:$D$16))</f>
        <v>0</v>
      </c>
      <c r="AJ428" s="61">
        <f>LOOKUP($F428,Urkunde!$A$2:$A$16,IF($G428="w",Urkunde!$C$2:$C$16,Urkunde!$E$2:$E$16))</f>
        <v>0</v>
      </c>
      <c r="AK428" s="61" t="str">
        <f t="shared" si="86"/>
        <v>-</v>
      </c>
      <c r="AL428" s="29">
        <f t="shared" si="87"/>
        <v>0</v>
      </c>
      <c r="AM428" s="21">
        <f t="shared" si="88"/>
        <v>0</v>
      </c>
      <c r="AN428" s="21">
        <f t="shared" si="89"/>
        <v>0</v>
      </c>
      <c r="AO428" s="21">
        <f t="shared" si="90"/>
        <v>0</v>
      </c>
      <c r="AP428" s="21">
        <f t="shared" si="91"/>
        <v>0</v>
      </c>
      <c r="AQ428" s="21">
        <f t="shared" si="92"/>
        <v>0</v>
      </c>
      <c r="AR428" s="21">
        <f t="shared" si="93"/>
        <v>0</v>
      </c>
      <c r="AS428" s="21">
        <f t="shared" si="94"/>
        <v>0</v>
      </c>
      <c r="AT428" s="21">
        <f t="shared" si="95"/>
        <v>0</v>
      </c>
      <c r="AU428" s="21">
        <f t="shared" si="96"/>
        <v>0</v>
      </c>
      <c r="AV428" s="21">
        <f t="shared" si="97"/>
        <v>0</v>
      </c>
    </row>
    <row r="429" spans="1:48" ht="15.6" x14ac:dyDescent="0.3">
      <c r="A429" s="51"/>
      <c r="B429" s="50"/>
      <c r="C429" s="96"/>
      <c r="D429" s="96"/>
      <c r="E429" s="49"/>
      <c r="F429" s="52">
        <f t="shared" si="84"/>
        <v>0</v>
      </c>
      <c r="G429" s="48"/>
      <c r="H429" s="38"/>
      <c r="I429" s="54">
        <f>IF(H429=0,0,TRUNC((50/(H429+0.24)- IF($G429="w",Parameter!$B$3,Parameter!$D$3))/IF($G429="w",Parameter!$C$3,Parameter!$E$3)))</f>
        <v>0</v>
      </c>
      <c r="J429" s="105"/>
      <c r="K429" s="54">
        <f>IF(J429=0,0,TRUNC((75/(J429+0.24)- IF($G429="w",Parameter!$B$3,Parameter!$D$3))/IF($G429="w",Parameter!$C$3,Parameter!$E$3)))</f>
        <v>0</v>
      </c>
      <c r="L429" s="105"/>
      <c r="M429" s="54">
        <f>IF(L429=0,0,TRUNC((100/(L429+0.24)- IF($G429="w",Parameter!$B$3,Parameter!$D$3))/IF($G429="w",Parameter!$C$3,Parameter!$E$3)))</f>
        <v>0</v>
      </c>
      <c r="N429" s="80"/>
      <c r="O429" s="79" t="s">
        <v>44</v>
      </c>
      <c r="P429" s="81"/>
      <c r="Q429" s="54">
        <f>IF($G429="m",0,IF(AND($P429=0,$N429=0),0,TRUNC((800/($N429*60+$P429)-IF($G429="w",Parameter!$B$6,Parameter!$D$6))/IF($G429="w",Parameter!$C$6,Parameter!$E$6))))</f>
        <v>0</v>
      </c>
      <c r="R429" s="106"/>
      <c r="S429" s="73">
        <f>IF(R429=0,0,TRUNC((2000/(R429)- IF(Q429="w",Parameter!$B$6,Parameter!$D$6))/IF(Q429="w",Parameter!$C$6,Parameter!$E$6)))</f>
        <v>0</v>
      </c>
      <c r="T429" s="106"/>
      <c r="U429" s="73">
        <f>IF(T429=0,0,TRUNC((2000/(T429)- IF(Q429="w",Parameter!$B$3,Parameter!$D$3))/IF(Q429="w",Parameter!$C$3,Parameter!$E$3)))</f>
        <v>0</v>
      </c>
      <c r="V429" s="80"/>
      <c r="W429" s="79" t="s">
        <v>44</v>
      </c>
      <c r="X429" s="81"/>
      <c r="Y429" s="54">
        <f>IF($G429="w",0,IF(AND($V429=0,$X429=0),0,TRUNC((1000/($V429*60+$X429)-IF($G429="w",Parameter!$B$6,Parameter!$D$6))/IF($G429="w",Parameter!$C$6,Parameter!$E$6))))</f>
        <v>0</v>
      </c>
      <c r="Z429" s="37"/>
      <c r="AA429" s="104">
        <f>IF(Z429=0,0,TRUNC((SQRT(Z429)- IF($G429="w",Parameter!$B$11,Parameter!$D$11))/IF($G429="w",Parameter!$C$11,Parameter!$E$11)))</f>
        <v>0</v>
      </c>
      <c r="AB429" s="105"/>
      <c r="AC429" s="104">
        <f>IF(AB429=0,0,TRUNC((SQRT(AB429)- IF($G429="w",Parameter!$B$10,Parameter!$D$10))/IF($G429="w",Parameter!$C$10,Parameter!$E$10)))</f>
        <v>0</v>
      </c>
      <c r="AD429" s="38"/>
      <c r="AE429" s="55">
        <f>IF(AD429=0,0,TRUNC((SQRT(AD429)- IF($G429="w",Parameter!$B$15,Parameter!$D$15))/IF($G429="w",Parameter!$C$15,Parameter!$E$15)))</f>
        <v>0</v>
      </c>
      <c r="AF429" s="32"/>
      <c r="AG429" s="55">
        <f>IF(AF429=0,0,TRUNC((SQRT(AF429)- IF($G429="w",Parameter!$B$12,Parameter!$D$12))/IF($G429="w",Parameter!$C$12,Parameter!$E$12)))</f>
        <v>0</v>
      </c>
      <c r="AH429" s="60">
        <f t="shared" si="85"/>
        <v>0</v>
      </c>
      <c r="AI429" s="61">
        <f>LOOKUP($F429,Urkunde!$A$2:$A$16,IF($G429="w",Urkunde!$B$2:$B$16,Urkunde!$D$2:$D$16))</f>
        <v>0</v>
      </c>
      <c r="AJ429" s="61">
        <f>LOOKUP($F429,Urkunde!$A$2:$A$16,IF($G429="w",Urkunde!$C$2:$C$16,Urkunde!$E$2:$E$16))</f>
        <v>0</v>
      </c>
      <c r="AK429" s="61" t="str">
        <f t="shared" si="86"/>
        <v>-</v>
      </c>
      <c r="AL429" s="29">
        <f t="shared" si="87"/>
        <v>0</v>
      </c>
      <c r="AM429" s="21">
        <f t="shared" si="88"/>
        <v>0</v>
      </c>
      <c r="AN429" s="21">
        <f t="shared" si="89"/>
        <v>0</v>
      </c>
      <c r="AO429" s="21">
        <f t="shared" si="90"/>
        <v>0</v>
      </c>
      <c r="AP429" s="21">
        <f t="shared" si="91"/>
        <v>0</v>
      </c>
      <c r="AQ429" s="21">
        <f t="shared" si="92"/>
        <v>0</v>
      </c>
      <c r="AR429" s="21">
        <f t="shared" si="93"/>
        <v>0</v>
      </c>
      <c r="AS429" s="21">
        <f t="shared" si="94"/>
        <v>0</v>
      </c>
      <c r="AT429" s="21">
        <f t="shared" si="95"/>
        <v>0</v>
      </c>
      <c r="AU429" s="21">
        <f t="shared" si="96"/>
        <v>0</v>
      </c>
      <c r="AV429" s="21">
        <f t="shared" si="97"/>
        <v>0</v>
      </c>
    </row>
    <row r="430" spans="1:48" ht="15.6" x14ac:dyDescent="0.3">
      <c r="A430" s="51"/>
      <c r="B430" s="50"/>
      <c r="C430" s="96"/>
      <c r="D430" s="96"/>
      <c r="E430" s="49"/>
      <c r="F430" s="52">
        <f t="shared" si="84"/>
        <v>0</v>
      </c>
      <c r="G430" s="48"/>
      <c r="H430" s="38"/>
      <c r="I430" s="54">
        <f>IF(H430=0,0,TRUNC((50/(H430+0.24)- IF($G430="w",Parameter!$B$3,Parameter!$D$3))/IF($G430="w",Parameter!$C$3,Parameter!$E$3)))</f>
        <v>0</v>
      </c>
      <c r="J430" s="105"/>
      <c r="K430" s="54">
        <f>IF(J430=0,0,TRUNC((75/(J430+0.24)- IF($G430="w",Parameter!$B$3,Parameter!$D$3))/IF($G430="w",Parameter!$C$3,Parameter!$E$3)))</f>
        <v>0</v>
      </c>
      <c r="L430" s="105"/>
      <c r="M430" s="54">
        <f>IF(L430=0,0,TRUNC((100/(L430+0.24)- IF($G430="w",Parameter!$B$3,Parameter!$D$3))/IF($G430="w",Parameter!$C$3,Parameter!$E$3)))</f>
        <v>0</v>
      </c>
      <c r="N430" s="80"/>
      <c r="O430" s="79" t="s">
        <v>44</v>
      </c>
      <c r="P430" s="81"/>
      <c r="Q430" s="54">
        <f>IF($G430="m",0,IF(AND($P430=0,$N430=0),0,TRUNC((800/($N430*60+$P430)-IF($G430="w",Parameter!$B$6,Parameter!$D$6))/IF($G430="w",Parameter!$C$6,Parameter!$E$6))))</f>
        <v>0</v>
      </c>
      <c r="R430" s="106"/>
      <c r="S430" s="73">
        <f>IF(R430=0,0,TRUNC((2000/(R430)- IF(Q430="w",Parameter!$B$6,Parameter!$D$6))/IF(Q430="w",Parameter!$C$6,Parameter!$E$6)))</f>
        <v>0</v>
      </c>
      <c r="T430" s="106"/>
      <c r="U430" s="73">
        <f>IF(T430=0,0,TRUNC((2000/(T430)- IF(Q430="w",Parameter!$B$3,Parameter!$D$3))/IF(Q430="w",Parameter!$C$3,Parameter!$E$3)))</f>
        <v>0</v>
      </c>
      <c r="V430" s="80"/>
      <c r="W430" s="79" t="s">
        <v>44</v>
      </c>
      <c r="X430" s="81"/>
      <c r="Y430" s="54">
        <f>IF($G430="w",0,IF(AND($V430=0,$X430=0),0,TRUNC((1000/($V430*60+$X430)-IF($G430="w",Parameter!$B$6,Parameter!$D$6))/IF($G430="w",Parameter!$C$6,Parameter!$E$6))))</f>
        <v>0</v>
      </c>
      <c r="Z430" s="37"/>
      <c r="AA430" s="104">
        <f>IF(Z430=0,0,TRUNC((SQRT(Z430)- IF($G430="w",Parameter!$B$11,Parameter!$D$11))/IF($G430="w",Parameter!$C$11,Parameter!$E$11)))</f>
        <v>0</v>
      </c>
      <c r="AB430" s="105"/>
      <c r="AC430" s="104">
        <f>IF(AB430=0,0,TRUNC((SQRT(AB430)- IF($G430="w",Parameter!$B$10,Parameter!$D$10))/IF($G430="w",Parameter!$C$10,Parameter!$E$10)))</f>
        <v>0</v>
      </c>
      <c r="AD430" s="38"/>
      <c r="AE430" s="55">
        <f>IF(AD430=0,0,TRUNC((SQRT(AD430)- IF($G430="w",Parameter!$B$15,Parameter!$D$15))/IF($G430="w",Parameter!$C$15,Parameter!$E$15)))</f>
        <v>0</v>
      </c>
      <c r="AF430" s="32"/>
      <c r="AG430" s="55">
        <f>IF(AF430=0,0,TRUNC((SQRT(AF430)- IF($G430="w",Parameter!$B$12,Parameter!$D$12))/IF($G430="w",Parameter!$C$12,Parameter!$E$12)))</f>
        <v>0</v>
      </c>
      <c r="AH430" s="60">
        <f t="shared" si="85"/>
        <v>0</v>
      </c>
      <c r="AI430" s="61">
        <f>LOOKUP($F430,Urkunde!$A$2:$A$16,IF($G430="w",Urkunde!$B$2:$B$16,Urkunde!$D$2:$D$16))</f>
        <v>0</v>
      </c>
      <c r="AJ430" s="61">
        <f>LOOKUP($F430,Urkunde!$A$2:$A$16,IF($G430="w",Urkunde!$C$2:$C$16,Urkunde!$E$2:$E$16))</f>
        <v>0</v>
      </c>
      <c r="AK430" s="61" t="str">
        <f t="shared" si="86"/>
        <v>-</v>
      </c>
      <c r="AL430" s="29">
        <f t="shared" si="87"/>
        <v>0</v>
      </c>
      <c r="AM430" s="21">
        <f t="shared" si="88"/>
        <v>0</v>
      </c>
      <c r="AN430" s="21">
        <f t="shared" si="89"/>
        <v>0</v>
      </c>
      <c r="AO430" s="21">
        <f t="shared" si="90"/>
        <v>0</v>
      </c>
      <c r="AP430" s="21">
        <f t="shared" si="91"/>
        <v>0</v>
      </c>
      <c r="AQ430" s="21">
        <f t="shared" si="92"/>
        <v>0</v>
      </c>
      <c r="AR430" s="21">
        <f t="shared" si="93"/>
        <v>0</v>
      </c>
      <c r="AS430" s="21">
        <f t="shared" si="94"/>
        <v>0</v>
      </c>
      <c r="AT430" s="21">
        <f t="shared" si="95"/>
        <v>0</v>
      </c>
      <c r="AU430" s="21">
        <f t="shared" si="96"/>
        <v>0</v>
      </c>
      <c r="AV430" s="21">
        <f t="shared" si="97"/>
        <v>0</v>
      </c>
    </row>
    <row r="431" spans="1:48" ht="15.6" x14ac:dyDescent="0.3">
      <c r="A431" s="51"/>
      <c r="B431" s="50"/>
      <c r="C431" s="96"/>
      <c r="D431" s="96"/>
      <c r="E431" s="49"/>
      <c r="F431" s="52">
        <f t="shared" si="84"/>
        <v>0</v>
      </c>
      <c r="G431" s="48"/>
      <c r="H431" s="38"/>
      <c r="I431" s="54">
        <f>IF(H431=0,0,TRUNC((50/(H431+0.24)- IF($G431="w",Parameter!$B$3,Parameter!$D$3))/IF($G431="w",Parameter!$C$3,Parameter!$E$3)))</f>
        <v>0</v>
      </c>
      <c r="J431" s="105"/>
      <c r="K431" s="54">
        <f>IF(J431=0,0,TRUNC((75/(J431+0.24)- IF($G431="w",Parameter!$B$3,Parameter!$D$3))/IF($G431="w",Parameter!$C$3,Parameter!$E$3)))</f>
        <v>0</v>
      </c>
      <c r="L431" s="105"/>
      <c r="M431" s="54">
        <f>IF(L431=0,0,TRUNC((100/(L431+0.24)- IF($G431="w",Parameter!$B$3,Parameter!$D$3))/IF($G431="w",Parameter!$C$3,Parameter!$E$3)))</f>
        <v>0</v>
      </c>
      <c r="N431" s="80"/>
      <c r="O431" s="79" t="s">
        <v>44</v>
      </c>
      <c r="P431" s="81"/>
      <c r="Q431" s="54">
        <f>IF($G431="m",0,IF(AND($P431=0,$N431=0),0,TRUNC((800/($N431*60+$P431)-IF($G431="w",Parameter!$B$6,Parameter!$D$6))/IF($G431="w",Parameter!$C$6,Parameter!$E$6))))</f>
        <v>0</v>
      </c>
      <c r="R431" s="106"/>
      <c r="S431" s="73">
        <f>IF(R431=0,0,TRUNC((2000/(R431)- IF(Q431="w",Parameter!$B$6,Parameter!$D$6))/IF(Q431="w",Parameter!$C$6,Parameter!$E$6)))</f>
        <v>0</v>
      </c>
      <c r="T431" s="106"/>
      <c r="U431" s="73">
        <f>IF(T431=0,0,TRUNC((2000/(T431)- IF(Q431="w",Parameter!$B$3,Parameter!$D$3))/IF(Q431="w",Parameter!$C$3,Parameter!$E$3)))</f>
        <v>0</v>
      </c>
      <c r="V431" s="80"/>
      <c r="W431" s="79" t="s">
        <v>44</v>
      </c>
      <c r="X431" s="81"/>
      <c r="Y431" s="54">
        <f>IF($G431="w",0,IF(AND($V431=0,$X431=0),0,TRUNC((1000/($V431*60+$X431)-IF($G431="w",Parameter!$B$6,Parameter!$D$6))/IF($G431="w",Parameter!$C$6,Parameter!$E$6))))</f>
        <v>0</v>
      </c>
      <c r="Z431" s="37"/>
      <c r="AA431" s="104">
        <f>IF(Z431=0,0,TRUNC((SQRT(Z431)- IF($G431="w",Parameter!$B$11,Parameter!$D$11))/IF($G431="w",Parameter!$C$11,Parameter!$E$11)))</f>
        <v>0</v>
      </c>
      <c r="AB431" s="105"/>
      <c r="AC431" s="104">
        <f>IF(AB431=0,0,TRUNC((SQRT(AB431)- IF($G431="w",Parameter!$B$10,Parameter!$D$10))/IF($G431="w",Parameter!$C$10,Parameter!$E$10)))</f>
        <v>0</v>
      </c>
      <c r="AD431" s="38"/>
      <c r="AE431" s="55">
        <f>IF(AD431=0,0,TRUNC((SQRT(AD431)- IF($G431="w",Parameter!$B$15,Parameter!$D$15))/IF($G431="w",Parameter!$C$15,Parameter!$E$15)))</f>
        <v>0</v>
      </c>
      <c r="AF431" s="32"/>
      <c r="AG431" s="55">
        <f>IF(AF431=0,0,TRUNC((SQRT(AF431)- IF($G431="w",Parameter!$B$12,Parameter!$D$12))/IF($G431="w",Parameter!$C$12,Parameter!$E$12)))</f>
        <v>0</v>
      </c>
      <c r="AH431" s="60">
        <f t="shared" si="85"/>
        <v>0</v>
      </c>
      <c r="AI431" s="61">
        <f>LOOKUP($F431,Urkunde!$A$2:$A$16,IF($G431="w",Urkunde!$B$2:$B$16,Urkunde!$D$2:$D$16))</f>
        <v>0</v>
      </c>
      <c r="AJ431" s="61">
        <f>LOOKUP($F431,Urkunde!$A$2:$A$16,IF($G431="w",Urkunde!$C$2:$C$16,Urkunde!$E$2:$E$16))</f>
        <v>0</v>
      </c>
      <c r="AK431" s="61" t="str">
        <f t="shared" si="86"/>
        <v>-</v>
      </c>
      <c r="AL431" s="29">
        <f t="shared" si="87"/>
        <v>0</v>
      </c>
      <c r="AM431" s="21">
        <f t="shared" si="88"/>
        <v>0</v>
      </c>
      <c r="AN431" s="21">
        <f t="shared" si="89"/>
        <v>0</v>
      </c>
      <c r="AO431" s="21">
        <f t="shared" si="90"/>
        <v>0</v>
      </c>
      <c r="AP431" s="21">
        <f t="shared" si="91"/>
        <v>0</v>
      </c>
      <c r="AQ431" s="21">
        <f t="shared" si="92"/>
        <v>0</v>
      </c>
      <c r="AR431" s="21">
        <f t="shared" si="93"/>
        <v>0</v>
      </c>
      <c r="AS431" s="21">
        <f t="shared" si="94"/>
        <v>0</v>
      </c>
      <c r="AT431" s="21">
        <f t="shared" si="95"/>
        <v>0</v>
      </c>
      <c r="AU431" s="21">
        <f t="shared" si="96"/>
        <v>0</v>
      </c>
      <c r="AV431" s="21">
        <f t="shared" si="97"/>
        <v>0</v>
      </c>
    </row>
    <row r="432" spans="1:48" ht="15.6" x14ac:dyDescent="0.3">
      <c r="A432" s="51"/>
      <c r="B432" s="50"/>
      <c r="C432" s="96"/>
      <c r="D432" s="96"/>
      <c r="E432" s="49"/>
      <c r="F432" s="52">
        <f t="shared" si="84"/>
        <v>0</v>
      </c>
      <c r="G432" s="48"/>
      <c r="H432" s="38"/>
      <c r="I432" s="54">
        <f>IF(H432=0,0,TRUNC((50/(H432+0.24)- IF($G432="w",Parameter!$B$3,Parameter!$D$3))/IF($G432="w",Parameter!$C$3,Parameter!$E$3)))</f>
        <v>0</v>
      </c>
      <c r="J432" s="105"/>
      <c r="K432" s="54">
        <f>IF(J432=0,0,TRUNC((75/(J432+0.24)- IF($G432="w",Parameter!$B$3,Parameter!$D$3))/IF($G432="w",Parameter!$C$3,Parameter!$E$3)))</f>
        <v>0</v>
      </c>
      <c r="L432" s="105"/>
      <c r="M432" s="54">
        <f>IF(L432=0,0,TRUNC((100/(L432+0.24)- IF($G432="w",Parameter!$B$3,Parameter!$D$3))/IF($G432="w",Parameter!$C$3,Parameter!$E$3)))</f>
        <v>0</v>
      </c>
      <c r="N432" s="80"/>
      <c r="O432" s="79" t="s">
        <v>44</v>
      </c>
      <c r="P432" s="81"/>
      <c r="Q432" s="54">
        <f>IF($G432="m",0,IF(AND($P432=0,$N432=0),0,TRUNC((800/($N432*60+$P432)-IF($G432="w",Parameter!$B$6,Parameter!$D$6))/IF($G432="w",Parameter!$C$6,Parameter!$E$6))))</f>
        <v>0</v>
      </c>
      <c r="R432" s="106"/>
      <c r="S432" s="73">
        <f>IF(R432=0,0,TRUNC((2000/(R432)- IF(Q432="w",Parameter!$B$6,Parameter!$D$6))/IF(Q432="w",Parameter!$C$6,Parameter!$E$6)))</f>
        <v>0</v>
      </c>
      <c r="T432" s="106"/>
      <c r="U432" s="73">
        <f>IF(T432=0,0,TRUNC((2000/(T432)- IF(Q432="w",Parameter!$B$3,Parameter!$D$3))/IF(Q432="w",Parameter!$C$3,Parameter!$E$3)))</f>
        <v>0</v>
      </c>
      <c r="V432" s="80"/>
      <c r="W432" s="79" t="s">
        <v>44</v>
      </c>
      <c r="X432" s="81"/>
      <c r="Y432" s="54">
        <f>IF($G432="w",0,IF(AND($V432=0,$X432=0),0,TRUNC((1000/($V432*60+$X432)-IF($G432="w",Parameter!$B$6,Parameter!$D$6))/IF($G432="w",Parameter!$C$6,Parameter!$E$6))))</f>
        <v>0</v>
      </c>
      <c r="Z432" s="37"/>
      <c r="AA432" s="104">
        <f>IF(Z432=0,0,TRUNC((SQRT(Z432)- IF($G432="w",Parameter!$B$11,Parameter!$D$11))/IF($G432="w",Parameter!$C$11,Parameter!$E$11)))</f>
        <v>0</v>
      </c>
      <c r="AB432" s="105"/>
      <c r="AC432" s="104">
        <f>IF(AB432=0,0,TRUNC((SQRT(AB432)- IF($G432="w",Parameter!$B$10,Parameter!$D$10))/IF($G432="w",Parameter!$C$10,Parameter!$E$10)))</f>
        <v>0</v>
      </c>
      <c r="AD432" s="38"/>
      <c r="AE432" s="55">
        <f>IF(AD432=0,0,TRUNC((SQRT(AD432)- IF($G432="w",Parameter!$B$15,Parameter!$D$15))/IF($G432="w",Parameter!$C$15,Parameter!$E$15)))</f>
        <v>0</v>
      </c>
      <c r="AF432" s="32"/>
      <c r="AG432" s="55">
        <f>IF(AF432=0,0,TRUNC((SQRT(AF432)- IF($G432="w",Parameter!$B$12,Parameter!$D$12))/IF($G432="w",Parameter!$C$12,Parameter!$E$12)))</f>
        <v>0</v>
      </c>
      <c r="AH432" s="60">
        <f t="shared" si="85"/>
        <v>0</v>
      </c>
      <c r="AI432" s="61">
        <f>LOOKUP($F432,Urkunde!$A$2:$A$16,IF($G432="w",Urkunde!$B$2:$B$16,Urkunde!$D$2:$D$16))</f>
        <v>0</v>
      </c>
      <c r="AJ432" s="61">
        <f>LOOKUP($F432,Urkunde!$A$2:$A$16,IF($G432="w",Urkunde!$C$2:$C$16,Urkunde!$E$2:$E$16))</f>
        <v>0</v>
      </c>
      <c r="AK432" s="61" t="str">
        <f t="shared" si="86"/>
        <v>-</v>
      </c>
      <c r="AL432" s="29">
        <f t="shared" si="87"/>
        <v>0</v>
      </c>
      <c r="AM432" s="21">
        <f t="shared" si="88"/>
        <v>0</v>
      </c>
      <c r="AN432" s="21">
        <f t="shared" si="89"/>
        <v>0</v>
      </c>
      <c r="AO432" s="21">
        <f t="shared" si="90"/>
        <v>0</v>
      </c>
      <c r="AP432" s="21">
        <f t="shared" si="91"/>
        <v>0</v>
      </c>
      <c r="AQ432" s="21">
        <f t="shared" si="92"/>
        <v>0</v>
      </c>
      <c r="AR432" s="21">
        <f t="shared" si="93"/>
        <v>0</v>
      </c>
      <c r="AS432" s="21">
        <f t="shared" si="94"/>
        <v>0</v>
      </c>
      <c r="AT432" s="21">
        <f t="shared" si="95"/>
        <v>0</v>
      </c>
      <c r="AU432" s="21">
        <f t="shared" si="96"/>
        <v>0</v>
      </c>
      <c r="AV432" s="21">
        <f t="shared" si="97"/>
        <v>0</v>
      </c>
    </row>
    <row r="433" spans="1:48" ht="15.6" x14ac:dyDescent="0.3">
      <c r="A433" s="51"/>
      <c r="B433" s="50"/>
      <c r="C433" s="96"/>
      <c r="D433" s="96"/>
      <c r="E433" s="49"/>
      <c r="F433" s="52">
        <f t="shared" si="84"/>
        <v>0</v>
      </c>
      <c r="G433" s="48"/>
      <c r="H433" s="38"/>
      <c r="I433" s="54">
        <f>IF(H433=0,0,TRUNC((50/(H433+0.24)- IF($G433="w",Parameter!$B$3,Parameter!$D$3))/IF($G433="w",Parameter!$C$3,Parameter!$E$3)))</f>
        <v>0</v>
      </c>
      <c r="J433" s="105"/>
      <c r="K433" s="54">
        <f>IF(J433=0,0,TRUNC((75/(J433+0.24)- IF($G433="w",Parameter!$B$3,Parameter!$D$3))/IF($G433="w",Parameter!$C$3,Parameter!$E$3)))</f>
        <v>0</v>
      </c>
      <c r="L433" s="105"/>
      <c r="M433" s="54">
        <f>IF(L433=0,0,TRUNC((100/(L433+0.24)- IF($G433="w",Parameter!$B$3,Parameter!$D$3))/IF($G433="w",Parameter!$C$3,Parameter!$E$3)))</f>
        <v>0</v>
      </c>
      <c r="N433" s="80"/>
      <c r="O433" s="79" t="s">
        <v>44</v>
      </c>
      <c r="P433" s="81"/>
      <c r="Q433" s="54">
        <f>IF($G433="m",0,IF(AND($P433=0,$N433=0),0,TRUNC((800/($N433*60+$P433)-IF($G433="w",Parameter!$B$6,Parameter!$D$6))/IF($G433="w",Parameter!$C$6,Parameter!$E$6))))</f>
        <v>0</v>
      </c>
      <c r="R433" s="106"/>
      <c r="S433" s="73">
        <f>IF(R433=0,0,TRUNC((2000/(R433)- IF(Q433="w",Parameter!$B$6,Parameter!$D$6))/IF(Q433="w",Parameter!$C$6,Parameter!$E$6)))</f>
        <v>0</v>
      </c>
      <c r="T433" s="106"/>
      <c r="U433" s="73">
        <f>IF(T433=0,0,TRUNC((2000/(T433)- IF(Q433="w",Parameter!$B$3,Parameter!$D$3))/IF(Q433="w",Parameter!$C$3,Parameter!$E$3)))</f>
        <v>0</v>
      </c>
      <c r="V433" s="80"/>
      <c r="W433" s="79" t="s">
        <v>44</v>
      </c>
      <c r="X433" s="81"/>
      <c r="Y433" s="54">
        <f>IF($G433="w",0,IF(AND($V433=0,$X433=0),0,TRUNC((1000/($V433*60+$X433)-IF($G433="w",Parameter!$B$6,Parameter!$D$6))/IF($G433="w",Parameter!$C$6,Parameter!$E$6))))</f>
        <v>0</v>
      </c>
      <c r="Z433" s="37"/>
      <c r="AA433" s="104">
        <f>IF(Z433=0,0,TRUNC((SQRT(Z433)- IF($G433="w",Parameter!$B$11,Parameter!$D$11))/IF($G433="w",Parameter!$C$11,Parameter!$E$11)))</f>
        <v>0</v>
      </c>
      <c r="AB433" s="105"/>
      <c r="AC433" s="104">
        <f>IF(AB433=0,0,TRUNC((SQRT(AB433)- IF($G433="w",Parameter!$B$10,Parameter!$D$10))/IF($G433="w",Parameter!$C$10,Parameter!$E$10)))</f>
        <v>0</v>
      </c>
      <c r="AD433" s="38"/>
      <c r="AE433" s="55">
        <f>IF(AD433=0,0,TRUNC((SQRT(AD433)- IF($G433="w",Parameter!$B$15,Parameter!$D$15))/IF($G433="w",Parameter!$C$15,Parameter!$E$15)))</f>
        <v>0</v>
      </c>
      <c r="AF433" s="32"/>
      <c r="AG433" s="55">
        <f>IF(AF433=0,0,TRUNC((SQRT(AF433)- IF($G433="w",Parameter!$B$12,Parameter!$D$12))/IF($G433="w",Parameter!$C$12,Parameter!$E$12)))</f>
        <v>0</v>
      </c>
      <c r="AH433" s="60">
        <f t="shared" si="85"/>
        <v>0</v>
      </c>
      <c r="AI433" s="61">
        <f>LOOKUP($F433,Urkunde!$A$2:$A$16,IF($G433="w",Urkunde!$B$2:$B$16,Urkunde!$D$2:$D$16))</f>
        <v>0</v>
      </c>
      <c r="AJ433" s="61">
        <f>LOOKUP($F433,Urkunde!$A$2:$A$16,IF($G433="w",Urkunde!$C$2:$C$16,Urkunde!$E$2:$E$16))</f>
        <v>0</v>
      </c>
      <c r="AK433" s="61" t="str">
        <f t="shared" si="86"/>
        <v>-</v>
      </c>
      <c r="AL433" s="29">
        <f t="shared" si="87"/>
        <v>0</v>
      </c>
      <c r="AM433" s="21">
        <f t="shared" si="88"/>
        <v>0</v>
      </c>
      <c r="AN433" s="21">
        <f t="shared" si="89"/>
        <v>0</v>
      </c>
      <c r="AO433" s="21">
        <f t="shared" si="90"/>
        <v>0</v>
      </c>
      <c r="AP433" s="21">
        <f t="shared" si="91"/>
        <v>0</v>
      </c>
      <c r="AQ433" s="21">
        <f t="shared" si="92"/>
        <v>0</v>
      </c>
      <c r="AR433" s="21">
        <f t="shared" si="93"/>
        <v>0</v>
      </c>
      <c r="AS433" s="21">
        <f t="shared" si="94"/>
        <v>0</v>
      </c>
      <c r="AT433" s="21">
        <f t="shared" si="95"/>
        <v>0</v>
      </c>
      <c r="AU433" s="21">
        <f t="shared" si="96"/>
        <v>0</v>
      </c>
      <c r="AV433" s="21">
        <f t="shared" si="97"/>
        <v>0</v>
      </c>
    </row>
    <row r="434" spans="1:48" ht="15.6" x14ac:dyDescent="0.3">
      <c r="A434" s="51"/>
      <c r="B434" s="50"/>
      <c r="C434" s="96"/>
      <c r="D434" s="96"/>
      <c r="E434" s="49"/>
      <c r="F434" s="52">
        <f t="shared" si="84"/>
        <v>0</v>
      </c>
      <c r="G434" s="48"/>
      <c r="H434" s="38"/>
      <c r="I434" s="54">
        <f>IF(H434=0,0,TRUNC((50/(H434+0.24)- IF($G434="w",Parameter!$B$3,Parameter!$D$3))/IF($G434="w",Parameter!$C$3,Parameter!$E$3)))</f>
        <v>0</v>
      </c>
      <c r="J434" s="105"/>
      <c r="K434" s="54">
        <f>IF(J434=0,0,TRUNC((75/(J434+0.24)- IF($G434="w",Parameter!$B$3,Parameter!$D$3))/IF($G434="w",Parameter!$C$3,Parameter!$E$3)))</f>
        <v>0</v>
      </c>
      <c r="L434" s="105"/>
      <c r="M434" s="54">
        <f>IF(L434=0,0,TRUNC((100/(L434+0.24)- IF($G434="w",Parameter!$B$3,Parameter!$D$3))/IF($G434="w",Parameter!$C$3,Parameter!$E$3)))</f>
        <v>0</v>
      </c>
      <c r="N434" s="80"/>
      <c r="O434" s="79" t="s">
        <v>44</v>
      </c>
      <c r="P434" s="81"/>
      <c r="Q434" s="54">
        <f>IF($G434="m",0,IF(AND($P434=0,$N434=0),0,TRUNC((800/($N434*60+$P434)-IF($G434="w",Parameter!$B$6,Parameter!$D$6))/IF($G434="w",Parameter!$C$6,Parameter!$E$6))))</f>
        <v>0</v>
      </c>
      <c r="R434" s="106"/>
      <c r="S434" s="73">
        <f>IF(R434=0,0,TRUNC((2000/(R434)- IF(Q434="w",Parameter!$B$6,Parameter!$D$6))/IF(Q434="w",Parameter!$C$6,Parameter!$E$6)))</f>
        <v>0</v>
      </c>
      <c r="T434" s="106"/>
      <c r="U434" s="73">
        <f>IF(T434=0,0,TRUNC((2000/(T434)- IF(Q434="w",Parameter!$B$3,Parameter!$D$3))/IF(Q434="w",Parameter!$C$3,Parameter!$E$3)))</f>
        <v>0</v>
      </c>
      <c r="V434" s="80"/>
      <c r="W434" s="79" t="s">
        <v>44</v>
      </c>
      <c r="X434" s="81"/>
      <c r="Y434" s="54">
        <f>IF($G434="w",0,IF(AND($V434=0,$X434=0),0,TRUNC((1000/($V434*60+$X434)-IF($G434="w",Parameter!$B$6,Parameter!$D$6))/IF($G434="w",Parameter!$C$6,Parameter!$E$6))))</f>
        <v>0</v>
      </c>
      <c r="Z434" s="37"/>
      <c r="AA434" s="104">
        <f>IF(Z434=0,0,TRUNC((SQRT(Z434)- IF($G434="w",Parameter!$B$11,Parameter!$D$11))/IF($G434="w",Parameter!$C$11,Parameter!$E$11)))</f>
        <v>0</v>
      </c>
      <c r="AB434" s="105"/>
      <c r="AC434" s="104">
        <f>IF(AB434=0,0,TRUNC((SQRT(AB434)- IF($G434="w",Parameter!$B$10,Parameter!$D$10))/IF($G434="w",Parameter!$C$10,Parameter!$E$10)))</f>
        <v>0</v>
      </c>
      <c r="AD434" s="38"/>
      <c r="AE434" s="55">
        <f>IF(AD434=0,0,TRUNC((SQRT(AD434)- IF($G434="w",Parameter!$B$15,Parameter!$D$15))/IF($G434="w",Parameter!$C$15,Parameter!$E$15)))</f>
        <v>0</v>
      </c>
      <c r="AF434" s="32"/>
      <c r="AG434" s="55">
        <f>IF(AF434=0,0,TRUNC((SQRT(AF434)- IF($G434="w",Parameter!$B$12,Parameter!$D$12))/IF($G434="w",Parameter!$C$12,Parameter!$E$12)))</f>
        <v>0</v>
      </c>
      <c r="AH434" s="60">
        <f t="shared" si="85"/>
        <v>0</v>
      </c>
      <c r="AI434" s="61">
        <f>LOOKUP($F434,Urkunde!$A$2:$A$16,IF($G434="w",Urkunde!$B$2:$B$16,Urkunde!$D$2:$D$16))</f>
        <v>0</v>
      </c>
      <c r="AJ434" s="61">
        <f>LOOKUP($F434,Urkunde!$A$2:$A$16,IF($G434="w",Urkunde!$C$2:$C$16,Urkunde!$E$2:$E$16))</f>
        <v>0</v>
      </c>
      <c r="AK434" s="61" t="str">
        <f t="shared" si="86"/>
        <v>-</v>
      </c>
      <c r="AL434" s="29">
        <f t="shared" si="87"/>
        <v>0</v>
      </c>
      <c r="AM434" s="21">
        <f t="shared" si="88"/>
        <v>0</v>
      </c>
      <c r="AN434" s="21">
        <f t="shared" si="89"/>
        <v>0</v>
      </c>
      <c r="AO434" s="21">
        <f t="shared" si="90"/>
        <v>0</v>
      </c>
      <c r="AP434" s="21">
        <f t="shared" si="91"/>
        <v>0</v>
      </c>
      <c r="AQ434" s="21">
        <f t="shared" si="92"/>
        <v>0</v>
      </c>
      <c r="AR434" s="21">
        <f t="shared" si="93"/>
        <v>0</v>
      </c>
      <c r="AS434" s="21">
        <f t="shared" si="94"/>
        <v>0</v>
      </c>
      <c r="AT434" s="21">
        <f t="shared" si="95"/>
        <v>0</v>
      </c>
      <c r="AU434" s="21">
        <f t="shared" si="96"/>
        <v>0</v>
      </c>
      <c r="AV434" s="21">
        <f t="shared" si="97"/>
        <v>0</v>
      </c>
    </row>
    <row r="435" spans="1:48" ht="15.6" x14ac:dyDescent="0.3">
      <c r="A435" s="51"/>
      <c r="B435" s="50"/>
      <c r="C435" s="96"/>
      <c r="D435" s="96"/>
      <c r="E435" s="49"/>
      <c r="F435" s="52">
        <f t="shared" si="84"/>
        <v>0</v>
      </c>
      <c r="G435" s="48"/>
      <c r="H435" s="38"/>
      <c r="I435" s="54">
        <f>IF(H435=0,0,TRUNC((50/(H435+0.24)- IF($G435="w",Parameter!$B$3,Parameter!$D$3))/IF($G435="w",Parameter!$C$3,Parameter!$E$3)))</f>
        <v>0</v>
      </c>
      <c r="J435" s="105"/>
      <c r="K435" s="54">
        <f>IF(J435=0,0,TRUNC((75/(J435+0.24)- IF($G435="w",Parameter!$B$3,Parameter!$D$3))/IF($G435="w",Parameter!$C$3,Parameter!$E$3)))</f>
        <v>0</v>
      </c>
      <c r="L435" s="105"/>
      <c r="M435" s="54">
        <f>IF(L435=0,0,TRUNC((100/(L435+0.24)- IF($G435="w",Parameter!$B$3,Parameter!$D$3))/IF($G435="w",Parameter!$C$3,Parameter!$E$3)))</f>
        <v>0</v>
      </c>
      <c r="N435" s="80"/>
      <c r="O435" s="79" t="s">
        <v>44</v>
      </c>
      <c r="P435" s="81"/>
      <c r="Q435" s="54">
        <f>IF($G435="m",0,IF(AND($P435=0,$N435=0),0,TRUNC((800/($N435*60+$P435)-IF($G435="w",Parameter!$B$6,Parameter!$D$6))/IF($G435="w",Parameter!$C$6,Parameter!$E$6))))</f>
        <v>0</v>
      </c>
      <c r="R435" s="106"/>
      <c r="S435" s="73">
        <f>IF(R435=0,0,TRUNC((2000/(R435)- IF(Q435="w",Parameter!$B$6,Parameter!$D$6))/IF(Q435="w",Parameter!$C$6,Parameter!$E$6)))</f>
        <v>0</v>
      </c>
      <c r="T435" s="106"/>
      <c r="U435" s="73">
        <f>IF(T435=0,0,TRUNC((2000/(T435)- IF(Q435="w",Parameter!$B$3,Parameter!$D$3))/IF(Q435="w",Parameter!$C$3,Parameter!$E$3)))</f>
        <v>0</v>
      </c>
      <c r="V435" s="80"/>
      <c r="W435" s="79" t="s">
        <v>44</v>
      </c>
      <c r="X435" s="81"/>
      <c r="Y435" s="54">
        <f>IF($G435="w",0,IF(AND($V435=0,$X435=0),0,TRUNC((1000/($V435*60+$X435)-IF($G435="w",Parameter!$B$6,Parameter!$D$6))/IF($G435="w",Parameter!$C$6,Parameter!$E$6))))</f>
        <v>0</v>
      </c>
      <c r="Z435" s="37"/>
      <c r="AA435" s="104">
        <f>IF(Z435=0,0,TRUNC((SQRT(Z435)- IF($G435="w",Parameter!$B$11,Parameter!$D$11))/IF($G435="w",Parameter!$C$11,Parameter!$E$11)))</f>
        <v>0</v>
      </c>
      <c r="AB435" s="105"/>
      <c r="AC435" s="104">
        <f>IF(AB435=0,0,TRUNC((SQRT(AB435)- IF($G435="w",Parameter!$B$10,Parameter!$D$10))/IF($G435="w",Parameter!$C$10,Parameter!$E$10)))</f>
        <v>0</v>
      </c>
      <c r="AD435" s="38"/>
      <c r="AE435" s="55">
        <f>IF(AD435=0,0,TRUNC((SQRT(AD435)- IF($G435="w",Parameter!$B$15,Parameter!$D$15))/IF($G435="w",Parameter!$C$15,Parameter!$E$15)))</f>
        <v>0</v>
      </c>
      <c r="AF435" s="32"/>
      <c r="AG435" s="55">
        <f>IF(AF435=0,0,TRUNC((SQRT(AF435)- IF($G435="w",Parameter!$B$12,Parameter!$D$12))/IF($G435="w",Parameter!$C$12,Parameter!$E$12)))</f>
        <v>0</v>
      </c>
      <c r="AH435" s="60">
        <f t="shared" si="85"/>
        <v>0</v>
      </c>
      <c r="AI435" s="61">
        <f>LOOKUP($F435,Urkunde!$A$2:$A$16,IF($G435="w",Urkunde!$B$2:$B$16,Urkunde!$D$2:$D$16))</f>
        <v>0</v>
      </c>
      <c r="AJ435" s="61">
        <f>LOOKUP($F435,Urkunde!$A$2:$A$16,IF($G435="w",Urkunde!$C$2:$C$16,Urkunde!$E$2:$E$16))</f>
        <v>0</v>
      </c>
      <c r="AK435" s="61" t="str">
        <f t="shared" si="86"/>
        <v>-</v>
      </c>
      <c r="AL435" s="29">
        <f t="shared" si="87"/>
        <v>0</v>
      </c>
      <c r="AM435" s="21">
        <f t="shared" si="88"/>
        <v>0</v>
      </c>
      <c r="AN435" s="21">
        <f t="shared" si="89"/>
        <v>0</v>
      </c>
      <c r="AO435" s="21">
        <f t="shared" si="90"/>
        <v>0</v>
      </c>
      <c r="AP435" s="21">
        <f t="shared" si="91"/>
        <v>0</v>
      </c>
      <c r="AQ435" s="21">
        <f t="shared" si="92"/>
        <v>0</v>
      </c>
      <c r="AR435" s="21">
        <f t="shared" si="93"/>
        <v>0</v>
      </c>
      <c r="AS435" s="21">
        <f t="shared" si="94"/>
        <v>0</v>
      </c>
      <c r="AT435" s="21">
        <f t="shared" si="95"/>
        <v>0</v>
      </c>
      <c r="AU435" s="21">
        <f t="shared" si="96"/>
        <v>0</v>
      </c>
      <c r="AV435" s="21">
        <f t="shared" si="97"/>
        <v>0</v>
      </c>
    </row>
    <row r="436" spans="1:48" ht="15.6" x14ac:dyDescent="0.3">
      <c r="A436" s="51"/>
      <c r="B436" s="50"/>
      <c r="C436" s="96"/>
      <c r="D436" s="96"/>
      <c r="E436" s="49"/>
      <c r="F436" s="52">
        <f t="shared" si="84"/>
        <v>0</v>
      </c>
      <c r="G436" s="48"/>
      <c r="H436" s="38"/>
      <c r="I436" s="54">
        <f>IF(H436=0,0,TRUNC((50/(H436+0.24)- IF($G436="w",Parameter!$B$3,Parameter!$D$3))/IF($G436="w",Parameter!$C$3,Parameter!$E$3)))</f>
        <v>0</v>
      </c>
      <c r="J436" s="105"/>
      <c r="K436" s="54">
        <f>IF(J436=0,0,TRUNC((75/(J436+0.24)- IF($G436="w",Parameter!$B$3,Parameter!$D$3))/IF($G436="w",Parameter!$C$3,Parameter!$E$3)))</f>
        <v>0</v>
      </c>
      <c r="L436" s="105"/>
      <c r="M436" s="54">
        <f>IF(L436=0,0,TRUNC((100/(L436+0.24)- IF($G436="w",Parameter!$B$3,Parameter!$D$3))/IF($G436="w",Parameter!$C$3,Parameter!$E$3)))</f>
        <v>0</v>
      </c>
      <c r="N436" s="80"/>
      <c r="O436" s="79" t="s">
        <v>44</v>
      </c>
      <c r="P436" s="81"/>
      <c r="Q436" s="54">
        <f>IF($G436="m",0,IF(AND($P436=0,$N436=0),0,TRUNC((800/($N436*60+$P436)-IF($G436="w",Parameter!$B$6,Parameter!$D$6))/IF($G436="w",Parameter!$C$6,Parameter!$E$6))))</f>
        <v>0</v>
      </c>
      <c r="R436" s="106"/>
      <c r="S436" s="73">
        <f>IF(R436=0,0,TRUNC((2000/(R436)- IF(Q436="w",Parameter!$B$6,Parameter!$D$6))/IF(Q436="w",Parameter!$C$6,Parameter!$E$6)))</f>
        <v>0</v>
      </c>
      <c r="T436" s="106"/>
      <c r="U436" s="73">
        <f>IF(T436=0,0,TRUNC((2000/(T436)- IF(Q436="w",Parameter!$B$3,Parameter!$D$3))/IF(Q436="w",Parameter!$C$3,Parameter!$E$3)))</f>
        <v>0</v>
      </c>
      <c r="V436" s="80"/>
      <c r="W436" s="79" t="s">
        <v>44</v>
      </c>
      <c r="X436" s="81"/>
      <c r="Y436" s="54">
        <f>IF($G436="w",0,IF(AND($V436=0,$X436=0),0,TRUNC((1000/($V436*60+$X436)-IF($G436="w",Parameter!$B$6,Parameter!$D$6))/IF($G436="w",Parameter!$C$6,Parameter!$E$6))))</f>
        <v>0</v>
      </c>
      <c r="Z436" s="37"/>
      <c r="AA436" s="104">
        <f>IF(Z436=0,0,TRUNC((SQRT(Z436)- IF($G436="w",Parameter!$B$11,Parameter!$D$11))/IF($G436="w",Parameter!$C$11,Parameter!$E$11)))</f>
        <v>0</v>
      </c>
      <c r="AB436" s="105"/>
      <c r="AC436" s="104">
        <f>IF(AB436=0,0,TRUNC((SQRT(AB436)- IF($G436="w",Parameter!$B$10,Parameter!$D$10))/IF($G436="w",Parameter!$C$10,Parameter!$E$10)))</f>
        <v>0</v>
      </c>
      <c r="AD436" s="38"/>
      <c r="AE436" s="55">
        <f>IF(AD436=0,0,TRUNC((SQRT(AD436)- IF($G436="w",Parameter!$B$15,Parameter!$D$15))/IF($G436="w",Parameter!$C$15,Parameter!$E$15)))</f>
        <v>0</v>
      </c>
      <c r="AF436" s="32"/>
      <c r="AG436" s="55">
        <f>IF(AF436=0,0,TRUNC((SQRT(AF436)- IF($G436="w",Parameter!$B$12,Parameter!$D$12))/IF($G436="w",Parameter!$C$12,Parameter!$E$12)))</f>
        <v>0</v>
      </c>
      <c r="AH436" s="60">
        <f t="shared" si="85"/>
        <v>0</v>
      </c>
      <c r="AI436" s="61">
        <f>LOOKUP($F436,Urkunde!$A$2:$A$16,IF($G436="w",Urkunde!$B$2:$B$16,Urkunde!$D$2:$D$16))</f>
        <v>0</v>
      </c>
      <c r="AJ436" s="61">
        <f>LOOKUP($F436,Urkunde!$A$2:$A$16,IF($G436="w",Urkunde!$C$2:$C$16,Urkunde!$E$2:$E$16))</f>
        <v>0</v>
      </c>
      <c r="AK436" s="61" t="str">
        <f t="shared" si="86"/>
        <v>-</v>
      </c>
      <c r="AL436" s="29">
        <f t="shared" si="87"/>
        <v>0</v>
      </c>
      <c r="AM436" s="21">
        <f t="shared" si="88"/>
        <v>0</v>
      </c>
      <c r="AN436" s="21">
        <f t="shared" si="89"/>
        <v>0</v>
      </c>
      <c r="AO436" s="21">
        <f t="shared" si="90"/>
        <v>0</v>
      </c>
      <c r="AP436" s="21">
        <f t="shared" si="91"/>
        <v>0</v>
      </c>
      <c r="AQ436" s="21">
        <f t="shared" si="92"/>
        <v>0</v>
      </c>
      <c r="AR436" s="21">
        <f t="shared" si="93"/>
        <v>0</v>
      </c>
      <c r="AS436" s="21">
        <f t="shared" si="94"/>
        <v>0</v>
      </c>
      <c r="AT436" s="21">
        <f t="shared" si="95"/>
        <v>0</v>
      </c>
      <c r="AU436" s="21">
        <f t="shared" si="96"/>
        <v>0</v>
      </c>
      <c r="AV436" s="21">
        <f t="shared" si="97"/>
        <v>0</v>
      </c>
    </row>
    <row r="437" spans="1:48" ht="15.6" x14ac:dyDescent="0.3">
      <c r="A437" s="51"/>
      <c r="B437" s="50"/>
      <c r="C437" s="96"/>
      <c r="D437" s="96"/>
      <c r="E437" s="49"/>
      <c r="F437" s="52">
        <f t="shared" si="84"/>
        <v>0</v>
      </c>
      <c r="G437" s="48"/>
      <c r="H437" s="38"/>
      <c r="I437" s="54">
        <f>IF(H437=0,0,TRUNC((50/(H437+0.24)- IF($G437="w",Parameter!$B$3,Parameter!$D$3))/IF($G437="w",Parameter!$C$3,Parameter!$E$3)))</f>
        <v>0</v>
      </c>
      <c r="J437" s="105"/>
      <c r="K437" s="54">
        <f>IF(J437=0,0,TRUNC((75/(J437+0.24)- IF($G437="w",Parameter!$B$3,Parameter!$D$3))/IF($G437="w",Parameter!$C$3,Parameter!$E$3)))</f>
        <v>0</v>
      </c>
      <c r="L437" s="105"/>
      <c r="M437" s="54">
        <f>IF(L437=0,0,TRUNC((100/(L437+0.24)- IF($G437="w",Parameter!$B$3,Parameter!$D$3))/IF($G437="w",Parameter!$C$3,Parameter!$E$3)))</f>
        <v>0</v>
      </c>
      <c r="N437" s="80"/>
      <c r="O437" s="79" t="s">
        <v>44</v>
      </c>
      <c r="P437" s="81"/>
      <c r="Q437" s="54">
        <f>IF($G437="m",0,IF(AND($P437=0,$N437=0),0,TRUNC((800/($N437*60+$P437)-IF($G437="w",Parameter!$B$6,Parameter!$D$6))/IF($G437="w",Parameter!$C$6,Parameter!$E$6))))</f>
        <v>0</v>
      </c>
      <c r="R437" s="106"/>
      <c r="S437" s="73">
        <f>IF(R437=0,0,TRUNC((2000/(R437)- IF(Q437="w",Parameter!$B$6,Parameter!$D$6))/IF(Q437="w",Parameter!$C$6,Parameter!$E$6)))</f>
        <v>0</v>
      </c>
      <c r="T437" s="106"/>
      <c r="U437" s="73">
        <f>IF(T437=0,0,TRUNC((2000/(T437)- IF(Q437="w",Parameter!$B$3,Parameter!$D$3))/IF(Q437="w",Parameter!$C$3,Parameter!$E$3)))</f>
        <v>0</v>
      </c>
      <c r="V437" s="80"/>
      <c r="W437" s="79" t="s">
        <v>44</v>
      </c>
      <c r="X437" s="81"/>
      <c r="Y437" s="54">
        <f>IF($G437="w",0,IF(AND($V437=0,$X437=0),0,TRUNC((1000/($V437*60+$X437)-IF($G437="w",Parameter!$B$6,Parameter!$D$6))/IF($G437="w",Parameter!$C$6,Parameter!$E$6))))</f>
        <v>0</v>
      </c>
      <c r="Z437" s="37"/>
      <c r="AA437" s="104">
        <f>IF(Z437=0,0,TRUNC((SQRT(Z437)- IF($G437="w",Parameter!$B$11,Parameter!$D$11))/IF($G437="w",Parameter!$C$11,Parameter!$E$11)))</f>
        <v>0</v>
      </c>
      <c r="AB437" s="105"/>
      <c r="AC437" s="104">
        <f>IF(AB437=0,0,TRUNC((SQRT(AB437)- IF($G437="w",Parameter!$B$10,Parameter!$D$10))/IF($G437="w",Parameter!$C$10,Parameter!$E$10)))</f>
        <v>0</v>
      </c>
      <c r="AD437" s="38"/>
      <c r="AE437" s="55">
        <f>IF(AD437=0,0,TRUNC((SQRT(AD437)- IF($G437="w",Parameter!$B$15,Parameter!$D$15))/IF($G437="w",Parameter!$C$15,Parameter!$E$15)))</f>
        <v>0</v>
      </c>
      <c r="AF437" s="32"/>
      <c r="AG437" s="55">
        <f>IF(AF437=0,0,TRUNC((SQRT(AF437)- IF($G437="w",Parameter!$B$12,Parameter!$D$12))/IF($G437="w",Parameter!$C$12,Parameter!$E$12)))</f>
        <v>0</v>
      </c>
      <c r="AH437" s="60">
        <f t="shared" si="85"/>
        <v>0</v>
      </c>
      <c r="AI437" s="61">
        <f>LOOKUP($F437,Urkunde!$A$2:$A$16,IF($G437="w",Urkunde!$B$2:$B$16,Urkunde!$D$2:$D$16))</f>
        <v>0</v>
      </c>
      <c r="AJ437" s="61">
        <f>LOOKUP($F437,Urkunde!$A$2:$A$16,IF($G437="w",Urkunde!$C$2:$C$16,Urkunde!$E$2:$E$16))</f>
        <v>0</v>
      </c>
      <c r="AK437" s="61" t="str">
        <f t="shared" si="86"/>
        <v>-</v>
      </c>
      <c r="AL437" s="29">
        <f t="shared" si="87"/>
        <v>0</v>
      </c>
      <c r="AM437" s="21">
        <f t="shared" si="88"/>
        <v>0</v>
      </c>
      <c r="AN437" s="21">
        <f t="shared" si="89"/>
        <v>0</v>
      </c>
      <c r="AO437" s="21">
        <f t="shared" si="90"/>
        <v>0</v>
      </c>
      <c r="AP437" s="21">
        <f t="shared" si="91"/>
        <v>0</v>
      </c>
      <c r="AQ437" s="21">
        <f t="shared" si="92"/>
        <v>0</v>
      </c>
      <c r="AR437" s="21">
        <f t="shared" si="93"/>
        <v>0</v>
      </c>
      <c r="AS437" s="21">
        <f t="shared" si="94"/>
        <v>0</v>
      </c>
      <c r="AT437" s="21">
        <f t="shared" si="95"/>
        <v>0</v>
      </c>
      <c r="AU437" s="21">
        <f t="shared" si="96"/>
        <v>0</v>
      </c>
      <c r="AV437" s="21">
        <f t="shared" si="97"/>
        <v>0</v>
      </c>
    </row>
    <row r="438" spans="1:48" ht="15.6" x14ac:dyDescent="0.3">
      <c r="A438" s="51"/>
      <c r="B438" s="50"/>
      <c r="C438" s="96"/>
      <c r="D438" s="96"/>
      <c r="E438" s="49"/>
      <c r="F438" s="52">
        <f t="shared" si="84"/>
        <v>0</v>
      </c>
      <c r="G438" s="48"/>
      <c r="H438" s="38"/>
      <c r="I438" s="54">
        <f>IF(H438=0,0,TRUNC((50/(H438+0.24)- IF($G438="w",Parameter!$B$3,Parameter!$D$3))/IF($G438="w",Parameter!$C$3,Parameter!$E$3)))</f>
        <v>0</v>
      </c>
      <c r="J438" s="105"/>
      <c r="K438" s="54">
        <f>IF(J438=0,0,TRUNC((75/(J438+0.24)- IF($G438="w",Parameter!$B$3,Parameter!$D$3))/IF($G438="w",Parameter!$C$3,Parameter!$E$3)))</f>
        <v>0</v>
      </c>
      <c r="L438" s="105"/>
      <c r="M438" s="54">
        <f>IF(L438=0,0,TRUNC((100/(L438+0.24)- IF($G438="w",Parameter!$B$3,Parameter!$D$3))/IF($G438="w",Parameter!$C$3,Parameter!$E$3)))</f>
        <v>0</v>
      </c>
      <c r="N438" s="80"/>
      <c r="O438" s="79" t="s">
        <v>44</v>
      </c>
      <c r="P438" s="81"/>
      <c r="Q438" s="54">
        <f>IF($G438="m",0,IF(AND($P438=0,$N438=0),0,TRUNC((800/($N438*60+$P438)-IF($G438="w",Parameter!$B$6,Parameter!$D$6))/IF($G438="w",Parameter!$C$6,Parameter!$E$6))))</f>
        <v>0</v>
      </c>
      <c r="R438" s="106"/>
      <c r="S438" s="73">
        <f>IF(R438=0,0,TRUNC((2000/(R438)- IF(Q438="w",Parameter!$B$6,Parameter!$D$6))/IF(Q438="w",Parameter!$C$6,Parameter!$E$6)))</f>
        <v>0</v>
      </c>
      <c r="T438" s="106"/>
      <c r="U438" s="73">
        <f>IF(T438=0,0,TRUNC((2000/(T438)- IF(Q438="w",Parameter!$B$3,Parameter!$D$3))/IF(Q438="w",Parameter!$C$3,Parameter!$E$3)))</f>
        <v>0</v>
      </c>
      <c r="V438" s="80"/>
      <c r="W438" s="79" t="s">
        <v>44</v>
      </c>
      <c r="X438" s="81"/>
      <c r="Y438" s="54">
        <f>IF($G438="w",0,IF(AND($V438=0,$X438=0),0,TRUNC((1000/($V438*60+$X438)-IF($G438="w",Parameter!$B$6,Parameter!$D$6))/IF($G438="w",Parameter!$C$6,Parameter!$E$6))))</f>
        <v>0</v>
      </c>
      <c r="Z438" s="37"/>
      <c r="AA438" s="104">
        <f>IF(Z438=0,0,TRUNC((SQRT(Z438)- IF($G438="w",Parameter!$B$11,Parameter!$D$11))/IF($G438="w",Parameter!$C$11,Parameter!$E$11)))</f>
        <v>0</v>
      </c>
      <c r="AB438" s="105"/>
      <c r="AC438" s="104">
        <f>IF(AB438=0,0,TRUNC((SQRT(AB438)- IF($G438="w",Parameter!$B$10,Parameter!$D$10))/IF($G438="w",Parameter!$C$10,Parameter!$E$10)))</f>
        <v>0</v>
      </c>
      <c r="AD438" s="38"/>
      <c r="AE438" s="55">
        <f>IF(AD438=0,0,TRUNC((SQRT(AD438)- IF($G438="w",Parameter!$B$15,Parameter!$D$15))/IF($G438="w",Parameter!$C$15,Parameter!$E$15)))</f>
        <v>0</v>
      </c>
      <c r="AF438" s="32"/>
      <c r="AG438" s="55">
        <f>IF(AF438=0,0,TRUNC((SQRT(AF438)- IF($G438="w",Parameter!$B$12,Parameter!$D$12))/IF($G438="w",Parameter!$C$12,Parameter!$E$12)))</f>
        <v>0</v>
      </c>
      <c r="AH438" s="60">
        <f t="shared" si="85"/>
        <v>0</v>
      </c>
      <c r="AI438" s="61">
        <f>LOOKUP($F438,Urkunde!$A$2:$A$16,IF($G438="w",Urkunde!$B$2:$B$16,Urkunde!$D$2:$D$16))</f>
        <v>0</v>
      </c>
      <c r="AJ438" s="61">
        <f>LOOKUP($F438,Urkunde!$A$2:$A$16,IF($G438="w",Urkunde!$C$2:$C$16,Urkunde!$E$2:$E$16))</f>
        <v>0</v>
      </c>
      <c r="AK438" s="61" t="str">
        <f t="shared" si="86"/>
        <v>-</v>
      </c>
      <c r="AL438" s="29">
        <f t="shared" si="87"/>
        <v>0</v>
      </c>
      <c r="AM438" s="21">
        <f t="shared" si="88"/>
        <v>0</v>
      </c>
      <c r="AN438" s="21">
        <f t="shared" si="89"/>
        <v>0</v>
      </c>
      <c r="AO438" s="21">
        <f t="shared" si="90"/>
        <v>0</v>
      </c>
      <c r="AP438" s="21">
        <f t="shared" si="91"/>
        <v>0</v>
      </c>
      <c r="AQ438" s="21">
        <f t="shared" si="92"/>
        <v>0</v>
      </c>
      <c r="AR438" s="21">
        <f t="shared" si="93"/>
        <v>0</v>
      </c>
      <c r="AS438" s="21">
        <f t="shared" si="94"/>
        <v>0</v>
      </c>
      <c r="AT438" s="21">
        <f t="shared" si="95"/>
        <v>0</v>
      </c>
      <c r="AU438" s="21">
        <f t="shared" si="96"/>
        <v>0</v>
      </c>
      <c r="AV438" s="21">
        <f t="shared" si="97"/>
        <v>0</v>
      </c>
    </row>
    <row r="439" spans="1:48" ht="15.6" x14ac:dyDescent="0.3">
      <c r="A439" s="51"/>
      <c r="B439" s="50"/>
      <c r="C439" s="96"/>
      <c r="D439" s="96"/>
      <c r="E439" s="49"/>
      <c r="F439" s="52">
        <f t="shared" si="84"/>
        <v>0</v>
      </c>
      <c r="G439" s="48"/>
      <c r="H439" s="38"/>
      <c r="I439" s="54">
        <f>IF(H439=0,0,TRUNC((50/(H439+0.24)- IF($G439="w",Parameter!$B$3,Parameter!$D$3))/IF($G439="w",Parameter!$C$3,Parameter!$E$3)))</f>
        <v>0</v>
      </c>
      <c r="J439" s="105"/>
      <c r="K439" s="54">
        <f>IF(J439=0,0,TRUNC((75/(J439+0.24)- IF($G439="w",Parameter!$B$3,Parameter!$D$3))/IF($G439="w",Parameter!$C$3,Parameter!$E$3)))</f>
        <v>0</v>
      </c>
      <c r="L439" s="105"/>
      <c r="M439" s="54">
        <f>IF(L439=0,0,TRUNC((100/(L439+0.24)- IF($G439="w",Parameter!$B$3,Parameter!$D$3))/IF($G439="w",Parameter!$C$3,Parameter!$E$3)))</f>
        <v>0</v>
      </c>
      <c r="N439" s="80"/>
      <c r="O439" s="79" t="s">
        <v>44</v>
      </c>
      <c r="P439" s="81"/>
      <c r="Q439" s="54">
        <f>IF($G439="m",0,IF(AND($P439=0,$N439=0),0,TRUNC((800/($N439*60+$P439)-IF($G439="w",Parameter!$B$6,Parameter!$D$6))/IF($G439="w",Parameter!$C$6,Parameter!$E$6))))</f>
        <v>0</v>
      </c>
      <c r="R439" s="106"/>
      <c r="S439" s="73">
        <f>IF(R439=0,0,TRUNC((2000/(R439)- IF(Q439="w",Parameter!$B$6,Parameter!$D$6))/IF(Q439="w",Parameter!$C$6,Parameter!$E$6)))</f>
        <v>0</v>
      </c>
      <c r="T439" s="106"/>
      <c r="U439" s="73">
        <f>IF(T439=0,0,TRUNC((2000/(T439)- IF(Q439="w",Parameter!$B$3,Parameter!$D$3))/IF(Q439="w",Parameter!$C$3,Parameter!$E$3)))</f>
        <v>0</v>
      </c>
      <c r="V439" s="80"/>
      <c r="W439" s="79" t="s">
        <v>44</v>
      </c>
      <c r="X439" s="81"/>
      <c r="Y439" s="54">
        <f>IF($G439="w",0,IF(AND($V439=0,$X439=0),0,TRUNC((1000/($V439*60+$X439)-IF($G439="w",Parameter!$B$6,Parameter!$D$6))/IF($G439="w",Parameter!$C$6,Parameter!$E$6))))</f>
        <v>0</v>
      </c>
      <c r="Z439" s="37"/>
      <c r="AA439" s="104">
        <f>IF(Z439=0,0,TRUNC((SQRT(Z439)- IF($G439="w",Parameter!$B$11,Parameter!$D$11))/IF($G439="w",Parameter!$C$11,Parameter!$E$11)))</f>
        <v>0</v>
      </c>
      <c r="AB439" s="105"/>
      <c r="AC439" s="104">
        <f>IF(AB439=0,0,TRUNC((SQRT(AB439)- IF($G439="w",Parameter!$B$10,Parameter!$D$10))/IF($G439="w",Parameter!$C$10,Parameter!$E$10)))</f>
        <v>0</v>
      </c>
      <c r="AD439" s="38"/>
      <c r="AE439" s="55">
        <f>IF(AD439=0,0,TRUNC((SQRT(AD439)- IF($G439="w",Parameter!$B$15,Parameter!$D$15))/IF($G439="w",Parameter!$C$15,Parameter!$E$15)))</f>
        <v>0</v>
      </c>
      <c r="AF439" s="32"/>
      <c r="AG439" s="55">
        <f>IF(AF439=0,0,TRUNC((SQRT(AF439)- IF($G439="w",Parameter!$B$12,Parameter!$D$12))/IF($G439="w",Parameter!$C$12,Parameter!$E$12)))</f>
        <v>0</v>
      </c>
      <c r="AH439" s="60">
        <f t="shared" si="85"/>
        <v>0</v>
      </c>
      <c r="AI439" s="61">
        <f>LOOKUP($F439,Urkunde!$A$2:$A$16,IF($G439="w",Urkunde!$B$2:$B$16,Urkunde!$D$2:$D$16))</f>
        <v>0</v>
      </c>
      <c r="AJ439" s="61">
        <f>LOOKUP($F439,Urkunde!$A$2:$A$16,IF($G439="w",Urkunde!$C$2:$C$16,Urkunde!$E$2:$E$16))</f>
        <v>0</v>
      </c>
      <c r="AK439" s="61" t="str">
        <f t="shared" si="86"/>
        <v>-</v>
      </c>
      <c r="AL439" s="29">
        <f t="shared" si="87"/>
        <v>0</v>
      </c>
      <c r="AM439" s="21">
        <f t="shared" si="88"/>
        <v>0</v>
      </c>
      <c r="AN439" s="21">
        <f t="shared" si="89"/>
        <v>0</v>
      </c>
      <c r="AO439" s="21">
        <f t="shared" si="90"/>
        <v>0</v>
      </c>
      <c r="AP439" s="21">
        <f t="shared" si="91"/>
        <v>0</v>
      </c>
      <c r="AQ439" s="21">
        <f t="shared" si="92"/>
        <v>0</v>
      </c>
      <c r="AR439" s="21">
        <f t="shared" si="93"/>
        <v>0</v>
      </c>
      <c r="AS439" s="21">
        <f t="shared" si="94"/>
        <v>0</v>
      </c>
      <c r="AT439" s="21">
        <f t="shared" si="95"/>
        <v>0</v>
      </c>
      <c r="AU439" s="21">
        <f t="shared" si="96"/>
        <v>0</v>
      </c>
      <c r="AV439" s="21">
        <f t="shared" si="97"/>
        <v>0</v>
      </c>
    </row>
    <row r="440" spans="1:48" ht="15.6" x14ac:dyDescent="0.3">
      <c r="A440" s="51"/>
      <c r="B440" s="50"/>
      <c r="C440" s="96"/>
      <c r="D440" s="96"/>
      <c r="E440" s="49"/>
      <c r="F440" s="52">
        <f t="shared" si="84"/>
        <v>0</v>
      </c>
      <c r="G440" s="48"/>
      <c r="H440" s="38"/>
      <c r="I440" s="54">
        <f>IF(H440=0,0,TRUNC((50/(H440+0.24)- IF($G440="w",Parameter!$B$3,Parameter!$D$3))/IF($G440="w",Parameter!$C$3,Parameter!$E$3)))</f>
        <v>0</v>
      </c>
      <c r="J440" s="105"/>
      <c r="K440" s="54">
        <f>IF(J440=0,0,TRUNC((75/(J440+0.24)- IF($G440="w",Parameter!$B$3,Parameter!$D$3))/IF($G440="w",Parameter!$C$3,Parameter!$E$3)))</f>
        <v>0</v>
      </c>
      <c r="L440" s="105"/>
      <c r="M440" s="54">
        <f>IF(L440=0,0,TRUNC((100/(L440+0.24)- IF($G440="w",Parameter!$B$3,Parameter!$D$3))/IF($G440="w",Parameter!$C$3,Parameter!$E$3)))</f>
        <v>0</v>
      </c>
      <c r="N440" s="80"/>
      <c r="O440" s="79" t="s">
        <v>44</v>
      </c>
      <c r="P440" s="81"/>
      <c r="Q440" s="54">
        <f>IF($G440="m",0,IF(AND($P440=0,$N440=0),0,TRUNC((800/($N440*60+$P440)-IF($G440="w",Parameter!$B$6,Parameter!$D$6))/IF($G440="w",Parameter!$C$6,Parameter!$E$6))))</f>
        <v>0</v>
      </c>
      <c r="R440" s="106"/>
      <c r="S440" s="73">
        <f>IF(R440=0,0,TRUNC((2000/(R440)- IF(Q440="w",Parameter!$B$6,Parameter!$D$6))/IF(Q440="w",Parameter!$C$6,Parameter!$E$6)))</f>
        <v>0</v>
      </c>
      <c r="T440" s="106"/>
      <c r="U440" s="73">
        <f>IF(T440=0,0,TRUNC((2000/(T440)- IF(Q440="w",Parameter!$B$3,Parameter!$D$3))/IF(Q440="w",Parameter!$C$3,Parameter!$E$3)))</f>
        <v>0</v>
      </c>
      <c r="V440" s="80"/>
      <c r="W440" s="79" t="s">
        <v>44</v>
      </c>
      <c r="X440" s="81"/>
      <c r="Y440" s="54">
        <f>IF($G440="w",0,IF(AND($V440=0,$X440=0),0,TRUNC((1000/($V440*60+$X440)-IF($G440="w",Parameter!$B$6,Parameter!$D$6))/IF($G440="w",Parameter!$C$6,Parameter!$E$6))))</f>
        <v>0</v>
      </c>
      <c r="Z440" s="37"/>
      <c r="AA440" s="104">
        <f>IF(Z440=0,0,TRUNC((SQRT(Z440)- IF($G440="w",Parameter!$B$11,Parameter!$D$11))/IF($G440="w",Parameter!$C$11,Parameter!$E$11)))</f>
        <v>0</v>
      </c>
      <c r="AB440" s="105"/>
      <c r="AC440" s="104">
        <f>IF(AB440=0,0,TRUNC((SQRT(AB440)- IF($G440="w",Parameter!$B$10,Parameter!$D$10))/IF($G440="w",Parameter!$C$10,Parameter!$E$10)))</f>
        <v>0</v>
      </c>
      <c r="AD440" s="38"/>
      <c r="AE440" s="55">
        <f>IF(AD440=0,0,TRUNC((SQRT(AD440)- IF($G440="w",Parameter!$B$15,Parameter!$D$15))/IF($G440="w",Parameter!$C$15,Parameter!$E$15)))</f>
        <v>0</v>
      </c>
      <c r="AF440" s="32"/>
      <c r="AG440" s="55">
        <f>IF(AF440=0,0,TRUNC((SQRT(AF440)- IF($G440="w",Parameter!$B$12,Parameter!$D$12))/IF($G440="w",Parameter!$C$12,Parameter!$E$12)))</f>
        <v>0</v>
      </c>
      <c r="AH440" s="60">
        <f t="shared" si="85"/>
        <v>0</v>
      </c>
      <c r="AI440" s="61">
        <f>LOOKUP($F440,Urkunde!$A$2:$A$16,IF($G440="w",Urkunde!$B$2:$B$16,Urkunde!$D$2:$D$16))</f>
        <v>0</v>
      </c>
      <c r="AJ440" s="61">
        <f>LOOKUP($F440,Urkunde!$A$2:$A$16,IF($G440="w",Urkunde!$C$2:$C$16,Urkunde!$E$2:$E$16))</f>
        <v>0</v>
      </c>
      <c r="AK440" s="61" t="str">
        <f t="shared" si="86"/>
        <v>-</v>
      </c>
      <c r="AL440" s="29">
        <f t="shared" si="87"/>
        <v>0</v>
      </c>
      <c r="AM440" s="21">
        <f t="shared" si="88"/>
        <v>0</v>
      </c>
      <c r="AN440" s="21">
        <f t="shared" si="89"/>
        <v>0</v>
      </c>
      <c r="AO440" s="21">
        <f t="shared" si="90"/>
        <v>0</v>
      </c>
      <c r="AP440" s="21">
        <f t="shared" si="91"/>
        <v>0</v>
      </c>
      <c r="AQ440" s="21">
        <f t="shared" si="92"/>
        <v>0</v>
      </c>
      <c r="AR440" s="21">
        <f t="shared" si="93"/>
        <v>0</v>
      </c>
      <c r="AS440" s="21">
        <f t="shared" si="94"/>
        <v>0</v>
      </c>
      <c r="AT440" s="21">
        <f t="shared" si="95"/>
        <v>0</v>
      </c>
      <c r="AU440" s="21">
        <f t="shared" si="96"/>
        <v>0</v>
      </c>
      <c r="AV440" s="21">
        <f t="shared" si="97"/>
        <v>0</v>
      </c>
    </row>
    <row r="441" spans="1:48" ht="15.6" x14ac:dyDescent="0.3">
      <c r="A441" s="51"/>
      <c r="B441" s="50"/>
      <c r="C441" s="96"/>
      <c r="D441" s="96"/>
      <c r="E441" s="49"/>
      <c r="F441" s="52">
        <f t="shared" si="84"/>
        <v>0</v>
      </c>
      <c r="G441" s="48"/>
      <c r="H441" s="38"/>
      <c r="I441" s="54">
        <f>IF(H441=0,0,TRUNC((50/(H441+0.24)- IF($G441="w",Parameter!$B$3,Parameter!$D$3))/IF($G441="w",Parameter!$C$3,Parameter!$E$3)))</f>
        <v>0</v>
      </c>
      <c r="J441" s="105"/>
      <c r="K441" s="54">
        <f>IF(J441=0,0,TRUNC((75/(J441+0.24)- IF($G441="w",Parameter!$B$3,Parameter!$D$3))/IF($G441="w",Parameter!$C$3,Parameter!$E$3)))</f>
        <v>0</v>
      </c>
      <c r="L441" s="105"/>
      <c r="M441" s="54">
        <f>IF(L441=0,0,TRUNC((100/(L441+0.24)- IF($G441="w",Parameter!$B$3,Parameter!$D$3))/IF($G441="w",Parameter!$C$3,Parameter!$E$3)))</f>
        <v>0</v>
      </c>
      <c r="N441" s="80"/>
      <c r="O441" s="79" t="s">
        <v>44</v>
      </c>
      <c r="P441" s="81"/>
      <c r="Q441" s="54">
        <f>IF($G441="m",0,IF(AND($P441=0,$N441=0),0,TRUNC((800/($N441*60+$P441)-IF($G441="w",Parameter!$B$6,Parameter!$D$6))/IF($G441="w",Parameter!$C$6,Parameter!$E$6))))</f>
        <v>0</v>
      </c>
      <c r="R441" s="106"/>
      <c r="S441" s="73">
        <f>IF(R441=0,0,TRUNC((2000/(R441)- IF(Q441="w",Parameter!$B$6,Parameter!$D$6))/IF(Q441="w",Parameter!$C$6,Parameter!$E$6)))</f>
        <v>0</v>
      </c>
      <c r="T441" s="106"/>
      <c r="U441" s="73">
        <f>IF(T441=0,0,TRUNC((2000/(T441)- IF(Q441="w",Parameter!$B$3,Parameter!$D$3))/IF(Q441="w",Parameter!$C$3,Parameter!$E$3)))</f>
        <v>0</v>
      </c>
      <c r="V441" s="80"/>
      <c r="W441" s="79" t="s">
        <v>44</v>
      </c>
      <c r="X441" s="81"/>
      <c r="Y441" s="54">
        <f>IF($G441="w",0,IF(AND($V441=0,$X441=0),0,TRUNC((1000/($V441*60+$X441)-IF($G441="w",Parameter!$B$6,Parameter!$D$6))/IF($G441="w",Parameter!$C$6,Parameter!$E$6))))</f>
        <v>0</v>
      </c>
      <c r="Z441" s="37"/>
      <c r="AA441" s="104">
        <f>IF(Z441=0,0,TRUNC((SQRT(Z441)- IF($G441="w",Parameter!$B$11,Parameter!$D$11))/IF($G441="w",Parameter!$C$11,Parameter!$E$11)))</f>
        <v>0</v>
      </c>
      <c r="AB441" s="105"/>
      <c r="AC441" s="104">
        <f>IF(AB441=0,0,TRUNC((SQRT(AB441)- IF($G441="w",Parameter!$B$10,Parameter!$D$10))/IF($G441="w",Parameter!$C$10,Parameter!$E$10)))</f>
        <v>0</v>
      </c>
      <c r="AD441" s="38"/>
      <c r="AE441" s="55">
        <f>IF(AD441=0,0,TRUNC((SQRT(AD441)- IF($G441="w",Parameter!$B$15,Parameter!$D$15))/IF($G441="w",Parameter!$C$15,Parameter!$E$15)))</f>
        <v>0</v>
      </c>
      <c r="AF441" s="32"/>
      <c r="AG441" s="55">
        <f>IF(AF441=0,0,TRUNC((SQRT(AF441)- IF($G441="w",Parameter!$B$12,Parameter!$D$12))/IF($G441="w",Parameter!$C$12,Parameter!$E$12)))</f>
        <v>0</v>
      </c>
      <c r="AH441" s="60">
        <f t="shared" si="85"/>
        <v>0</v>
      </c>
      <c r="AI441" s="61">
        <f>LOOKUP($F441,Urkunde!$A$2:$A$16,IF($G441="w",Urkunde!$B$2:$B$16,Urkunde!$D$2:$D$16))</f>
        <v>0</v>
      </c>
      <c r="AJ441" s="61">
        <f>LOOKUP($F441,Urkunde!$A$2:$A$16,IF($G441="w",Urkunde!$C$2:$C$16,Urkunde!$E$2:$E$16))</f>
        <v>0</v>
      </c>
      <c r="AK441" s="61" t="str">
        <f t="shared" si="86"/>
        <v>-</v>
      </c>
      <c r="AL441" s="29">
        <f t="shared" si="87"/>
        <v>0</v>
      </c>
      <c r="AM441" s="21">
        <f t="shared" si="88"/>
        <v>0</v>
      </c>
      <c r="AN441" s="21">
        <f t="shared" si="89"/>
        <v>0</v>
      </c>
      <c r="AO441" s="21">
        <f t="shared" si="90"/>
        <v>0</v>
      </c>
      <c r="AP441" s="21">
        <f t="shared" si="91"/>
        <v>0</v>
      </c>
      <c r="AQ441" s="21">
        <f t="shared" si="92"/>
        <v>0</v>
      </c>
      <c r="AR441" s="21">
        <f t="shared" si="93"/>
        <v>0</v>
      </c>
      <c r="AS441" s="21">
        <f t="shared" si="94"/>
        <v>0</v>
      </c>
      <c r="AT441" s="21">
        <f t="shared" si="95"/>
        <v>0</v>
      </c>
      <c r="AU441" s="21">
        <f t="shared" si="96"/>
        <v>0</v>
      </c>
      <c r="AV441" s="21">
        <f t="shared" si="97"/>
        <v>0</v>
      </c>
    </row>
    <row r="442" spans="1:48" ht="15.6" x14ac:dyDescent="0.3">
      <c r="A442" s="51"/>
      <c r="B442" s="50"/>
      <c r="C442" s="96"/>
      <c r="D442" s="96"/>
      <c r="E442" s="49"/>
      <c r="F442" s="52">
        <f t="shared" si="84"/>
        <v>0</v>
      </c>
      <c r="G442" s="48"/>
      <c r="H442" s="38"/>
      <c r="I442" s="54">
        <f>IF(H442=0,0,TRUNC((50/(H442+0.24)- IF($G442="w",Parameter!$B$3,Parameter!$D$3))/IF($G442="w",Parameter!$C$3,Parameter!$E$3)))</f>
        <v>0</v>
      </c>
      <c r="J442" s="105"/>
      <c r="K442" s="54">
        <f>IF(J442=0,0,TRUNC((75/(J442+0.24)- IF($G442="w",Parameter!$B$3,Parameter!$D$3))/IF($G442="w",Parameter!$C$3,Parameter!$E$3)))</f>
        <v>0</v>
      </c>
      <c r="L442" s="105"/>
      <c r="M442" s="54">
        <f>IF(L442=0,0,TRUNC((100/(L442+0.24)- IF($G442="w",Parameter!$B$3,Parameter!$D$3))/IF($G442="w",Parameter!$C$3,Parameter!$E$3)))</f>
        <v>0</v>
      </c>
      <c r="N442" s="80"/>
      <c r="O442" s="79" t="s">
        <v>44</v>
      </c>
      <c r="P442" s="81"/>
      <c r="Q442" s="54">
        <f>IF($G442="m",0,IF(AND($P442=0,$N442=0),0,TRUNC((800/($N442*60+$P442)-IF($G442="w",Parameter!$B$6,Parameter!$D$6))/IF($G442="w",Parameter!$C$6,Parameter!$E$6))))</f>
        <v>0</v>
      </c>
      <c r="R442" s="106"/>
      <c r="S442" s="73">
        <f>IF(R442=0,0,TRUNC((2000/(R442)- IF(Q442="w",Parameter!$B$6,Parameter!$D$6))/IF(Q442="w",Parameter!$C$6,Parameter!$E$6)))</f>
        <v>0</v>
      </c>
      <c r="T442" s="106"/>
      <c r="U442" s="73">
        <f>IF(T442=0,0,TRUNC((2000/(T442)- IF(Q442="w",Parameter!$B$3,Parameter!$D$3))/IF(Q442="w",Parameter!$C$3,Parameter!$E$3)))</f>
        <v>0</v>
      </c>
      <c r="V442" s="80"/>
      <c r="W442" s="79" t="s">
        <v>44</v>
      </c>
      <c r="X442" s="81"/>
      <c r="Y442" s="54">
        <f>IF($G442="w",0,IF(AND($V442=0,$X442=0),0,TRUNC((1000/($V442*60+$X442)-IF($G442="w",Parameter!$B$6,Parameter!$D$6))/IF($G442="w",Parameter!$C$6,Parameter!$E$6))))</f>
        <v>0</v>
      </c>
      <c r="Z442" s="37"/>
      <c r="AA442" s="104">
        <f>IF(Z442=0,0,TRUNC((SQRT(Z442)- IF($G442="w",Parameter!$B$11,Parameter!$D$11))/IF($G442="w",Parameter!$C$11,Parameter!$E$11)))</f>
        <v>0</v>
      </c>
      <c r="AB442" s="105"/>
      <c r="AC442" s="104">
        <f>IF(AB442=0,0,TRUNC((SQRT(AB442)- IF($G442="w",Parameter!$B$10,Parameter!$D$10))/IF($G442="w",Parameter!$C$10,Parameter!$E$10)))</f>
        <v>0</v>
      </c>
      <c r="AD442" s="38"/>
      <c r="AE442" s="55">
        <f>IF(AD442=0,0,TRUNC((SQRT(AD442)- IF($G442="w",Parameter!$B$15,Parameter!$D$15))/IF($G442="w",Parameter!$C$15,Parameter!$E$15)))</f>
        <v>0</v>
      </c>
      <c r="AF442" s="32"/>
      <c r="AG442" s="55">
        <f>IF(AF442=0,0,TRUNC((SQRT(AF442)- IF($G442="w",Parameter!$B$12,Parameter!$D$12))/IF($G442="w",Parameter!$C$12,Parameter!$E$12)))</f>
        <v>0</v>
      </c>
      <c r="AH442" s="60">
        <f t="shared" si="85"/>
        <v>0</v>
      </c>
      <c r="AI442" s="61">
        <f>LOOKUP($F442,Urkunde!$A$2:$A$16,IF($G442="w",Urkunde!$B$2:$B$16,Urkunde!$D$2:$D$16))</f>
        <v>0</v>
      </c>
      <c r="AJ442" s="61">
        <f>LOOKUP($F442,Urkunde!$A$2:$A$16,IF($G442="w",Urkunde!$C$2:$C$16,Urkunde!$E$2:$E$16))</f>
        <v>0</v>
      </c>
      <c r="AK442" s="61" t="str">
        <f t="shared" si="86"/>
        <v>-</v>
      </c>
      <c r="AL442" s="29">
        <f t="shared" si="87"/>
        <v>0</v>
      </c>
      <c r="AM442" s="21">
        <f t="shared" si="88"/>
        <v>0</v>
      </c>
      <c r="AN442" s="21">
        <f t="shared" si="89"/>
        <v>0</v>
      </c>
      <c r="AO442" s="21">
        <f t="shared" si="90"/>
        <v>0</v>
      </c>
      <c r="AP442" s="21">
        <f t="shared" si="91"/>
        <v>0</v>
      </c>
      <c r="AQ442" s="21">
        <f t="shared" si="92"/>
        <v>0</v>
      </c>
      <c r="AR442" s="21">
        <f t="shared" si="93"/>
        <v>0</v>
      </c>
      <c r="AS442" s="21">
        <f t="shared" si="94"/>
        <v>0</v>
      </c>
      <c r="AT442" s="21">
        <f t="shared" si="95"/>
        <v>0</v>
      </c>
      <c r="AU442" s="21">
        <f t="shared" si="96"/>
        <v>0</v>
      </c>
      <c r="AV442" s="21">
        <f t="shared" si="97"/>
        <v>0</v>
      </c>
    </row>
    <row r="443" spans="1:48" ht="15.6" x14ac:dyDescent="0.3">
      <c r="A443" s="51"/>
      <c r="B443" s="50"/>
      <c r="C443" s="96"/>
      <c r="D443" s="96"/>
      <c r="E443" s="49"/>
      <c r="F443" s="52">
        <f t="shared" si="84"/>
        <v>0</v>
      </c>
      <c r="G443" s="48"/>
      <c r="H443" s="38"/>
      <c r="I443" s="54">
        <f>IF(H443=0,0,TRUNC((50/(H443+0.24)- IF($G443="w",Parameter!$B$3,Parameter!$D$3))/IF($G443="w",Parameter!$C$3,Parameter!$E$3)))</f>
        <v>0</v>
      </c>
      <c r="J443" s="105"/>
      <c r="K443" s="54">
        <f>IF(J443=0,0,TRUNC((75/(J443+0.24)- IF($G443="w",Parameter!$B$3,Parameter!$D$3))/IF($G443="w",Parameter!$C$3,Parameter!$E$3)))</f>
        <v>0</v>
      </c>
      <c r="L443" s="105"/>
      <c r="M443" s="54">
        <f>IF(L443=0,0,TRUNC((100/(L443+0.24)- IF($G443="w",Parameter!$B$3,Parameter!$D$3))/IF($G443="w",Parameter!$C$3,Parameter!$E$3)))</f>
        <v>0</v>
      </c>
      <c r="N443" s="80"/>
      <c r="O443" s="79" t="s">
        <v>44</v>
      </c>
      <c r="P443" s="81"/>
      <c r="Q443" s="54">
        <f>IF($G443="m",0,IF(AND($P443=0,$N443=0),0,TRUNC((800/($N443*60+$P443)-IF($G443="w",Parameter!$B$6,Parameter!$D$6))/IF($G443="w",Parameter!$C$6,Parameter!$E$6))))</f>
        <v>0</v>
      </c>
      <c r="R443" s="106"/>
      <c r="S443" s="73">
        <f>IF(R443=0,0,TRUNC((2000/(R443)- IF(Q443="w",Parameter!$B$6,Parameter!$D$6))/IF(Q443="w",Parameter!$C$6,Parameter!$E$6)))</f>
        <v>0</v>
      </c>
      <c r="T443" s="106"/>
      <c r="U443" s="73">
        <f>IF(T443=0,0,TRUNC((2000/(T443)- IF(Q443="w",Parameter!$B$3,Parameter!$D$3))/IF(Q443="w",Parameter!$C$3,Parameter!$E$3)))</f>
        <v>0</v>
      </c>
      <c r="V443" s="80"/>
      <c r="W443" s="79" t="s">
        <v>44</v>
      </c>
      <c r="X443" s="81"/>
      <c r="Y443" s="54">
        <f>IF($G443="w",0,IF(AND($V443=0,$X443=0),0,TRUNC((1000/($V443*60+$X443)-IF($G443="w",Parameter!$B$6,Parameter!$D$6))/IF($G443="w",Parameter!$C$6,Parameter!$E$6))))</f>
        <v>0</v>
      </c>
      <c r="Z443" s="37"/>
      <c r="AA443" s="104">
        <f>IF(Z443=0,0,TRUNC((SQRT(Z443)- IF($G443="w",Parameter!$B$11,Parameter!$D$11))/IF($G443="w",Parameter!$C$11,Parameter!$E$11)))</f>
        <v>0</v>
      </c>
      <c r="AB443" s="105"/>
      <c r="AC443" s="104">
        <f>IF(AB443=0,0,TRUNC((SQRT(AB443)- IF($G443="w",Parameter!$B$10,Parameter!$D$10))/IF($G443="w",Parameter!$C$10,Parameter!$E$10)))</f>
        <v>0</v>
      </c>
      <c r="AD443" s="38"/>
      <c r="AE443" s="55">
        <f>IF(AD443=0,0,TRUNC((SQRT(AD443)- IF($G443="w",Parameter!$B$15,Parameter!$D$15))/IF($G443="w",Parameter!$C$15,Parameter!$E$15)))</f>
        <v>0</v>
      </c>
      <c r="AF443" s="32"/>
      <c r="AG443" s="55">
        <f>IF(AF443=0,0,TRUNC((SQRT(AF443)- IF($G443="w",Parameter!$B$12,Parameter!$D$12))/IF($G443="w",Parameter!$C$12,Parameter!$E$12)))</f>
        <v>0</v>
      </c>
      <c r="AH443" s="60">
        <f t="shared" si="85"/>
        <v>0</v>
      </c>
      <c r="AI443" s="61">
        <f>LOOKUP($F443,Urkunde!$A$2:$A$16,IF($G443="w",Urkunde!$B$2:$B$16,Urkunde!$D$2:$D$16))</f>
        <v>0</v>
      </c>
      <c r="AJ443" s="61">
        <f>LOOKUP($F443,Urkunde!$A$2:$A$16,IF($G443="w",Urkunde!$C$2:$C$16,Urkunde!$E$2:$E$16))</f>
        <v>0</v>
      </c>
      <c r="AK443" s="61" t="str">
        <f t="shared" si="86"/>
        <v>-</v>
      </c>
      <c r="AL443" s="29">
        <f t="shared" si="87"/>
        <v>0</v>
      </c>
      <c r="AM443" s="21">
        <f t="shared" si="88"/>
        <v>0</v>
      </c>
      <c r="AN443" s="21">
        <f t="shared" si="89"/>
        <v>0</v>
      </c>
      <c r="AO443" s="21">
        <f t="shared" si="90"/>
        <v>0</v>
      </c>
      <c r="AP443" s="21">
        <f t="shared" si="91"/>
        <v>0</v>
      </c>
      <c r="AQ443" s="21">
        <f t="shared" si="92"/>
        <v>0</v>
      </c>
      <c r="AR443" s="21">
        <f t="shared" si="93"/>
        <v>0</v>
      </c>
      <c r="AS443" s="21">
        <f t="shared" si="94"/>
        <v>0</v>
      </c>
      <c r="AT443" s="21">
        <f t="shared" si="95"/>
        <v>0</v>
      </c>
      <c r="AU443" s="21">
        <f t="shared" si="96"/>
        <v>0</v>
      </c>
      <c r="AV443" s="21">
        <f t="shared" si="97"/>
        <v>0</v>
      </c>
    </row>
    <row r="444" spans="1:48" ht="15.6" x14ac:dyDescent="0.3">
      <c r="A444" s="51"/>
      <c r="B444" s="50"/>
      <c r="C444" s="96"/>
      <c r="D444" s="96"/>
      <c r="E444" s="49"/>
      <c r="F444" s="52">
        <f t="shared" si="84"/>
        <v>0</v>
      </c>
      <c r="G444" s="48"/>
      <c r="H444" s="38"/>
      <c r="I444" s="54">
        <f>IF(H444=0,0,TRUNC((50/(H444+0.24)- IF($G444="w",Parameter!$B$3,Parameter!$D$3))/IF($G444="w",Parameter!$C$3,Parameter!$E$3)))</f>
        <v>0</v>
      </c>
      <c r="J444" s="105"/>
      <c r="K444" s="54">
        <f>IF(J444=0,0,TRUNC((75/(J444+0.24)- IF($G444="w",Parameter!$B$3,Parameter!$D$3))/IF($G444="w",Parameter!$C$3,Parameter!$E$3)))</f>
        <v>0</v>
      </c>
      <c r="L444" s="105"/>
      <c r="M444" s="54">
        <f>IF(L444=0,0,TRUNC((100/(L444+0.24)- IF($G444="w",Parameter!$B$3,Parameter!$D$3))/IF($G444="w",Parameter!$C$3,Parameter!$E$3)))</f>
        <v>0</v>
      </c>
      <c r="N444" s="80"/>
      <c r="O444" s="79" t="s">
        <v>44</v>
      </c>
      <c r="P444" s="81"/>
      <c r="Q444" s="54">
        <f>IF($G444="m",0,IF(AND($P444=0,$N444=0),0,TRUNC((800/($N444*60+$P444)-IF($G444="w",Parameter!$B$6,Parameter!$D$6))/IF($G444="w",Parameter!$C$6,Parameter!$E$6))))</f>
        <v>0</v>
      </c>
      <c r="R444" s="106"/>
      <c r="S444" s="73">
        <f>IF(R444=0,0,TRUNC((2000/(R444)- IF(Q444="w",Parameter!$B$6,Parameter!$D$6))/IF(Q444="w",Parameter!$C$6,Parameter!$E$6)))</f>
        <v>0</v>
      </c>
      <c r="T444" s="106"/>
      <c r="U444" s="73">
        <f>IF(T444=0,0,TRUNC((2000/(T444)- IF(Q444="w",Parameter!$B$3,Parameter!$D$3))/IF(Q444="w",Parameter!$C$3,Parameter!$E$3)))</f>
        <v>0</v>
      </c>
      <c r="V444" s="80"/>
      <c r="W444" s="79" t="s">
        <v>44</v>
      </c>
      <c r="X444" s="81"/>
      <c r="Y444" s="54">
        <f>IF($G444="w",0,IF(AND($V444=0,$X444=0),0,TRUNC((1000/($V444*60+$X444)-IF($G444="w",Parameter!$B$6,Parameter!$D$6))/IF($G444="w",Parameter!$C$6,Parameter!$E$6))))</f>
        <v>0</v>
      </c>
      <c r="Z444" s="37"/>
      <c r="AA444" s="104">
        <f>IF(Z444=0,0,TRUNC((SQRT(Z444)- IF($G444="w",Parameter!$B$11,Parameter!$D$11))/IF($G444="w",Parameter!$C$11,Parameter!$E$11)))</f>
        <v>0</v>
      </c>
      <c r="AB444" s="105"/>
      <c r="AC444" s="104">
        <f>IF(AB444=0,0,TRUNC((SQRT(AB444)- IF($G444="w",Parameter!$B$10,Parameter!$D$10))/IF($G444="w",Parameter!$C$10,Parameter!$E$10)))</f>
        <v>0</v>
      </c>
      <c r="AD444" s="38"/>
      <c r="AE444" s="55">
        <f>IF(AD444=0,0,TRUNC((SQRT(AD444)- IF($G444="w",Parameter!$B$15,Parameter!$D$15))/IF($G444="w",Parameter!$C$15,Parameter!$E$15)))</f>
        <v>0</v>
      </c>
      <c r="AF444" s="32"/>
      <c r="AG444" s="55">
        <f>IF(AF444=0,0,TRUNC((SQRT(AF444)- IF($G444="w",Parameter!$B$12,Parameter!$D$12))/IF($G444="w",Parameter!$C$12,Parameter!$E$12)))</f>
        <v>0</v>
      </c>
      <c r="AH444" s="60">
        <f t="shared" si="85"/>
        <v>0</v>
      </c>
      <c r="AI444" s="61">
        <f>LOOKUP($F444,Urkunde!$A$2:$A$16,IF($G444="w",Urkunde!$B$2:$B$16,Urkunde!$D$2:$D$16))</f>
        <v>0</v>
      </c>
      <c r="AJ444" s="61">
        <f>LOOKUP($F444,Urkunde!$A$2:$A$16,IF($G444="w",Urkunde!$C$2:$C$16,Urkunde!$E$2:$E$16))</f>
        <v>0</v>
      </c>
      <c r="AK444" s="61" t="str">
        <f t="shared" si="86"/>
        <v>-</v>
      </c>
      <c r="AL444" s="29">
        <f t="shared" si="87"/>
        <v>0</v>
      </c>
      <c r="AM444" s="21">
        <f t="shared" si="88"/>
        <v>0</v>
      </c>
      <c r="AN444" s="21">
        <f t="shared" si="89"/>
        <v>0</v>
      </c>
      <c r="AO444" s="21">
        <f t="shared" si="90"/>
        <v>0</v>
      </c>
      <c r="AP444" s="21">
        <f t="shared" si="91"/>
        <v>0</v>
      </c>
      <c r="AQ444" s="21">
        <f t="shared" si="92"/>
        <v>0</v>
      </c>
      <c r="AR444" s="21">
        <f t="shared" si="93"/>
        <v>0</v>
      </c>
      <c r="AS444" s="21">
        <f t="shared" si="94"/>
        <v>0</v>
      </c>
      <c r="AT444" s="21">
        <f t="shared" si="95"/>
        <v>0</v>
      </c>
      <c r="AU444" s="21">
        <f t="shared" si="96"/>
        <v>0</v>
      </c>
      <c r="AV444" s="21">
        <f t="shared" si="97"/>
        <v>0</v>
      </c>
    </row>
    <row r="445" spans="1:48" ht="15.6" x14ac:dyDescent="0.3">
      <c r="A445" s="51"/>
      <c r="B445" s="50"/>
      <c r="C445" s="96"/>
      <c r="D445" s="96"/>
      <c r="E445" s="49"/>
      <c r="F445" s="52">
        <f t="shared" si="84"/>
        <v>0</v>
      </c>
      <c r="G445" s="48"/>
      <c r="H445" s="38"/>
      <c r="I445" s="54">
        <f>IF(H445=0,0,TRUNC((50/(H445+0.24)- IF($G445="w",Parameter!$B$3,Parameter!$D$3))/IF($G445="w",Parameter!$C$3,Parameter!$E$3)))</f>
        <v>0</v>
      </c>
      <c r="J445" s="105"/>
      <c r="K445" s="54">
        <f>IF(J445=0,0,TRUNC((75/(J445+0.24)- IF($G445="w",Parameter!$B$3,Parameter!$D$3))/IF($G445="w",Parameter!$C$3,Parameter!$E$3)))</f>
        <v>0</v>
      </c>
      <c r="L445" s="105"/>
      <c r="M445" s="54">
        <f>IF(L445=0,0,TRUNC((100/(L445+0.24)- IF($G445="w",Parameter!$B$3,Parameter!$D$3))/IF($G445="w",Parameter!$C$3,Parameter!$E$3)))</f>
        <v>0</v>
      </c>
      <c r="N445" s="80"/>
      <c r="O445" s="79" t="s">
        <v>44</v>
      </c>
      <c r="P445" s="81"/>
      <c r="Q445" s="54">
        <f>IF($G445="m",0,IF(AND($P445=0,$N445=0),0,TRUNC((800/($N445*60+$P445)-IF($G445="w",Parameter!$B$6,Parameter!$D$6))/IF($G445="w",Parameter!$C$6,Parameter!$E$6))))</f>
        <v>0</v>
      </c>
      <c r="R445" s="106"/>
      <c r="S445" s="73">
        <f>IF(R445=0,0,TRUNC((2000/(R445)- IF(Q445="w",Parameter!$B$6,Parameter!$D$6))/IF(Q445="w",Parameter!$C$6,Parameter!$E$6)))</f>
        <v>0</v>
      </c>
      <c r="T445" s="106"/>
      <c r="U445" s="73">
        <f>IF(T445=0,0,TRUNC((2000/(T445)- IF(Q445="w",Parameter!$B$3,Parameter!$D$3))/IF(Q445="w",Parameter!$C$3,Parameter!$E$3)))</f>
        <v>0</v>
      </c>
      <c r="V445" s="80"/>
      <c r="W445" s="79" t="s">
        <v>44</v>
      </c>
      <c r="X445" s="81"/>
      <c r="Y445" s="54">
        <f>IF($G445="w",0,IF(AND($V445=0,$X445=0),0,TRUNC((1000/($V445*60+$X445)-IF($G445="w",Parameter!$B$6,Parameter!$D$6))/IF($G445="w",Parameter!$C$6,Parameter!$E$6))))</f>
        <v>0</v>
      </c>
      <c r="Z445" s="37"/>
      <c r="AA445" s="104">
        <f>IF(Z445=0,0,TRUNC((SQRT(Z445)- IF($G445="w",Parameter!$B$11,Parameter!$D$11))/IF($G445="w",Parameter!$C$11,Parameter!$E$11)))</f>
        <v>0</v>
      </c>
      <c r="AB445" s="105"/>
      <c r="AC445" s="104">
        <f>IF(AB445=0,0,TRUNC((SQRT(AB445)- IF($G445="w",Parameter!$B$10,Parameter!$D$10))/IF($G445="w",Parameter!$C$10,Parameter!$E$10)))</f>
        <v>0</v>
      </c>
      <c r="AD445" s="38"/>
      <c r="AE445" s="55">
        <f>IF(AD445=0,0,TRUNC((SQRT(AD445)- IF($G445="w",Parameter!$B$15,Parameter!$D$15))/IF($G445="w",Parameter!$C$15,Parameter!$E$15)))</f>
        <v>0</v>
      </c>
      <c r="AF445" s="32"/>
      <c r="AG445" s="55">
        <f>IF(AF445=0,0,TRUNC((SQRT(AF445)- IF($G445="w",Parameter!$B$12,Parameter!$D$12))/IF($G445="w",Parameter!$C$12,Parameter!$E$12)))</f>
        <v>0</v>
      </c>
      <c r="AH445" s="60">
        <f t="shared" si="85"/>
        <v>0</v>
      </c>
      <c r="AI445" s="61">
        <f>LOOKUP($F445,Urkunde!$A$2:$A$16,IF($G445="w",Urkunde!$B$2:$B$16,Urkunde!$D$2:$D$16))</f>
        <v>0</v>
      </c>
      <c r="AJ445" s="61">
        <f>LOOKUP($F445,Urkunde!$A$2:$A$16,IF($G445="w",Urkunde!$C$2:$C$16,Urkunde!$E$2:$E$16))</f>
        <v>0</v>
      </c>
      <c r="AK445" s="61" t="str">
        <f t="shared" si="86"/>
        <v>-</v>
      </c>
      <c r="AL445" s="29">
        <f t="shared" si="87"/>
        <v>0</v>
      </c>
      <c r="AM445" s="21">
        <f t="shared" si="88"/>
        <v>0</v>
      </c>
      <c r="AN445" s="21">
        <f t="shared" si="89"/>
        <v>0</v>
      </c>
      <c r="AO445" s="21">
        <f t="shared" si="90"/>
        <v>0</v>
      </c>
      <c r="AP445" s="21">
        <f t="shared" si="91"/>
        <v>0</v>
      </c>
      <c r="AQ445" s="21">
        <f t="shared" si="92"/>
        <v>0</v>
      </c>
      <c r="AR445" s="21">
        <f t="shared" si="93"/>
        <v>0</v>
      </c>
      <c r="AS445" s="21">
        <f t="shared" si="94"/>
        <v>0</v>
      </c>
      <c r="AT445" s="21">
        <f t="shared" si="95"/>
        <v>0</v>
      </c>
      <c r="AU445" s="21">
        <f t="shared" si="96"/>
        <v>0</v>
      </c>
      <c r="AV445" s="21">
        <f t="shared" si="97"/>
        <v>0</v>
      </c>
    </row>
    <row r="446" spans="1:48" ht="15.6" x14ac:dyDescent="0.3">
      <c r="A446" s="51"/>
      <c r="B446" s="50"/>
      <c r="C446" s="96"/>
      <c r="D446" s="96"/>
      <c r="E446" s="49"/>
      <c r="F446" s="52">
        <f t="shared" si="84"/>
        <v>0</v>
      </c>
      <c r="G446" s="48"/>
      <c r="H446" s="38"/>
      <c r="I446" s="54">
        <f>IF(H446=0,0,TRUNC((50/(H446+0.24)- IF($G446="w",Parameter!$B$3,Parameter!$D$3))/IF($G446="w",Parameter!$C$3,Parameter!$E$3)))</f>
        <v>0</v>
      </c>
      <c r="J446" s="105"/>
      <c r="K446" s="54">
        <f>IF(J446=0,0,TRUNC((75/(J446+0.24)- IF($G446="w",Parameter!$B$3,Parameter!$D$3))/IF($G446="w",Parameter!$C$3,Parameter!$E$3)))</f>
        <v>0</v>
      </c>
      <c r="L446" s="105"/>
      <c r="M446" s="54">
        <f>IF(L446=0,0,TRUNC((100/(L446+0.24)- IF($G446="w",Parameter!$B$3,Parameter!$D$3))/IF($G446="w",Parameter!$C$3,Parameter!$E$3)))</f>
        <v>0</v>
      </c>
      <c r="N446" s="80"/>
      <c r="O446" s="79" t="s">
        <v>44</v>
      </c>
      <c r="P446" s="81"/>
      <c r="Q446" s="54">
        <f>IF($G446="m",0,IF(AND($P446=0,$N446=0),0,TRUNC((800/($N446*60+$P446)-IF($G446="w",Parameter!$B$6,Parameter!$D$6))/IF($G446="w",Parameter!$C$6,Parameter!$E$6))))</f>
        <v>0</v>
      </c>
      <c r="R446" s="106"/>
      <c r="S446" s="73">
        <f>IF(R446=0,0,TRUNC((2000/(R446)- IF(Q446="w",Parameter!$B$6,Parameter!$D$6))/IF(Q446="w",Parameter!$C$6,Parameter!$E$6)))</f>
        <v>0</v>
      </c>
      <c r="T446" s="106"/>
      <c r="U446" s="73">
        <f>IF(T446=0,0,TRUNC((2000/(T446)- IF(Q446="w",Parameter!$B$3,Parameter!$D$3))/IF(Q446="w",Parameter!$C$3,Parameter!$E$3)))</f>
        <v>0</v>
      </c>
      <c r="V446" s="80"/>
      <c r="W446" s="79" t="s">
        <v>44</v>
      </c>
      <c r="X446" s="81"/>
      <c r="Y446" s="54">
        <f>IF($G446="w",0,IF(AND($V446=0,$X446=0),0,TRUNC((1000/($V446*60+$X446)-IF($G446="w",Parameter!$B$6,Parameter!$D$6))/IF($G446="w",Parameter!$C$6,Parameter!$E$6))))</f>
        <v>0</v>
      </c>
      <c r="Z446" s="37"/>
      <c r="AA446" s="104">
        <f>IF(Z446=0,0,TRUNC((SQRT(Z446)- IF($G446="w",Parameter!$B$11,Parameter!$D$11))/IF($G446="w",Parameter!$C$11,Parameter!$E$11)))</f>
        <v>0</v>
      </c>
      <c r="AB446" s="105"/>
      <c r="AC446" s="104">
        <f>IF(AB446=0,0,TRUNC((SQRT(AB446)- IF($G446="w",Parameter!$B$10,Parameter!$D$10))/IF($G446="w",Parameter!$C$10,Parameter!$E$10)))</f>
        <v>0</v>
      </c>
      <c r="AD446" s="38"/>
      <c r="AE446" s="55">
        <f>IF(AD446=0,0,TRUNC((SQRT(AD446)- IF($G446="w",Parameter!$B$15,Parameter!$D$15))/IF($G446="w",Parameter!$C$15,Parameter!$E$15)))</f>
        <v>0</v>
      </c>
      <c r="AF446" s="32"/>
      <c r="AG446" s="55">
        <f>IF(AF446=0,0,TRUNC((SQRT(AF446)- IF($G446="w",Parameter!$B$12,Parameter!$D$12))/IF($G446="w",Parameter!$C$12,Parameter!$E$12)))</f>
        <v>0</v>
      </c>
      <c r="AH446" s="60">
        <f t="shared" si="85"/>
        <v>0</v>
      </c>
      <c r="AI446" s="61">
        <f>LOOKUP($F446,Urkunde!$A$2:$A$16,IF($G446="w",Urkunde!$B$2:$B$16,Urkunde!$D$2:$D$16))</f>
        <v>0</v>
      </c>
      <c r="AJ446" s="61">
        <f>LOOKUP($F446,Urkunde!$A$2:$A$16,IF($G446="w",Urkunde!$C$2:$C$16,Urkunde!$E$2:$E$16))</f>
        <v>0</v>
      </c>
      <c r="AK446" s="61" t="str">
        <f t="shared" si="86"/>
        <v>-</v>
      </c>
      <c r="AL446" s="29">
        <f t="shared" si="87"/>
        <v>0</v>
      </c>
      <c r="AM446" s="21">
        <f t="shared" si="88"/>
        <v>0</v>
      </c>
      <c r="AN446" s="21">
        <f t="shared" si="89"/>
        <v>0</v>
      </c>
      <c r="AO446" s="21">
        <f t="shared" si="90"/>
        <v>0</v>
      </c>
      <c r="AP446" s="21">
        <f t="shared" si="91"/>
        <v>0</v>
      </c>
      <c r="AQ446" s="21">
        <f t="shared" si="92"/>
        <v>0</v>
      </c>
      <c r="AR446" s="21">
        <f t="shared" si="93"/>
        <v>0</v>
      </c>
      <c r="AS446" s="21">
        <f t="shared" si="94"/>
        <v>0</v>
      </c>
      <c r="AT446" s="21">
        <f t="shared" si="95"/>
        <v>0</v>
      </c>
      <c r="AU446" s="21">
        <f t="shared" si="96"/>
        <v>0</v>
      </c>
      <c r="AV446" s="21">
        <f t="shared" si="97"/>
        <v>0</v>
      </c>
    </row>
    <row r="447" spans="1:48" ht="15.6" x14ac:dyDescent="0.3">
      <c r="A447" s="51"/>
      <c r="B447" s="50"/>
      <c r="C447" s="96"/>
      <c r="D447" s="96"/>
      <c r="E447" s="49"/>
      <c r="F447" s="52">
        <f t="shared" si="84"/>
        <v>0</v>
      </c>
      <c r="G447" s="48"/>
      <c r="H447" s="38"/>
      <c r="I447" s="54">
        <f>IF(H447=0,0,TRUNC((50/(H447+0.24)- IF($G447="w",Parameter!$B$3,Parameter!$D$3))/IF($G447="w",Parameter!$C$3,Parameter!$E$3)))</f>
        <v>0</v>
      </c>
      <c r="J447" s="105"/>
      <c r="K447" s="54">
        <f>IF(J447=0,0,TRUNC((75/(J447+0.24)- IF($G447="w",Parameter!$B$3,Parameter!$D$3))/IF($G447="w",Parameter!$C$3,Parameter!$E$3)))</f>
        <v>0</v>
      </c>
      <c r="L447" s="105"/>
      <c r="M447" s="54">
        <f>IF(L447=0,0,TRUNC((100/(L447+0.24)- IF($G447="w",Parameter!$B$3,Parameter!$D$3))/IF($G447="w",Parameter!$C$3,Parameter!$E$3)))</f>
        <v>0</v>
      </c>
      <c r="N447" s="80"/>
      <c r="O447" s="79" t="s">
        <v>44</v>
      </c>
      <c r="P447" s="81"/>
      <c r="Q447" s="54">
        <f>IF($G447="m",0,IF(AND($P447=0,$N447=0),0,TRUNC((800/($N447*60+$P447)-IF($G447="w",Parameter!$B$6,Parameter!$D$6))/IF($G447="w",Parameter!$C$6,Parameter!$E$6))))</f>
        <v>0</v>
      </c>
      <c r="R447" s="106"/>
      <c r="S447" s="73">
        <f>IF(R447=0,0,TRUNC((2000/(R447)- IF(Q447="w",Parameter!$B$6,Parameter!$D$6))/IF(Q447="w",Parameter!$C$6,Parameter!$E$6)))</f>
        <v>0</v>
      </c>
      <c r="T447" s="106"/>
      <c r="U447" s="73">
        <f>IF(T447=0,0,TRUNC((2000/(T447)- IF(Q447="w",Parameter!$B$3,Parameter!$D$3))/IF(Q447="w",Parameter!$C$3,Parameter!$E$3)))</f>
        <v>0</v>
      </c>
      <c r="V447" s="80"/>
      <c r="W447" s="79" t="s">
        <v>44</v>
      </c>
      <c r="X447" s="81"/>
      <c r="Y447" s="54">
        <f>IF($G447="w",0,IF(AND($V447=0,$X447=0),0,TRUNC((1000/($V447*60+$X447)-IF($G447="w",Parameter!$B$6,Parameter!$D$6))/IF($G447="w",Parameter!$C$6,Parameter!$E$6))))</f>
        <v>0</v>
      </c>
      <c r="Z447" s="37"/>
      <c r="AA447" s="104">
        <f>IF(Z447=0,0,TRUNC((SQRT(Z447)- IF($G447="w",Parameter!$B$11,Parameter!$D$11))/IF($G447="w",Parameter!$C$11,Parameter!$E$11)))</f>
        <v>0</v>
      </c>
      <c r="AB447" s="105"/>
      <c r="AC447" s="104">
        <f>IF(AB447=0,0,TRUNC((SQRT(AB447)- IF($G447="w",Parameter!$B$10,Parameter!$D$10))/IF($G447="w",Parameter!$C$10,Parameter!$E$10)))</f>
        <v>0</v>
      </c>
      <c r="AD447" s="38"/>
      <c r="AE447" s="55">
        <f>IF(AD447=0,0,TRUNC((SQRT(AD447)- IF($G447="w",Parameter!$B$15,Parameter!$D$15))/IF($G447="w",Parameter!$C$15,Parameter!$E$15)))</f>
        <v>0</v>
      </c>
      <c r="AF447" s="32"/>
      <c r="AG447" s="55">
        <f>IF(AF447=0,0,TRUNC((SQRT(AF447)- IF($G447="w",Parameter!$B$12,Parameter!$D$12))/IF($G447="w",Parameter!$C$12,Parameter!$E$12)))</f>
        <v>0</v>
      </c>
      <c r="AH447" s="60">
        <f t="shared" si="85"/>
        <v>0</v>
      </c>
      <c r="AI447" s="61">
        <f>LOOKUP($F447,Urkunde!$A$2:$A$16,IF($G447="w",Urkunde!$B$2:$B$16,Urkunde!$D$2:$D$16))</f>
        <v>0</v>
      </c>
      <c r="AJ447" s="61">
        <f>LOOKUP($F447,Urkunde!$A$2:$A$16,IF($G447="w",Urkunde!$C$2:$C$16,Urkunde!$E$2:$E$16))</f>
        <v>0</v>
      </c>
      <c r="AK447" s="61" t="str">
        <f t="shared" si="86"/>
        <v>-</v>
      </c>
      <c r="AL447" s="29">
        <f t="shared" si="87"/>
        <v>0</v>
      </c>
      <c r="AM447" s="21">
        <f t="shared" si="88"/>
        <v>0</v>
      </c>
      <c r="AN447" s="21">
        <f t="shared" si="89"/>
        <v>0</v>
      </c>
      <c r="AO447" s="21">
        <f t="shared" si="90"/>
        <v>0</v>
      </c>
      <c r="AP447" s="21">
        <f t="shared" si="91"/>
        <v>0</v>
      </c>
      <c r="AQ447" s="21">
        <f t="shared" si="92"/>
        <v>0</v>
      </c>
      <c r="AR447" s="21">
        <f t="shared" si="93"/>
        <v>0</v>
      </c>
      <c r="AS447" s="21">
        <f t="shared" si="94"/>
        <v>0</v>
      </c>
      <c r="AT447" s="21">
        <f t="shared" si="95"/>
        <v>0</v>
      </c>
      <c r="AU447" s="21">
        <f t="shared" si="96"/>
        <v>0</v>
      </c>
      <c r="AV447" s="21">
        <f t="shared" si="97"/>
        <v>0</v>
      </c>
    </row>
    <row r="448" spans="1:48" ht="15.6" x14ac:dyDescent="0.3">
      <c r="A448" s="51"/>
      <c r="B448" s="50"/>
      <c r="C448" s="96"/>
      <c r="D448" s="96"/>
      <c r="E448" s="49"/>
      <c r="F448" s="52">
        <f t="shared" si="84"/>
        <v>0</v>
      </c>
      <c r="G448" s="48"/>
      <c r="H448" s="38"/>
      <c r="I448" s="54">
        <f>IF(H448=0,0,TRUNC((50/(H448+0.24)- IF($G448="w",Parameter!$B$3,Parameter!$D$3))/IF($G448="w",Parameter!$C$3,Parameter!$E$3)))</f>
        <v>0</v>
      </c>
      <c r="J448" s="105"/>
      <c r="K448" s="54">
        <f>IF(J448=0,0,TRUNC((75/(J448+0.24)- IF($G448="w",Parameter!$B$3,Parameter!$D$3))/IF($G448="w",Parameter!$C$3,Parameter!$E$3)))</f>
        <v>0</v>
      </c>
      <c r="L448" s="105"/>
      <c r="M448" s="54">
        <f>IF(L448=0,0,TRUNC((100/(L448+0.24)- IF($G448="w",Parameter!$B$3,Parameter!$D$3))/IF($G448="w",Parameter!$C$3,Parameter!$E$3)))</f>
        <v>0</v>
      </c>
      <c r="N448" s="80"/>
      <c r="O448" s="79" t="s">
        <v>44</v>
      </c>
      <c r="P448" s="81"/>
      <c r="Q448" s="54">
        <f>IF($G448="m",0,IF(AND($P448=0,$N448=0),0,TRUNC((800/($N448*60+$P448)-IF($G448="w",Parameter!$B$6,Parameter!$D$6))/IF($G448="w",Parameter!$C$6,Parameter!$E$6))))</f>
        <v>0</v>
      </c>
      <c r="R448" s="106"/>
      <c r="S448" s="73">
        <f>IF(R448=0,0,TRUNC((2000/(R448)- IF(Q448="w",Parameter!$B$6,Parameter!$D$6))/IF(Q448="w",Parameter!$C$6,Parameter!$E$6)))</f>
        <v>0</v>
      </c>
      <c r="T448" s="106"/>
      <c r="U448" s="73">
        <f>IF(T448=0,0,TRUNC((2000/(T448)- IF(Q448="w",Parameter!$B$3,Parameter!$D$3))/IF(Q448="w",Parameter!$C$3,Parameter!$E$3)))</f>
        <v>0</v>
      </c>
      <c r="V448" s="80"/>
      <c r="W448" s="79" t="s">
        <v>44</v>
      </c>
      <c r="X448" s="81"/>
      <c r="Y448" s="54">
        <f>IF($G448="w",0,IF(AND($V448=0,$X448=0),0,TRUNC((1000/($V448*60+$X448)-IF($G448="w",Parameter!$B$6,Parameter!$D$6))/IF($G448="w",Parameter!$C$6,Parameter!$E$6))))</f>
        <v>0</v>
      </c>
      <c r="Z448" s="37"/>
      <c r="AA448" s="104">
        <f>IF(Z448=0,0,TRUNC((SQRT(Z448)- IF($G448="w",Parameter!$B$11,Parameter!$D$11))/IF($G448="w",Parameter!$C$11,Parameter!$E$11)))</f>
        <v>0</v>
      </c>
      <c r="AB448" s="105"/>
      <c r="AC448" s="104">
        <f>IF(AB448=0,0,TRUNC((SQRT(AB448)- IF($G448="w",Parameter!$B$10,Parameter!$D$10))/IF($G448="w",Parameter!$C$10,Parameter!$E$10)))</f>
        <v>0</v>
      </c>
      <c r="AD448" s="38"/>
      <c r="AE448" s="55">
        <f>IF(AD448=0,0,TRUNC((SQRT(AD448)- IF($G448="w",Parameter!$B$15,Parameter!$D$15))/IF($G448="w",Parameter!$C$15,Parameter!$E$15)))</f>
        <v>0</v>
      </c>
      <c r="AF448" s="32"/>
      <c r="AG448" s="55">
        <f>IF(AF448=0,0,TRUNC((SQRT(AF448)- IF($G448="w",Parameter!$B$12,Parameter!$D$12))/IF($G448="w",Parameter!$C$12,Parameter!$E$12)))</f>
        <v>0</v>
      </c>
      <c r="AH448" s="60">
        <f t="shared" si="85"/>
        <v>0</v>
      </c>
      <c r="AI448" s="61">
        <f>LOOKUP($F448,Urkunde!$A$2:$A$16,IF($G448="w",Urkunde!$B$2:$B$16,Urkunde!$D$2:$D$16))</f>
        <v>0</v>
      </c>
      <c r="AJ448" s="61">
        <f>LOOKUP($F448,Urkunde!$A$2:$A$16,IF($G448="w",Urkunde!$C$2:$C$16,Urkunde!$E$2:$E$16))</f>
        <v>0</v>
      </c>
      <c r="AK448" s="61" t="str">
        <f t="shared" si="86"/>
        <v>-</v>
      </c>
      <c r="AL448" s="29">
        <f t="shared" si="87"/>
        <v>0</v>
      </c>
      <c r="AM448" s="21">
        <f t="shared" si="88"/>
        <v>0</v>
      </c>
      <c r="AN448" s="21">
        <f t="shared" si="89"/>
        <v>0</v>
      </c>
      <c r="AO448" s="21">
        <f t="shared" si="90"/>
        <v>0</v>
      </c>
      <c r="AP448" s="21">
        <f t="shared" si="91"/>
        <v>0</v>
      </c>
      <c r="AQ448" s="21">
        <f t="shared" si="92"/>
        <v>0</v>
      </c>
      <c r="AR448" s="21">
        <f t="shared" si="93"/>
        <v>0</v>
      </c>
      <c r="AS448" s="21">
        <f t="shared" si="94"/>
        <v>0</v>
      </c>
      <c r="AT448" s="21">
        <f t="shared" si="95"/>
        <v>0</v>
      </c>
      <c r="AU448" s="21">
        <f t="shared" si="96"/>
        <v>0</v>
      </c>
      <c r="AV448" s="21">
        <f t="shared" si="97"/>
        <v>0</v>
      </c>
    </row>
    <row r="449" spans="1:48" ht="15.6" x14ac:dyDescent="0.3">
      <c r="A449" s="51"/>
      <c r="B449" s="50"/>
      <c r="C449" s="96"/>
      <c r="D449" s="96"/>
      <c r="E449" s="49"/>
      <c r="F449" s="52">
        <f t="shared" si="84"/>
        <v>0</v>
      </c>
      <c r="G449" s="48"/>
      <c r="H449" s="38"/>
      <c r="I449" s="54">
        <f>IF(H449=0,0,TRUNC((50/(H449+0.24)- IF($G449="w",Parameter!$B$3,Parameter!$D$3))/IF($G449="w",Parameter!$C$3,Parameter!$E$3)))</f>
        <v>0</v>
      </c>
      <c r="J449" s="105"/>
      <c r="K449" s="54">
        <f>IF(J449=0,0,TRUNC((75/(J449+0.24)- IF($G449="w",Parameter!$B$3,Parameter!$D$3))/IF($G449="w",Parameter!$C$3,Parameter!$E$3)))</f>
        <v>0</v>
      </c>
      <c r="L449" s="105"/>
      <c r="M449" s="54">
        <f>IF(L449=0,0,TRUNC((100/(L449+0.24)- IF($G449="w",Parameter!$B$3,Parameter!$D$3))/IF($G449="w",Parameter!$C$3,Parameter!$E$3)))</f>
        <v>0</v>
      </c>
      <c r="N449" s="80"/>
      <c r="O449" s="79" t="s">
        <v>44</v>
      </c>
      <c r="P449" s="81"/>
      <c r="Q449" s="54">
        <f>IF($G449="m",0,IF(AND($P449=0,$N449=0),0,TRUNC((800/($N449*60+$P449)-IF($G449="w",Parameter!$B$6,Parameter!$D$6))/IF($G449="w",Parameter!$C$6,Parameter!$E$6))))</f>
        <v>0</v>
      </c>
      <c r="R449" s="106"/>
      <c r="S449" s="73">
        <f>IF(R449=0,0,TRUNC((2000/(R449)- IF(Q449="w",Parameter!$B$6,Parameter!$D$6))/IF(Q449="w",Parameter!$C$6,Parameter!$E$6)))</f>
        <v>0</v>
      </c>
      <c r="T449" s="106"/>
      <c r="U449" s="73">
        <f>IF(T449=0,0,TRUNC((2000/(T449)- IF(Q449="w",Parameter!$B$3,Parameter!$D$3))/IF(Q449="w",Parameter!$C$3,Parameter!$E$3)))</f>
        <v>0</v>
      </c>
      <c r="V449" s="80"/>
      <c r="W449" s="79" t="s">
        <v>44</v>
      </c>
      <c r="X449" s="81"/>
      <c r="Y449" s="54">
        <f>IF($G449="w",0,IF(AND($V449=0,$X449=0),0,TRUNC((1000/($V449*60+$X449)-IF($G449="w",Parameter!$B$6,Parameter!$D$6))/IF($G449="w",Parameter!$C$6,Parameter!$E$6))))</f>
        <v>0</v>
      </c>
      <c r="Z449" s="37"/>
      <c r="AA449" s="104">
        <f>IF(Z449=0,0,TRUNC((SQRT(Z449)- IF($G449="w",Parameter!$B$11,Parameter!$D$11))/IF($G449="w",Parameter!$C$11,Parameter!$E$11)))</f>
        <v>0</v>
      </c>
      <c r="AB449" s="105"/>
      <c r="AC449" s="104">
        <f>IF(AB449=0,0,TRUNC((SQRT(AB449)- IF($G449="w",Parameter!$B$10,Parameter!$D$10))/IF($G449="w",Parameter!$C$10,Parameter!$E$10)))</f>
        <v>0</v>
      </c>
      <c r="AD449" s="38"/>
      <c r="AE449" s="55">
        <f>IF(AD449=0,0,TRUNC((SQRT(AD449)- IF($G449="w",Parameter!$B$15,Parameter!$D$15))/IF($G449="w",Parameter!$C$15,Parameter!$E$15)))</f>
        <v>0</v>
      </c>
      <c r="AF449" s="32"/>
      <c r="AG449" s="55">
        <f>IF(AF449=0,0,TRUNC((SQRT(AF449)- IF($G449="w",Parameter!$B$12,Parameter!$D$12))/IF($G449="w",Parameter!$C$12,Parameter!$E$12)))</f>
        <v>0</v>
      </c>
      <c r="AH449" s="60">
        <f t="shared" si="85"/>
        <v>0</v>
      </c>
      <c r="AI449" s="61">
        <f>LOOKUP($F449,Urkunde!$A$2:$A$16,IF($G449="w",Urkunde!$B$2:$B$16,Urkunde!$D$2:$D$16))</f>
        <v>0</v>
      </c>
      <c r="AJ449" s="61">
        <f>LOOKUP($F449,Urkunde!$A$2:$A$16,IF($G449="w",Urkunde!$C$2:$C$16,Urkunde!$E$2:$E$16))</f>
        <v>0</v>
      </c>
      <c r="AK449" s="61" t="str">
        <f t="shared" si="86"/>
        <v>-</v>
      </c>
      <c r="AL449" s="29">
        <f t="shared" si="87"/>
        <v>0</v>
      </c>
      <c r="AM449" s="21">
        <f t="shared" si="88"/>
        <v>0</v>
      </c>
      <c r="AN449" s="21">
        <f t="shared" si="89"/>
        <v>0</v>
      </c>
      <c r="AO449" s="21">
        <f t="shared" si="90"/>
        <v>0</v>
      </c>
      <c r="AP449" s="21">
        <f t="shared" si="91"/>
        <v>0</v>
      </c>
      <c r="AQ449" s="21">
        <f t="shared" si="92"/>
        <v>0</v>
      </c>
      <c r="AR449" s="21">
        <f t="shared" si="93"/>
        <v>0</v>
      </c>
      <c r="AS449" s="21">
        <f t="shared" si="94"/>
        <v>0</v>
      </c>
      <c r="AT449" s="21">
        <f t="shared" si="95"/>
        <v>0</v>
      </c>
      <c r="AU449" s="21">
        <f t="shared" si="96"/>
        <v>0</v>
      </c>
      <c r="AV449" s="21">
        <f t="shared" si="97"/>
        <v>0</v>
      </c>
    </row>
    <row r="450" spans="1:48" ht="15.6" x14ac:dyDescent="0.3">
      <c r="A450" s="51"/>
      <c r="B450" s="50"/>
      <c r="C450" s="96"/>
      <c r="D450" s="96"/>
      <c r="E450" s="49"/>
      <c r="F450" s="52">
        <f t="shared" si="84"/>
        <v>0</v>
      </c>
      <c r="G450" s="48"/>
      <c r="H450" s="38"/>
      <c r="I450" s="54">
        <f>IF(H450=0,0,TRUNC((50/(H450+0.24)- IF($G450="w",Parameter!$B$3,Parameter!$D$3))/IF($G450="w",Parameter!$C$3,Parameter!$E$3)))</f>
        <v>0</v>
      </c>
      <c r="J450" s="105"/>
      <c r="K450" s="54">
        <f>IF(J450=0,0,TRUNC((75/(J450+0.24)- IF($G450="w",Parameter!$B$3,Parameter!$D$3))/IF($G450="w",Parameter!$C$3,Parameter!$E$3)))</f>
        <v>0</v>
      </c>
      <c r="L450" s="105"/>
      <c r="M450" s="54">
        <f>IF(L450=0,0,TRUNC((100/(L450+0.24)- IF($G450="w",Parameter!$B$3,Parameter!$D$3))/IF($G450="w",Parameter!$C$3,Parameter!$E$3)))</f>
        <v>0</v>
      </c>
      <c r="N450" s="80"/>
      <c r="O450" s="79" t="s">
        <v>44</v>
      </c>
      <c r="P450" s="81"/>
      <c r="Q450" s="54">
        <f>IF($G450="m",0,IF(AND($P450=0,$N450=0),0,TRUNC((800/($N450*60+$P450)-IF($G450="w",Parameter!$B$6,Parameter!$D$6))/IF($G450="w",Parameter!$C$6,Parameter!$E$6))))</f>
        <v>0</v>
      </c>
      <c r="R450" s="106"/>
      <c r="S450" s="73">
        <f>IF(R450=0,0,TRUNC((2000/(R450)- IF(Q450="w",Parameter!$B$6,Parameter!$D$6))/IF(Q450="w",Parameter!$C$6,Parameter!$E$6)))</f>
        <v>0</v>
      </c>
      <c r="T450" s="106"/>
      <c r="U450" s="73">
        <f>IF(T450=0,0,TRUNC((2000/(T450)- IF(Q450="w",Parameter!$B$3,Parameter!$D$3))/IF(Q450="w",Parameter!$C$3,Parameter!$E$3)))</f>
        <v>0</v>
      </c>
      <c r="V450" s="80"/>
      <c r="W450" s="79" t="s">
        <v>44</v>
      </c>
      <c r="X450" s="81"/>
      <c r="Y450" s="54">
        <f>IF($G450="w",0,IF(AND($V450=0,$X450=0),0,TRUNC((1000/($V450*60+$X450)-IF($G450="w",Parameter!$B$6,Parameter!$D$6))/IF($G450="w",Parameter!$C$6,Parameter!$E$6))))</f>
        <v>0</v>
      </c>
      <c r="Z450" s="37"/>
      <c r="AA450" s="104">
        <f>IF(Z450=0,0,TRUNC((SQRT(Z450)- IF($G450="w",Parameter!$B$11,Parameter!$D$11))/IF($G450="w",Parameter!$C$11,Parameter!$E$11)))</f>
        <v>0</v>
      </c>
      <c r="AB450" s="105"/>
      <c r="AC450" s="104">
        <f>IF(AB450=0,0,TRUNC((SQRT(AB450)- IF($G450="w",Parameter!$B$10,Parameter!$D$10))/IF($G450="w",Parameter!$C$10,Parameter!$E$10)))</f>
        <v>0</v>
      </c>
      <c r="AD450" s="38"/>
      <c r="AE450" s="55">
        <f>IF(AD450=0,0,TRUNC((SQRT(AD450)- IF($G450="w",Parameter!$B$15,Parameter!$D$15))/IF($G450="w",Parameter!$C$15,Parameter!$E$15)))</f>
        <v>0</v>
      </c>
      <c r="AF450" s="32"/>
      <c r="AG450" s="55">
        <f>IF(AF450=0,0,TRUNC((SQRT(AF450)- IF($G450="w",Parameter!$B$12,Parameter!$D$12))/IF($G450="w",Parameter!$C$12,Parameter!$E$12)))</f>
        <v>0</v>
      </c>
      <c r="AH450" s="60">
        <f t="shared" si="85"/>
        <v>0</v>
      </c>
      <c r="AI450" s="61">
        <f>LOOKUP($F450,Urkunde!$A$2:$A$16,IF($G450="w",Urkunde!$B$2:$B$16,Urkunde!$D$2:$D$16))</f>
        <v>0</v>
      </c>
      <c r="AJ450" s="61">
        <f>LOOKUP($F450,Urkunde!$A$2:$A$16,IF($G450="w",Urkunde!$C$2:$C$16,Urkunde!$E$2:$E$16))</f>
        <v>0</v>
      </c>
      <c r="AK450" s="61" t="str">
        <f t="shared" si="86"/>
        <v>-</v>
      </c>
      <c r="AL450" s="29">
        <f t="shared" si="87"/>
        <v>0</v>
      </c>
      <c r="AM450" s="21">
        <f t="shared" si="88"/>
        <v>0</v>
      </c>
      <c r="AN450" s="21">
        <f t="shared" si="89"/>
        <v>0</v>
      </c>
      <c r="AO450" s="21">
        <f t="shared" si="90"/>
        <v>0</v>
      </c>
      <c r="AP450" s="21">
        <f t="shared" si="91"/>
        <v>0</v>
      </c>
      <c r="AQ450" s="21">
        <f t="shared" si="92"/>
        <v>0</v>
      </c>
      <c r="AR450" s="21">
        <f t="shared" si="93"/>
        <v>0</v>
      </c>
      <c r="AS450" s="21">
        <f t="shared" si="94"/>
        <v>0</v>
      </c>
      <c r="AT450" s="21">
        <f t="shared" si="95"/>
        <v>0</v>
      </c>
      <c r="AU450" s="21">
        <f t="shared" si="96"/>
        <v>0</v>
      </c>
      <c r="AV450" s="21">
        <f t="shared" si="97"/>
        <v>0</v>
      </c>
    </row>
    <row r="451" spans="1:48" ht="15.6" x14ac:dyDescent="0.3">
      <c r="A451" s="51"/>
      <c r="B451" s="50"/>
      <c r="C451" s="96"/>
      <c r="D451" s="96"/>
      <c r="E451" s="49"/>
      <c r="F451" s="52">
        <f t="shared" si="84"/>
        <v>0</v>
      </c>
      <c r="G451" s="48"/>
      <c r="H451" s="38"/>
      <c r="I451" s="54">
        <f>IF(H451=0,0,TRUNC((50/(H451+0.24)- IF($G451="w",Parameter!$B$3,Parameter!$D$3))/IF($G451="w",Parameter!$C$3,Parameter!$E$3)))</f>
        <v>0</v>
      </c>
      <c r="J451" s="105"/>
      <c r="K451" s="54">
        <f>IF(J451=0,0,TRUNC((75/(J451+0.24)- IF($G451="w",Parameter!$B$3,Parameter!$D$3))/IF($G451="w",Parameter!$C$3,Parameter!$E$3)))</f>
        <v>0</v>
      </c>
      <c r="L451" s="105"/>
      <c r="M451" s="54">
        <f>IF(L451=0,0,TRUNC((100/(L451+0.24)- IF($G451="w",Parameter!$B$3,Parameter!$D$3))/IF($G451="w",Parameter!$C$3,Parameter!$E$3)))</f>
        <v>0</v>
      </c>
      <c r="N451" s="80"/>
      <c r="O451" s="79" t="s">
        <v>44</v>
      </c>
      <c r="P451" s="81"/>
      <c r="Q451" s="54">
        <f>IF($G451="m",0,IF(AND($P451=0,$N451=0),0,TRUNC((800/($N451*60+$P451)-IF($G451="w",Parameter!$B$6,Parameter!$D$6))/IF($G451="w",Parameter!$C$6,Parameter!$E$6))))</f>
        <v>0</v>
      </c>
      <c r="R451" s="106"/>
      <c r="S451" s="73">
        <f>IF(R451=0,0,TRUNC((2000/(R451)- IF(Q451="w",Parameter!$B$6,Parameter!$D$6))/IF(Q451="w",Parameter!$C$6,Parameter!$E$6)))</f>
        <v>0</v>
      </c>
      <c r="T451" s="106"/>
      <c r="U451" s="73">
        <f>IF(T451=0,0,TRUNC((2000/(T451)- IF(Q451="w",Parameter!$B$3,Parameter!$D$3))/IF(Q451="w",Parameter!$C$3,Parameter!$E$3)))</f>
        <v>0</v>
      </c>
      <c r="V451" s="80"/>
      <c r="W451" s="79" t="s">
        <v>44</v>
      </c>
      <c r="X451" s="81"/>
      <c r="Y451" s="54">
        <f>IF($G451="w",0,IF(AND($V451=0,$X451=0),0,TRUNC((1000/($V451*60+$X451)-IF($G451="w",Parameter!$B$6,Parameter!$D$6))/IF($G451="w",Parameter!$C$6,Parameter!$E$6))))</f>
        <v>0</v>
      </c>
      <c r="Z451" s="37"/>
      <c r="AA451" s="104">
        <f>IF(Z451=0,0,TRUNC((SQRT(Z451)- IF($G451="w",Parameter!$B$11,Parameter!$D$11))/IF($G451="w",Parameter!$C$11,Parameter!$E$11)))</f>
        <v>0</v>
      </c>
      <c r="AB451" s="105"/>
      <c r="AC451" s="104">
        <f>IF(AB451=0,0,TRUNC((SQRT(AB451)- IF($G451="w",Parameter!$B$10,Parameter!$D$10))/IF($G451="w",Parameter!$C$10,Parameter!$E$10)))</f>
        <v>0</v>
      </c>
      <c r="AD451" s="38"/>
      <c r="AE451" s="55">
        <f>IF(AD451=0,0,TRUNC((SQRT(AD451)- IF($G451="w",Parameter!$B$15,Parameter!$D$15))/IF($G451="w",Parameter!$C$15,Parameter!$E$15)))</f>
        <v>0</v>
      </c>
      <c r="AF451" s="32"/>
      <c r="AG451" s="55">
        <f>IF(AF451=0,0,TRUNC((SQRT(AF451)- IF($G451="w",Parameter!$B$12,Parameter!$D$12))/IF($G451="w",Parameter!$C$12,Parameter!$E$12)))</f>
        <v>0</v>
      </c>
      <c r="AH451" s="60">
        <f t="shared" si="85"/>
        <v>0</v>
      </c>
      <c r="AI451" s="61">
        <f>LOOKUP($F451,Urkunde!$A$2:$A$16,IF($G451="w",Urkunde!$B$2:$B$16,Urkunde!$D$2:$D$16))</f>
        <v>0</v>
      </c>
      <c r="AJ451" s="61">
        <f>LOOKUP($F451,Urkunde!$A$2:$A$16,IF($G451="w",Urkunde!$C$2:$C$16,Urkunde!$E$2:$E$16))</f>
        <v>0</v>
      </c>
      <c r="AK451" s="61" t="str">
        <f t="shared" si="86"/>
        <v>-</v>
      </c>
      <c r="AL451" s="29">
        <f t="shared" si="87"/>
        <v>0</v>
      </c>
      <c r="AM451" s="21">
        <f t="shared" si="88"/>
        <v>0</v>
      </c>
      <c r="AN451" s="21">
        <f t="shared" si="89"/>
        <v>0</v>
      </c>
      <c r="AO451" s="21">
        <f t="shared" si="90"/>
        <v>0</v>
      </c>
      <c r="AP451" s="21">
        <f t="shared" si="91"/>
        <v>0</v>
      </c>
      <c r="AQ451" s="21">
        <f t="shared" si="92"/>
        <v>0</v>
      </c>
      <c r="AR451" s="21">
        <f t="shared" si="93"/>
        <v>0</v>
      </c>
      <c r="AS451" s="21">
        <f t="shared" si="94"/>
        <v>0</v>
      </c>
      <c r="AT451" s="21">
        <f t="shared" si="95"/>
        <v>0</v>
      </c>
      <c r="AU451" s="21">
        <f t="shared" si="96"/>
        <v>0</v>
      </c>
      <c r="AV451" s="21">
        <f t="shared" si="97"/>
        <v>0</v>
      </c>
    </row>
    <row r="452" spans="1:48" ht="15.6" x14ac:dyDescent="0.3">
      <c r="A452" s="51"/>
      <c r="B452" s="50"/>
      <c r="C452" s="96"/>
      <c r="D452" s="96"/>
      <c r="E452" s="49"/>
      <c r="F452" s="52">
        <f t="shared" ref="F452:F515" si="98">IF(E452=0,0,$E$2-E452)</f>
        <v>0</v>
      </c>
      <c r="G452" s="48"/>
      <c r="H452" s="38"/>
      <c r="I452" s="54">
        <f>IF(H452=0,0,TRUNC((50/(H452+0.24)- IF($G452="w",Parameter!$B$3,Parameter!$D$3))/IF($G452="w",Parameter!$C$3,Parameter!$E$3)))</f>
        <v>0</v>
      </c>
      <c r="J452" s="105"/>
      <c r="K452" s="54">
        <f>IF(J452=0,0,TRUNC((75/(J452+0.24)- IF($G452="w",Parameter!$B$3,Parameter!$D$3))/IF($G452="w",Parameter!$C$3,Parameter!$E$3)))</f>
        <v>0</v>
      </c>
      <c r="L452" s="105"/>
      <c r="M452" s="54">
        <f>IF(L452=0,0,TRUNC((100/(L452+0.24)- IF($G452="w",Parameter!$B$3,Parameter!$D$3))/IF($G452="w",Parameter!$C$3,Parameter!$E$3)))</f>
        <v>0</v>
      </c>
      <c r="N452" s="80"/>
      <c r="O452" s="79" t="s">
        <v>44</v>
      </c>
      <c r="P452" s="81"/>
      <c r="Q452" s="54">
        <f>IF($G452="m",0,IF(AND($P452=0,$N452=0),0,TRUNC((800/($N452*60+$P452)-IF($G452="w",Parameter!$B$6,Parameter!$D$6))/IF($G452="w",Parameter!$C$6,Parameter!$E$6))))</f>
        <v>0</v>
      </c>
      <c r="R452" s="106"/>
      <c r="S452" s="73">
        <f>IF(R452=0,0,TRUNC((2000/(R452)- IF(Q452="w",Parameter!$B$6,Parameter!$D$6))/IF(Q452="w",Parameter!$C$6,Parameter!$E$6)))</f>
        <v>0</v>
      </c>
      <c r="T452" s="106"/>
      <c r="U452" s="73">
        <f>IF(T452=0,0,TRUNC((2000/(T452)- IF(Q452="w",Parameter!$B$3,Parameter!$D$3))/IF(Q452="w",Parameter!$C$3,Parameter!$E$3)))</f>
        <v>0</v>
      </c>
      <c r="V452" s="80"/>
      <c r="W452" s="79" t="s">
        <v>44</v>
      </c>
      <c r="X452" s="81"/>
      <c r="Y452" s="54">
        <f>IF($G452="w",0,IF(AND($V452=0,$X452=0),0,TRUNC((1000/($V452*60+$X452)-IF($G452="w",Parameter!$B$6,Parameter!$D$6))/IF($G452="w",Parameter!$C$6,Parameter!$E$6))))</f>
        <v>0</v>
      </c>
      <c r="Z452" s="37"/>
      <c r="AA452" s="104">
        <f>IF(Z452=0,0,TRUNC((SQRT(Z452)- IF($G452="w",Parameter!$B$11,Parameter!$D$11))/IF($G452="w",Parameter!$C$11,Parameter!$E$11)))</f>
        <v>0</v>
      </c>
      <c r="AB452" s="105"/>
      <c r="AC452" s="104">
        <f>IF(AB452=0,0,TRUNC((SQRT(AB452)- IF($G452="w",Parameter!$B$10,Parameter!$D$10))/IF($G452="w",Parameter!$C$10,Parameter!$E$10)))</f>
        <v>0</v>
      </c>
      <c r="AD452" s="38"/>
      <c r="AE452" s="55">
        <f>IF(AD452=0,0,TRUNC((SQRT(AD452)- IF($G452="w",Parameter!$B$15,Parameter!$D$15))/IF($G452="w",Parameter!$C$15,Parameter!$E$15)))</f>
        <v>0</v>
      </c>
      <c r="AF452" s="32"/>
      <c r="AG452" s="55">
        <f>IF(AF452=0,0,TRUNC((SQRT(AF452)- IF($G452="w",Parameter!$B$12,Parameter!$D$12))/IF($G452="w",Parameter!$C$12,Parameter!$E$12)))</f>
        <v>0</v>
      </c>
      <c r="AH452" s="60">
        <f t="shared" si="85"/>
        <v>0</v>
      </c>
      <c r="AI452" s="61">
        <f>LOOKUP($F452,Urkunde!$A$2:$A$16,IF($G452="w",Urkunde!$B$2:$B$16,Urkunde!$D$2:$D$16))</f>
        <v>0</v>
      </c>
      <c r="AJ452" s="61">
        <f>LOOKUP($F452,Urkunde!$A$2:$A$16,IF($G452="w",Urkunde!$C$2:$C$16,Urkunde!$E$2:$E$16))</f>
        <v>0</v>
      </c>
      <c r="AK452" s="61" t="str">
        <f t="shared" si="86"/>
        <v>-</v>
      </c>
      <c r="AL452" s="29">
        <f t="shared" si="87"/>
        <v>0</v>
      </c>
      <c r="AM452" s="21">
        <f t="shared" si="88"/>
        <v>0</v>
      </c>
      <c r="AN452" s="21">
        <f t="shared" si="89"/>
        <v>0</v>
      </c>
      <c r="AO452" s="21">
        <f t="shared" si="90"/>
        <v>0</v>
      </c>
      <c r="AP452" s="21">
        <f t="shared" si="91"/>
        <v>0</v>
      </c>
      <c r="AQ452" s="21">
        <f t="shared" si="92"/>
        <v>0</v>
      </c>
      <c r="AR452" s="21">
        <f t="shared" si="93"/>
        <v>0</v>
      </c>
      <c r="AS452" s="21">
        <f t="shared" si="94"/>
        <v>0</v>
      </c>
      <c r="AT452" s="21">
        <f t="shared" si="95"/>
        <v>0</v>
      </c>
      <c r="AU452" s="21">
        <f t="shared" si="96"/>
        <v>0</v>
      </c>
      <c r="AV452" s="21">
        <f t="shared" si="97"/>
        <v>0</v>
      </c>
    </row>
    <row r="453" spans="1:48" ht="15.6" x14ac:dyDescent="0.3">
      <c r="A453" s="51"/>
      <c r="B453" s="50"/>
      <c r="C453" s="96"/>
      <c r="D453" s="96"/>
      <c r="E453" s="49"/>
      <c r="F453" s="52">
        <f t="shared" si="98"/>
        <v>0</v>
      </c>
      <c r="G453" s="48"/>
      <c r="H453" s="38"/>
      <c r="I453" s="54">
        <f>IF(H453=0,0,TRUNC((50/(H453+0.24)- IF($G453="w",Parameter!$B$3,Parameter!$D$3))/IF($G453="w",Parameter!$C$3,Parameter!$E$3)))</f>
        <v>0</v>
      </c>
      <c r="J453" s="105"/>
      <c r="K453" s="54">
        <f>IF(J453=0,0,TRUNC((75/(J453+0.24)- IF($G453="w",Parameter!$B$3,Parameter!$D$3))/IF($G453="w",Parameter!$C$3,Parameter!$E$3)))</f>
        <v>0</v>
      </c>
      <c r="L453" s="105"/>
      <c r="M453" s="54">
        <f>IF(L453=0,0,TRUNC((100/(L453+0.24)- IF($G453="w",Parameter!$B$3,Parameter!$D$3))/IF($G453="w",Parameter!$C$3,Parameter!$E$3)))</f>
        <v>0</v>
      </c>
      <c r="N453" s="80"/>
      <c r="O453" s="79" t="s">
        <v>44</v>
      </c>
      <c r="P453" s="81"/>
      <c r="Q453" s="54">
        <f>IF($G453="m",0,IF(AND($P453=0,$N453=0),0,TRUNC((800/($N453*60+$P453)-IF($G453="w",Parameter!$B$6,Parameter!$D$6))/IF($G453="w",Parameter!$C$6,Parameter!$E$6))))</f>
        <v>0</v>
      </c>
      <c r="R453" s="106"/>
      <c r="S453" s="73">
        <f>IF(R453=0,0,TRUNC((2000/(R453)- IF(Q453="w",Parameter!$B$6,Parameter!$D$6))/IF(Q453="w",Parameter!$C$6,Parameter!$E$6)))</f>
        <v>0</v>
      </c>
      <c r="T453" s="106"/>
      <c r="U453" s="73">
        <f>IF(T453=0,0,TRUNC((2000/(T453)- IF(Q453="w",Parameter!$B$3,Parameter!$D$3))/IF(Q453="w",Parameter!$C$3,Parameter!$E$3)))</f>
        <v>0</v>
      </c>
      <c r="V453" s="80"/>
      <c r="W453" s="79" t="s">
        <v>44</v>
      </c>
      <c r="X453" s="81"/>
      <c r="Y453" s="54">
        <f>IF($G453="w",0,IF(AND($V453=0,$X453=0),0,TRUNC((1000/($V453*60+$X453)-IF($G453="w",Parameter!$B$6,Parameter!$D$6))/IF($G453="w",Parameter!$C$6,Parameter!$E$6))))</f>
        <v>0</v>
      </c>
      <c r="Z453" s="37"/>
      <c r="AA453" s="104">
        <f>IF(Z453=0,0,TRUNC((SQRT(Z453)- IF($G453="w",Parameter!$B$11,Parameter!$D$11))/IF($G453="w",Parameter!$C$11,Parameter!$E$11)))</f>
        <v>0</v>
      </c>
      <c r="AB453" s="105"/>
      <c r="AC453" s="104">
        <f>IF(AB453=0,0,TRUNC((SQRT(AB453)- IF($G453="w",Parameter!$B$10,Parameter!$D$10))/IF($G453="w",Parameter!$C$10,Parameter!$E$10)))</f>
        <v>0</v>
      </c>
      <c r="AD453" s="38"/>
      <c r="AE453" s="55">
        <f>IF(AD453=0,0,TRUNC((SQRT(AD453)- IF($G453="w",Parameter!$B$15,Parameter!$D$15))/IF($G453="w",Parameter!$C$15,Parameter!$E$15)))</f>
        <v>0</v>
      </c>
      <c r="AF453" s="32"/>
      <c r="AG453" s="55">
        <f>IF(AF453=0,0,TRUNC((SQRT(AF453)- IF($G453="w",Parameter!$B$12,Parameter!$D$12))/IF($G453="w",Parameter!$C$12,Parameter!$E$12)))</f>
        <v>0</v>
      </c>
      <c r="AH453" s="60">
        <f t="shared" ref="AH453:AH516" si="99">AV453</f>
        <v>0</v>
      </c>
      <c r="AI453" s="61">
        <f>LOOKUP($F453,Urkunde!$A$2:$A$16,IF($G453="w",Urkunde!$B$2:$B$16,Urkunde!$D$2:$D$16))</f>
        <v>0</v>
      </c>
      <c r="AJ453" s="61">
        <f>LOOKUP($F453,Urkunde!$A$2:$A$16,IF($G453="w",Urkunde!$C$2:$C$16,Urkunde!$E$2:$E$16))</f>
        <v>0</v>
      </c>
      <c r="AK453" s="61" t="str">
        <f t="shared" ref="AK453:AK516" si="100">IF(AH453=0,"-",IF(AH453&gt;=AJ453,"Ehrenurkunde",IF(AH453&gt;=AI453,"Siegerurkunde","Teilnehmerurkunde")))</f>
        <v>-</v>
      </c>
      <c r="AL453" s="29">
        <f t="shared" ref="AL453:AL516" si="101">$I453</f>
        <v>0</v>
      </c>
      <c r="AM453" s="21">
        <f t="shared" ref="AM453:AM516" si="102">$K453</f>
        <v>0</v>
      </c>
      <c r="AN453" s="21">
        <f t="shared" ref="AN453:AN516" si="103">$M453</f>
        <v>0</v>
      </c>
      <c r="AO453" s="21">
        <f t="shared" ref="AO453:AO516" si="104">$Q453</f>
        <v>0</v>
      </c>
      <c r="AP453" s="21">
        <f t="shared" ref="AP453:AP516" si="105">$S453</f>
        <v>0</v>
      </c>
      <c r="AQ453" s="21">
        <f t="shared" ref="AQ453:AQ516" si="106">$U453</f>
        <v>0</v>
      </c>
      <c r="AR453" s="21">
        <f t="shared" ref="AR453:AR516" si="107">$Y453</f>
        <v>0</v>
      </c>
      <c r="AS453" s="21">
        <f t="shared" ref="AS453:AS516" si="108">$AA453</f>
        <v>0</v>
      </c>
      <c r="AT453" s="21">
        <f t="shared" ref="AT453:AT516" si="109">$AC453</f>
        <v>0</v>
      </c>
      <c r="AU453" s="21">
        <f t="shared" ref="AU453:AU516" si="110">$AE453</f>
        <v>0</v>
      </c>
      <c r="AV453" s="21">
        <f t="shared" ref="AV453:AV516" si="111">LARGE(AL453:AU453,1) + LARGE(AL453:AU453,2) + LARGE(AL453:AU453,3)</f>
        <v>0</v>
      </c>
    </row>
    <row r="454" spans="1:48" ht="15.6" x14ac:dyDescent="0.3">
      <c r="A454" s="51"/>
      <c r="B454" s="50"/>
      <c r="C454" s="96"/>
      <c r="D454" s="96"/>
      <c r="E454" s="49"/>
      <c r="F454" s="52">
        <f t="shared" si="98"/>
        <v>0</v>
      </c>
      <c r="G454" s="48"/>
      <c r="H454" s="38"/>
      <c r="I454" s="54">
        <f>IF(H454=0,0,TRUNC((50/(H454+0.24)- IF($G454="w",Parameter!$B$3,Parameter!$D$3))/IF($G454="w",Parameter!$C$3,Parameter!$E$3)))</f>
        <v>0</v>
      </c>
      <c r="J454" s="105"/>
      <c r="K454" s="54">
        <f>IF(J454=0,0,TRUNC((75/(J454+0.24)- IF($G454="w",Parameter!$B$3,Parameter!$D$3))/IF($G454="w",Parameter!$C$3,Parameter!$E$3)))</f>
        <v>0</v>
      </c>
      <c r="L454" s="105"/>
      <c r="M454" s="54">
        <f>IF(L454=0,0,TRUNC((100/(L454+0.24)- IF($G454="w",Parameter!$B$3,Parameter!$D$3))/IF($G454="w",Parameter!$C$3,Parameter!$E$3)))</f>
        <v>0</v>
      </c>
      <c r="N454" s="80"/>
      <c r="O454" s="79" t="s">
        <v>44</v>
      </c>
      <c r="P454" s="81"/>
      <c r="Q454" s="54">
        <f>IF($G454="m",0,IF(AND($P454=0,$N454=0),0,TRUNC((800/($N454*60+$P454)-IF($G454="w",Parameter!$B$6,Parameter!$D$6))/IF($G454="w",Parameter!$C$6,Parameter!$E$6))))</f>
        <v>0</v>
      </c>
      <c r="R454" s="106"/>
      <c r="S454" s="73">
        <f>IF(R454=0,0,TRUNC((2000/(R454)- IF(Q454="w",Parameter!$B$6,Parameter!$D$6))/IF(Q454="w",Parameter!$C$6,Parameter!$E$6)))</f>
        <v>0</v>
      </c>
      <c r="T454" s="106"/>
      <c r="U454" s="73">
        <f>IF(T454=0,0,TRUNC((2000/(T454)- IF(Q454="w",Parameter!$B$3,Parameter!$D$3))/IF(Q454="w",Parameter!$C$3,Parameter!$E$3)))</f>
        <v>0</v>
      </c>
      <c r="V454" s="80"/>
      <c r="W454" s="79" t="s">
        <v>44</v>
      </c>
      <c r="X454" s="81"/>
      <c r="Y454" s="54">
        <f>IF($G454="w",0,IF(AND($V454=0,$X454=0),0,TRUNC((1000/($V454*60+$X454)-IF($G454="w",Parameter!$B$6,Parameter!$D$6))/IF($G454="w",Parameter!$C$6,Parameter!$E$6))))</f>
        <v>0</v>
      </c>
      <c r="Z454" s="37"/>
      <c r="AA454" s="104">
        <f>IF(Z454=0,0,TRUNC((SQRT(Z454)- IF($G454="w",Parameter!$B$11,Parameter!$D$11))/IF($G454="w",Parameter!$C$11,Parameter!$E$11)))</f>
        <v>0</v>
      </c>
      <c r="AB454" s="105"/>
      <c r="AC454" s="104">
        <f>IF(AB454=0,0,TRUNC((SQRT(AB454)- IF($G454="w",Parameter!$B$10,Parameter!$D$10))/IF($G454="w",Parameter!$C$10,Parameter!$E$10)))</f>
        <v>0</v>
      </c>
      <c r="AD454" s="38"/>
      <c r="AE454" s="55">
        <f>IF(AD454=0,0,TRUNC((SQRT(AD454)- IF($G454="w",Parameter!$B$15,Parameter!$D$15))/IF($G454="w",Parameter!$C$15,Parameter!$E$15)))</f>
        <v>0</v>
      </c>
      <c r="AF454" s="32"/>
      <c r="AG454" s="55">
        <f>IF(AF454=0,0,TRUNC((SQRT(AF454)- IF($G454="w",Parameter!$B$12,Parameter!$D$12))/IF($G454="w",Parameter!$C$12,Parameter!$E$12)))</f>
        <v>0</v>
      </c>
      <c r="AH454" s="60">
        <f t="shared" si="99"/>
        <v>0</v>
      </c>
      <c r="AI454" s="61">
        <f>LOOKUP($F454,Urkunde!$A$2:$A$16,IF($G454="w",Urkunde!$B$2:$B$16,Urkunde!$D$2:$D$16))</f>
        <v>0</v>
      </c>
      <c r="AJ454" s="61">
        <f>LOOKUP($F454,Urkunde!$A$2:$A$16,IF($G454="w",Urkunde!$C$2:$C$16,Urkunde!$E$2:$E$16))</f>
        <v>0</v>
      </c>
      <c r="AK454" s="61" t="str">
        <f t="shared" si="100"/>
        <v>-</v>
      </c>
      <c r="AL454" s="29">
        <f t="shared" si="101"/>
        <v>0</v>
      </c>
      <c r="AM454" s="21">
        <f t="shared" si="102"/>
        <v>0</v>
      </c>
      <c r="AN454" s="21">
        <f t="shared" si="103"/>
        <v>0</v>
      </c>
      <c r="AO454" s="21">
        <f t="shared" si="104"/>
        <v>0</v>
      </c>
      <c r="AP454" s="21">
        <f t="shared" si="105"/>
        <v>0</v>
      </c>
      <c r="AQ454" s="21">
        <f t="shared" si="106"/>
        <v>0</v>
      </c>
      <c r="AR454" s="21">
        <f t="shared" si="107"/>
        <v>0</v>
      </c>
      <c r="AS454" s="21">
        <f t="shared" si="108"/>
        <v>0</v>
      </c>
      <c r="AT454" s="21">
        <f t="shared" si="109"/>
        <v>0</v>
      </c>
      <c r="AU454" s="21">
        <f t="shared" si="110"/>
        <v>0</v>
      </c>
      <c r="AV454" s="21">
        <f t="shared" si="111"/>
        <v>0</v>
      </c>
    </row>
    <row r="455" spans="1:48" ht="15.6" x14ac:dyDescent="0.3">
      <c r="A455" s="51"/>
      <c r="B455" s="50"/>
      <c r="C455" s="96"/>
      <c r="D455" s="96"/>
      <c r="E455" s="49"/>
      <c r="F455" s="52">
        <f t="shared" si="98"/>
        <v>0</v>
      </c>
      <c r="G455" s="48"/>
      <c r="H455" s="38"/>
      <c r="I455" s="54">
        <f>IF(H455=0,0,TRUNC((50/(H455+0.24)- IF($G455="w",Parameter!$B$3,Parameter!$D$3))/IF($G455="w",Parameter!$C$3,Parameter!$E$3)))</f>
        <v>0</v>
      </c>
      <c r="J455" s="105"/>
      <c r="K455" s="54">
        <f>IF(J455=0,0,TRUNC((75/(J455+0.24)- IF($G455="w",Parameter!$B$3,Parameter!$D$3))/IF($G455="w",Parameter!$C$3,Parameter!$E$3)))</f>
        <v>0</v>
      </c>
      <c r="L455" s="105"/>
      <c r="M455" s="54">
        <f>IF(L455=0,0,TRUNC((100/(L455+0.24)- IF($G455="w",Parameter!$B$3,Parameter!$D$3))/IF($G455="w",Parameter!$C$3,Parameter!$E$3)))</f>
        <v>0</v>
      </c>
      <c r="N455" s="80"/>
      <c r="O455" s="79" t="s">
        <v>44</v>
      </c>
      <c r="P455" s="81"/>
      <c r="Q455" s="54">
        <f>IF($G455="m",0,IF(AND($P455=0,$N455=0),0,TRUNC((800/($N455*60+$P455)-IF($G455="w",Parameter!$B$6,Parameter!$D$6))/IF($G455="w",Parameter!$C$6,Parameter!$E$6))))</f>
        <v>0</v>
      </c>
      <c r="R455" s="106"/>
      <c r="S455" s="73">
        <f>IF(R455=0,0,TRUNC((2000/(R455)- IF(Q455="w",Parameter!$B$6,Parameter!$D$6))/IF(Q455="w",Parameter!$C$6,Parameter!$E$6)))</f>
        <v>0</v>
      </c>
      <c r="T455" s="106"/>
      <c r="U455" s="73">
        <f>IF(T455=0,0,TRUNC((2000/(T455)- IF(Q455="w",Parameter!$B$3,Parameter!$D$3))/IF(Q455="w",Parameter!$C$3,Parameter!$E$3)))</f>
        <v>0</v>
      </c>
      <c r="V455" s="80"/>
      <c r="W455" s="79" t="s">
        <v>44</v>
      </c>
      <c r="X455" s="81"/>
      <c r="Y455" s="54">
        <f>IF($G455="w",0,IF(AND($V455=0,$X455=0),0,TRUNC((1000/($V455*60+$X455)-IF($G455="w",Parameter!$B$6,Parameter!$D$6))/IF($G455="w",Parameter!$C$6,Parameter!$E$6))))</f>
        <v>0</v>
      </c>
      <c r="Z455" s="37"/>
      <c r="AA455" s="104">
        <f>IF(Z455=0,0,TRUNC((SQRT(Z455)- IF($G455="w",Parameter!$B$11,Parameter!$D$11))/IF($G455="w",Parameter!$C$11,Parameter!$E$11)))</f>
        <v>0</v>
      </c>
      <c r="AB455" s="105"/>
      <c r="AC455" s="104">
        <f>IF(AB455=0,0,TRUNC((SQRT(AB455)- IF($G455="w",Parameter!$B$10,Parameter!$D$10))/IF($G455="w",Parameter!$C$10,Parameter!$E$10)))</f>
        <v>0</v>
      </c>
      <c r="AD455" s="38"/>
      <c r="AE455" s="55">
        <f>IF(AD455=0,0,TRUNC((SQRT(AD455)- IF($G455="w",Parameter!$B$15,Parameter!$D$15))/IF($G455="w",Parameter!$C$15,Parameter!$E$15)))</f>
        <v>0</v>
      </c>
      <c r="AF455" s="32"/>
      <c r="AG455" s="55">
        <f>IF(AF455=0,0,TRUNC((SQRT(AF455)- IF($G455="w",Parameter!$B$12,Parameter!$D$12))/IF($G455="w",Parameter!$C$12,Parameter!$E$12)))</f>
        <v>0</v>
      </c>
      <c r="AH455" s="60">
        <f t="shared" si="99"/>
        <v>0</v>
      </c>
      <c r="AI455" s="61">
        <f>LOOKUP($F455,Urkunde!$A$2:$A$16,IF($G455="w",Urkunde!$B$2:$B$16,Urkunde!$D$2:$D$16))</f>
        <v>0</v>
      </c>
      <c r="AJ455" s="61">
        <f>LOOKUP($F455,Urkunde!$A$2:$A$16,IF($G455="w",Urkunde!$C$2:$C$16,Urkunde!$E$2:$E$16))</f>
        <v>0</v>
      </c>
      <c r="AK455" s="61" t="str">
        <f t="shared" si="100"/>
        <v>-</v>
      </c>
      <c r="AL455" s="29">
        <f t="shared" si="101"/>
        <v>0</v>
      </c>
      <c r="AM455" s="21">
        <f t="shared" si="102"/>
        <v>0</v>
      </c>
      <c r="AN455" s="21">
        <f t="shared" si="103"/>
        <v>0</v>
      </c>
      <c r="AO455" s="21">
        <f t="shared" si="104"/>
        <v>0</v>
      </c>
      <c r="AP455" s="21">
        <f t="shared" si="105"/>
        <v>0</v>
      </c>
      <c r="AQ455" s="21">
        <f t="shared" si="106"/>
        <v>0</v>
      </c>
      <c r="AR455" s="21">
        <f t="shared" si="107"/>
        <v>0</v>
      </c>
      <c r="AS455" s="21">
        <f t="shared" si="108"/>
        <v>0</v>
      </c>
      <c r="AT455" s="21">
        <f t="shared" si="109"/>
        <v>0</v>
      </c>
      <c r="AU455" s="21">
        <f t="shared" si="110"/>
        <v>0</v>
      </c>
      <c r="AV455" s="21">
        <f t="shared" si="111"/>
        <v>0</v>
      </c>
    </row>
    <row r="456" spans="1:48" ht="15.6" x14ac:dyDescent="0.3">
      <c r="A456" s="51"/>
      <c r="B456" s="50"/>
      <c r="C456" s="96"/>
      <c r="D456" s="96"/>
      <c r="E456" s="49"/>
      <c r="F456" s="52">
        <f t="shared" si="98"/>
        <v>0</v>
      </c>
      <c r="G456" s="48"/>
      <c r="H456" s="38"/>
      <c r="I456" s="54">
        <f>IF(H456=0,0,TRUNC((50/(H456+0.24)- IF($G456="w",Parameter!$B$3,Parameter!$D$3))/IF($G456="w",Parameter!$C$3,Parameter!$E$3)))</f>
        <v>0</v>
      </c>
      <c r="J456" s="105"/>
      <c r="K456" s="54">
        <f>IF(J456=0,0,TRUNC((75/(J456+0.24)- IF($G456="w",Parameter!$B$3,Parameter!$D$3))/IF($G456="w",Parameter!$C$3,Parameter!$E$3)))</f>
        <v>0</v>
      </c>
      <c r="L456" s="105"/>
      <c r="M456" s="54">
        <f>IF(L456=0,0,TRUNC((100/(L456+0.24)- IF($G456="w",Parameter!$B$3,Parameter!$D$3))/IF($G456="w",Parameter!$C$3,Parameter!$E$3)))</f>
        <v>0</v>
      </c>
      <c r="N456" s="80"/>
      <c r="O456" s="79" t="s">
        <v>44</v>
      </c>
      <c r="P456" s="81"/>
      <c r="Q456" s="54">
        <f>IF($G456="m",0,IF(AND($P456=0,$N456=0),0,TRUNC((800/($N456*60+$P456)-IF($G456="w",Parameter!$B$6,Parameter!$D$6))/IF($G456="w",Parameter!$C$6,Parameter!$E$6))))</f>
        <v>0</v>
      </c>
      <c r="R456" s="106"/>
      <c r="S456" s="73">
        <f>IF(R456=0,0,TRUNC((2000/(R456)- IF(Q456="w",Parameter!$B$6,Parameter!$D$6))/IF(Q456="w",Parameter!$C$6,Parameter!$E$6)))</f>
        <v>0</v>
      </c>
      <c r="T456" s="106"/>
      <c r="U456" s="73">
        <f>IF(T456=0,0,TRUNC((2000/(T456)- IF(Q456="w",Parameter!$B$3,Parameter!$D$3))/IF(Q456="w",Parameter!$C$3,Parameter!$E$3)))</f>
        <v>0</v>
      </c>
      <c r="V456" s="80"/>
      <c r="W456" s="79" t="s">
        <v>44</v>
      </c>
      <c r="X456" s="81"/>
      <c r="Y456" s="54">
        <f>IF($G456="w",0,IF(AND($V456=0,$X456=0),0,TRUNC((1000/($V456*60+$X456)-IF($G456="w",Parameter!$B$6,Parameter!$D$6))/IF($G456="w",Parameter!$C$6,Parameter!$E$6))))</f>
        <v>0</v>
      </c>
      <c r="Z456" s="37"/>
      <c r="AA456" s="104">
        <f>IF(Z456=0,0,TRUNC((SQRT(Z456)- IF($G456="w",Parameter!$B$11,Parameter!$D$11))/IF($G456="w",Parameter!$C$11,Parameter!$E$11)))</f>
        <v>0</v>
      </c>
      <c r="AB456" s="105"/>
      <c r="AC456" s="104">
        <f>IF(AB456=0,0,TRUNC((SQRT(AB456)- IF($G456="w",Parameter!$B$10,Parameter!$D$10))/IF($G456="w",Parameter!$C$10,Parameter!$E$10)))</f>
        <v>0</v>
      </c>
      <c r="AD456" s="38"/>
      <c r="AE456" s="55">
        <f>IF(AD456=0,0,TRUNC((SQRT(AD456)- IF($G456="w",Parameter!$B$15,Parameter!$D$15))/IF($G456="w",Parameter!$C$15,Parameter!$E$15)))</f>
        <v>0</v>
      </c>
      <c r="AF456" s="32"/>
      <c r="AG456" s="55">
        <f>IF(AF456=0,0,TRUNC((SQRT(AF456)- IF($G456="w",Parameter!$B$12,Parameter!$D$12))/IF($G456="w",Parameter!$C$12,Parameter!$E$12)))</f>
        <v>0</v>
      </c>
      <c r="AH456" s="60">
        <f t="shared" si="99"/>
        <v>0</v>
      </c>
      <c r="AI456" s="61">
        <f>LOOKUP($F456,Urkunde!$A$2:$A$16,IF($G456="w",Urkunde!$B$2:$B$16,Urkunde!$D$2:$D$16))</f>
        <v>0</v>
      </c>
      <c r="AJ456" s="61">
        <f>LOOKUP($F456,Urkunde!$A$2:$A$16,IF($G456="w",Urkunde!$C$2:$C$16,Urkunde!$E$2:$E$16))</f>
        <v>0</v>
      </c>
      <c r="AK456" s="61" t="str">
        <f t="shared" si="100"/>
        <v>-</v>
      </c>
      <c r="AL456" s="29">
        <f t="shared" si="101"/>
        <v>0</v>
      </c>
      <c r="AM456" s="21">
        <f t="shared" si="102"/>
        <v>0</v>
      </c>
      <c r="AN456" s="21">
        <f t="shared" si="103"/>
        <v>0</v>
      </c>
      <c r="AO456" s="21">
        <f t="shared" si="104"/>
        <v>0</v>
      </c>
      <c r="AP456" s="21">
        <f t="shared" si="105"/>
        <v>0</v>
      </c>
      <c r="AQ456" s="21">
        <f t="shared" si="106"/>
        <v>0</v>
      </c>
      <c r="AR456" s="21">
        <f t="shared" si="107"/>
        <v>0</v>
      </c>
      <c r="AS456" s="21">
        <f t="shared" si="108"/>
        <v>0</v>
      </c>
      <c r="AT456" s="21">
        <f t="shared" si="109"/>
        <v>0</v>
      </c>
      <c r="AU456" s="21">
        <f t="shared" si="110"/>
        <v>0</v>
      </c>
      <c r="AV456" s="21">
        <f t="shared" si="111"/>
        <v>0</v>
      </c>
    </row>
    <row r="457" spans="1:48" ht="15.6" x14ac:dyDescent="0.3">
      <c r="A457" s="51"/>
      <c r="B457" s="50"/>
      <c r="C457" s="96"/>
      <c r="D457" s="96"/>
      <c r="E457" s="49"/>
      <c r="F457" s="52">
        <f t="shared" si="98"/>
        <v>0</v>
      </c>
      <c r="G457" s="48"/>
      <c r="H457" s="38"/>
      <c r="I457" s="54">
        <f>IF(H457=0,0,TRUNC((50/(H457+0.24)- IF($G457="w",Parameter!$B$3,Parameter!$D$3))/IF($G457="w",Parameter!$C$3,Parameter!$E$3)))</f>
        <v>0</v>
      </c>
      <c r="J457" s="105"/>
      <c r="K457" s="54">
        <f>IF(J457=0,0,TRUNC((75/(J457+0.24)- IF($G457="w",Parameter!$B$3,Parameter!$D$3))/IF($G457="w",Parameter!$C$3,Parameter!$E$3)))</f>
        <v>0</v>
      </c>
      <c r="L457" s="105"/>
      <c r="M457" s="54">
        <f>IF(L457=0,0,TRUNC((100/(L457+0.24)- IF($G457="w",Parameter!$B$3,Parameter!$D$3))/IF($G457="w",Parameter!$C$3,Parameter!$E$3)))</f>
        <v>0</v>
      </c>
      <c r="N457" s="80"/>
      <c r="O457" s="79" t="s">
        <v>44</v>
      </c>
      <c r="P457" s="81"/>
      <c r="Q457" s="54">
        <f>IF($G457="m",0,IF(AND($P457=0,$N457=0),0,TRUNC((800/($N457*60+$P457)-IF($G457="w",Parameter!$B$6,Parameter!$D$6))/IF($G457="w",Parameter!$C$6,Parameter!$E$6))))</f>
        <v>0</v>
      </c>
      <c r="R457" s="106"/>
      <c r="S457" s="73">
        <f>IF(R457=0,0,TRUNC((2000/(R457)- IF(Q457="w",Parameter!$B$6,Parameter!$D$6))/IF(Q457="w",Parameter!$C$6,Parameter!$E$6)))</f>
        <v>0</v>
      </c>
      <c r="T457" s="106"/>
      <c r="U457" s="73">
        <f>IF(T457=0,0,TRUNC((2000/(T457)- IF(Q457="w",Parameter!$B$3,Parameter!$D$3))/IF(Q457="w",Parameter!$C$3,Parameter!$E$3)))</f>
        <v>0</v>
      </c>
      <c r="V457" s="80"/>
      <c r="W457" s="79" t="s">
        <v>44</v>
      </c>
      <c r="X457" s="81"/>
      <c r="Y457" s="54">
        <f>IF($G457="w",0,IF(AND($V457=0,$X457=0),0,TRUNC((1000/($V457*60+$X457)-IF($G457="w",Parameter!$B$6,Parameter!$D$6))/IF($G457="w",Parameter!$C$6,Parameter!$E$6))))</f>
        <v>0</v>
      </c>
      <c r="Z457" s="37"/>
      <c r="AA457" s="104">
        <f>IF(Z457=0,0,TRUNC((SQRT(Z457)- IF($G457="w",Parameter!$B$11,Parameter!$D$11))/IF($G457="w",Parameter!$C$11,Parameter!$E$11)))</f>
        <v>0</v>
      </c>
      <c r="AB457" s="105"/>
      <c r="AC457" s="104">
        <f>IF(AB457=0,0,TRUNC((SQRT(AB457)- IF($G457="w",Parameter!$B$10,Parameter!$D$10))/IF($G457="w",Parameter!$C$10,Parameter!$E$10)))</f>
        <v>0</v>
      </c>
      <c r="AD457" s="38"/>
      <c r="AE457" s="55">
        <f>IF(AD457=0,0,TRUNC((SQRT(AD457)- IF($G457="w",Parameter!$B$15,Parameter!$D$15))/IF($G457="w",Parameter!$C$15,Parameter!$E$15)))</f>
        <v>0</v>
      </c>
      <c r="AF457" s="32"/>
      <c r="AG457" s="55">
        <f>IF(AF457=0,0,TRUNC((SQRT(AF457)- IF($G457="w",Parameter!$B$12,Parameter!$D$12))/IF($G457="w",Parameter!$C$12,Parameter!$E$12)))</f>
        <v>0</v>
      </c>
      <c r="AH457" s="60">
        <f t="shared" si="99"/>
        <v>0</v>
      </c>
      <c r="AI457" s="61">
        <f>LOOKUP($F457,Urkunde!$A$2:$A$16,IF($G457="w",Urkunde!$B$2:$B$16,Urkunde!$D$2:$D$16))</f>
        <v>0</v>
      </c>
      <c r="AJ457" s="61">
        <f>LOOKUP($F457,Urkunde!$A$2:$A$16,IF($G457="w",Urkunde!$C$2:$C$16,Urkunde!$E$2:$E$16))</f>
        <v>0</v>
      </c>
      <c r="AK457" s="61" t="str">
        <f t="shared" si="100"/>
        <v>-</v>
      </c>
      <c r="AL457" s="29">
        <f t="shared" si="101"/>
        <v>0</v>
      </c>
      <c r="AM457" s="21">
        <f t="shared" si="102"/>
        <v>0</v>
      </c>
      <c r="AN457" s="21">
        <f t="shared" si="103"/>
        <v>0</v>
      </c>
      <c r="AO457" s="21">
        <f t="shared" si="104"/>
        <v>0</v>
      </c>
      <c r="AP457" s="21">
        <f t="shared" si="105"/>
        <v>0</v>
      </c>
      <c r="AQ457" s="21">
        <f t="shared" si="106"/>
        <v>0</v>
      </c>
      <c r="AR457" s="21">
        <f t="shared" si="107"/>
        <v>0</v>
      </c>
      <c r="AS457" s="21">
        <f t="shared" si="108"/>
        <v>0</v>
      </c>
      <c r="AT457" s="21">
        <f t="shared" si="109"/>
        <v>0</v>
      </c>
      <c r="AU457" s="21">
        <f t="shared" si="110"/>
        <v>0</v>
      </c>
      <c r="AV457" s="21">
        <f t="shared" si="111"/>
        <v>0</v>
      </c>
    </row>
    <row r="458" spans="1:48" ht="15.6" x14ac:dyDescent="0.3">
      <c r="A458" s="51"/>
      <c r="B458" s="50"/>
      <c r="C458" s="96"/>
      <c r="D458" s="96"/>
      <c r="E458" s="49"/>
      <c r="F458" s="52">
        <f t="shared" si="98"/>
        <v>0</v>
      </c>
      <c r="G458" s="48"/>
      <c r="H458" s="38"/>
      <c r="I458" s="54">
        <f>IF(H458=0,0,TRUNC((50/(H458+0.24)- IF($G458="w",Parameter!$B$3,Parameter!$D$3))/IF($G458="w",Parameter!$C$3,Parameter!$E$3)))</f>
        <v>0</v>
      </c>
      <c r="J458" s="105"/>
      <c r="K458" s="54">
        <f>IF(J458=0,0,TRUNC((75/(J458+0.24)- IF($G458="w",Parameter!$B$3,Parameter!$D$3))/IF($G458="w",Parameter!$C$3,Parameter!$E$3)))</f>
        <v>0</v>
      </c>
      <c r="L458" s="105"/>
      <c r="M458" s="54">
        <f>IF(L458=0,0,TRUNC((100/(L458+0.24)- IF($G458="w",Parameter!$B$3,Parameter!$D$3))/IF($G458="w",Parameter!$C$3,Parameter!$E$3)))</f>
        <v>0</v>
      </c>
      <c r="N458" s="80"/>
      <c r="O458" s="79" t="s">
        <v>44</v>
      </c>
      <c r="P458" s="81"/>
      <c r="Q458" s="54">
        <f>IF($G458="m",0,IF(AND($P458=0,$N458=0),0,TRUNC((800/($N458*60+$P458)-IF($G458="w",Parameter!$B$6,Parameter!$D$6))/IF($G458="w",Parameter!$C$6,Parameter!$E$6))))</f>
        <v>0</v>
      </c>
      <c r="R458" s="106"/>
      <c r="S458" s="73">
        <f>IF(R458=0,0,TRUNC((2000/(R458)- IF(Q458="w",Parameter!$B$6,Parameter!$D$6))/IF(Q458="w",Parameter!$C$6,Parameter!$E$6)))</f>
        <v>0</v>
      </c>
      <c r="T458" s="106"/>
      <c r="U458" s="73">
        <f>IF(T458=0,0,TRUNC((2000/(T458)- IF(Q458="w",Parameter!$B$3,Parameter!$D$3))/IF(Q458="w",Parameter!$C$3,Parameter!$E$3)))</f>
        <v>0</v>
      </c>
      <c r="V458" s="80"/>
      <c r="W458" s="79" t="s">
        <v>44</v>
      </c>
      <c r="X458" s="81"/>
      <c r="Y458" s="54">
        <f>IF($G458="w",0,IF(AND($V458=0,$X458=0),0,TRUNC((1000/($V458*60+$X458)-IF($G458="w",Parameter!$B$6,Parameter!$D$6))/IF($G458="w",Parameter!$C$6,Parameter!$E$6))))</f>
        <v>0</v>
      </c>
      <c r="Z458" s="37"/>
      <c r="AA458" s="104">
        <f>IF(Z458=0,0,TRUNC((SQRT(Z458)- IF($G458="w",Parameter!$B$11,Parameter!$D$11))/IF($G458="w",Parameter!$C$11,Parameter!$E$11)))</f>
        <v>0</v>
      </c>
      <c r="AB458" s="105"/>
      <c r="AC458" s="104">
        <f>IF(AB458=0,0,TRUNC((SQRT(AB458)- IF($G458="w",Parameter!$B$10,Parameter!$D$10))/IF($G458="w",Parameter!$C$10,Parameter!$E$10)))</f>
        <v>0</v>
      </c>
      <c r="AD458" s="38"/>
      <c r="AE458" s="55">
        <f>IF(AD458=0,0,TRUNC((SQRT(AD458)- IF($G458="w",Parameter!$B$15,Parameter!$D$15))/IF($G458="w",Parameter!$C$15,Parameter!$E$15)))</f>
        <v>0</v>
      </c>
      <c r="AF458" s="32"/>
      <c r="AG458" s="55">
        <f>IF(AF458=0,0,TRUNC((SQRT(AF458)- IF($G458="w",Parameter!$B$12,Parameter!$D$12))/IF($G458="w",Parameter!$C$12,Parameter!$E$12)))</f>
        <v>0</v>
      </c>
      <c r="AH458" s="60">
        <f t="shared" si="99"/>
        <v>0</v>
      </c>
      <c r="AI458" s="61">
        <f>LOOKUP($F458,Urkunde!$A$2:$A$16,IF($G458="w",Urkunde!$B$2:$B$16,Urkunde!$D$2:$D$16))</f>
        <v>0</v>
      </c>
      <c r="AJ458" s="61">
        <f>LOOKUP($F458,Urkunde!$A$2:$A$16,IF($G458="w",Urkunde!$C$2:$C$16,Urkunde!$E$2:$E$16))</f>
        <v>0</v>
      </c>
      <c r="AK458" s="61" t="str">
        <f t="shared" si="100"/>
        <v>-</v>
      </c>
      <c r="AL458" s="29">
        <f t="shared" si="101"/>
        <v>0</v>
      </c>
      <c r="AM458" s="21">
        <f t="shared" si="102"/>
        <v>0</v>
      </c>
      <c r="AN458" s="21">
        <f t="shared" si="103"/>
        <v>0</v>
      </c>
      <c r="AO458" s="21">
        <f t="shared" si="104"/>
        <v>0</v>
      </c>
      <c r="AP458" s="21">
        <f t="shared" si="105"/>
        <v>0</v>
      </c>
      <c r="AQ458" s="21">
        <f t="shared" si="106"/>
        <v>0</v>
      </c>
      <c r="AR458" s="21">
        <f t="shared" si="107"/>
        <v>0</v>
      </c>
      <c r="AS458" s="21">
        <f t="shared" si="108"/>
        <v>0</v>
      </c>
      <c r="AT458" s="21">
        <f t="shared" si="109"/>
        <v>0</v>
      </c>
      <c r="AU458" s="21">
        <f t="shared" si="110"/>
        <v>0</v>
      </c>
      <c r="AV458" s="21">
        <f t="shared" si="111"/>
        <v>0</v>
      </c>
    </row>
    <row r="459" spans="1:48" ht="15.6" x14ac:dyDescent="0.3">
      <c r="A459" s="51"/>
      <c r="B459" s="50"/>
      <c r="C459" s="96"/>
      <c r="D459" s="96"/>
      <c r="E459" s="49"/>
      <c r="F459" s="52">
        <f t="shared" si="98"/>
        <v>0</v>
      </c>
      <c r="G459" s="48"/>
      <c r="H459" s="38"/>
      <c r="I459" s="54">
        <f>IF(H459=0,0,TRUNC((50/(H459+0.24)- IF($G459="w",Parameter!$B$3,Parameter!$D$3))/IF($G459="w",Parameter!$C$3,Parameter!$E$3)))</f>
        <v>0</v>
      </c>
      <c r="J459" s="105"/>
      <c r="K459" s="54">
        <f>IF(J459=0,0,TRUNC((75/(J459+0.24)- IF($G459="w",Parameter!$B$3,Parameter!$D$3))/IF($G459="w",Parameter!$C$3,Parameter!$E$3)))</f>
        <v>0</v>
      </c>
      <c r="L459" s="105"/>
      <c r="M459" s="54">
        <f>IF(L459=0,0,TRUNC((100/(L459+0.24)- IF($G459="w",Parameter!$B$3,Parameter!$D$3))/IF($G459="w",Parameter!$C$3,Parameter!$E$3)))</f>
        <v>0</v>
      </c>
      <c r="N459" s="80"/>
      <c r="O459" s="79" t="s">
        <v>44</v>
      </c>
      <c r="P459" s="81"/>
      <c r="Q459" s="54">
        <f>IF($G459="m",0,IF(AND($P459=0,$N459=0),0,TRUNC((800/($N459*60+$P459)-IF($G459="w",Parameter!$B$6,Parameter!$D$6))/IF($G459="w",Parameter!$C$6,Parameter!$E$6))))</f>
        <v>0</v>
      </c>
      <c r="R459" s="106"/>
      <c r="S459" s="73">
        <f>IF(R459=0,0,TRUNC((2000/(R459)- IF(Q459="w",Parameter!$B$6,Parameter!$D$6))/IF(Q459="w",Parameter!$C$6,Parameter!$E$6)))</f>
        <v>0</v>
      </c>
      <c r="T459" s="106"/>
      <c r="U459" s="73">
        <f>IF(T459=0,0,TRUNC((2000/(T459)- IF(Q459="w",Parameter!$B$3,Parameter!$D$3))/IF(Q459="w",Parameter!$C$3,Parameter!$E$3)))</f>
        <v>0</v>
      </c>
      <c r="V459" s="80"/>
      <c r="W459" s="79" t="s">
        <v>44</v>
      </c>
      <c r="X459" s="81"/>
      <c r="Y459" s="54">
        <f>IF($G459="w",0,IF(AND($V459=0,$X459=0),0,TRUNC((1000/($V459*60+$X459)-IF($G459="w",Parameter!$B$6,Parameter!$D$6))/IF($G459="w",Parameter!$C$6,Parameter!$E$6))))</f>
        <v>0</v>
      </c>
      <c r="Z459" s="37"/>
      <c r="AA459" s="104">
        <f>IF(Z459=0,0,TRUNC((SQRT(Z459)- IF($G459="w",Parameter!$B$11,Parameter!$D$11))/IF($G459="w",Parameter!$C$11,Parameter!$E$11)))</f>
        <v>0</v>
      </c>
      <c r="AB459" s="105"/>
      <c r="AC459" s="104">
        <f>IF(AB459=0,0,TRUNC((SQRT(AB459)- IF($G459="w",Parameter!$B$10,Parameter!$D$10))/IF($G459="w",Parameter!$C$10,Parameter!$E$10)))</f>
        <v>0</v>
      </c>
      <c r="AD459" s="38"/>
      <c r="AE459" s="55">
        <f>IF(AD459=0,0,TRUNC((SQRT(AD459)- IF($G459="w",Parameter!$B$15,Parameter!$D$15))/IF($G459="w",Parameter!$C$15,Parameter!$E$15)))</f>
        <v>0</v>
      </c>
      <c r="AF459" s="32"/>
      <c r="AG459" s="55">
        <f>IF(AF459=0,0,TRUNC((SQRT(AF459)- IF($G459="w",Parameter!$B$12,Parameter!$D$12))/IF($G459="w",Parameter!$C$12,Parameter!$E$12)))</f>
        <v>0</v>
      </c>
      <c r="AH459" s="60">
        <f t="shared" si="99"/>
        <v>0</v>
      </c>
      <c r="AI459" s="61">
        <f>LOOKUP($F459,Urkunde!$A$2:$A$16,IF($G459="w",Urkunde!$B$2:$B$16,Urkunde!$D$2:$D$16))</f>
        <v>0</v>
      </c>
      <c r="AJ459" s="61">
        <f>LOOKUP($F459,Urkunde!$A$2:$A$16,IF($G459="w",Urkunde!$C$2:$C$16,Urkunde!$E$2:$E$16))</f>
        <v>0</v>
      </c>
      <c r="AK459" s="61" t="str">
        <f t="shared" si="100"/>
        <v>-</v>
      </c>
      <c r="AL459" s="29">
        <f t="shared" si="101"/>
        <v>0</v>
      </c>
      <c r="AM459" s="21">
        <f t="shared" si="102"/>
        <v>0</v>
      </c>
      <c r="AN459" s="21">
        <f t="shared" si="103"/>
        <v>0</v>
      </c>
      <c r="AO459" s="21">
        <f t="shared" si="104"/>
        <v>0</v>
      </c>
      <c r="AP459" s="21">
        <f t="shared" si="105"/>
        <v>0</v>
      </c>
      <c r="AQ459" s="21">
        <f t="shared" si="106"/>
        <v>0</v>
      </c>
      <c r="AR459" s="21">
        <f t="shared" si="107"/>
        <v>0</v>
      </c>
      <c r="AS459" s="21">
        <f t="shared" si="108"/>
        <v>0</v>
      </c>
      <c r="AT459" s="21">
        <f t="shared" si="109"/>
        <v>0</v>
      </c>
      <c r="AU459" s="21">
        <f t="shared" si="110"/>
        <v>0</v>
      </c>
      <c r="AV459" s="21">
        <f t="shared" si="111"/>
        <v>0</v>
      </c>
    </row>
    <row r="460" spans="1:48" ht="15.6" x14ac:dyDescent="0.3">
      <c r="A460" s="51"/>
      <c r="B460" s="50"/>
      <c r="C460" s="96"/>
      <c r="D460" s="96"/>
      <c r="E460" s="49"/>
      <c r="F460" s="52">
        <f t="shared" si="98"/>
        <v>0</v>
      </c>
      <c r="G460" s="48"/>
      <c r="H460" s="38"/>
      <c r="I460" s="54">
        <f>IF(H460=0,0,TRUNC((50/(H460+0.24)- IF($G460="w",Parameter!$B$3,Parameter!$D$3))/IF($G460="w",Parameter!$C$3,Parameter!$E$3)))</f>
        <v>0</v>
      </c>
      <c r="J460" s="105"/>
      <c r="K460" s="54">
        <f>IF(J460=0,0,TRUNC((75/(J460+0.24)- IF($G460="w",Parameter!$B$3,Parameter!$D$3))/IF($G460="w",Parameter!$C$3,Parameter!$E$3)))</f>
        <v>0</v>
      </c>
      <c r="L460" s="105"/>
      <c r="M460" s="54">
        <f>IF(L460=0,0,TRUNC((100/(L460+0.24)- IF($G460="w",Parameter!$B$3,Parameter!$D$3))/IF($G460="w",Parameter!$C$3,Parameter!$E$3)))</f>
        <v>0</v>
      </c>
      <c r="N460" s="80"/>
      <c r="O460" s="79" t="s">
        <v>44</v>
      </c>
      <c r="P460" s="81"/>
      <c r="Q460" s="54">
        <f>IF($G460="m",0,IF(AND($P460=0,$N460=0),0,TRUNC((800/($N460*60+$P460)-IF($G460="w",Parameter!$B$6,Parameter!$D$6))/IF($G460="w",Parameter!$C$6,Parameter!$E$6))))</f>
        <v>0</v>
      </c>
      <c r="R460" s="106"/>
      <c r="S460" s="73">
        <f>IF(R460=0,0,TRUNC((2000/(R460)- IF(Q460="w",Parameter!$B$6,Parameter!$D$6))/IF(Q460="w",Parameter!$C$6,Parameter!$E$6)))</f>
        <v>0</v>
      </c>
      <c r="T460" s="106"/>
      <c r="U460" s="73">
        <f>IF(T460=0,0,TRUNC((2000/(T460)- IF(Q460="w",Parameter!$B$3,Parameter!$D$3))/IF(Q460="w",Parameter!$C$3,Parameter!$E$3)))</f>
        <v>0</v>
      </c>
      <c r="V460" s="80"/>
      <c r="W460" s="79" t="s">
        <v>44</v>
      </c>
      <c r="X460" s="81"/>
      <c r="Y460" s="54">
        <f>IF($G460="w",0,IF(AND($V460=0,$X460=0),0,TRUNC((1000/($V460*60+$X460)-IF($G460="w",Parameter!$B$6,Parameter!$D$6))/IF($G460="w",Parameter!$C$6,Parameter!$E$6))))</f>
        <v>0</v>
      </c>
      <c r="Z460" s="37"/>
      <c r="AA460" s="104">
        <f>IF(Z460=0,0,TRUNC((SQRT(Z460)- IF($G460="w",Parameter!$B$11,Parameter!$D$11))/IF($G460="w",Parameter!$C$11,Parameter!$E$11)))</f>
        <v>0</v>
      </c>
      <c r="AB460" s="105"/>
      <c r="AC460" s="104">
        <f>IF(AB460=0,0,TRUNC((SQRT(AB460)- IF($G460="w",Parameter!$B$10,Parameter!$D$10))/IF($G460="w",Parameter!$C$10,Parameter!$E$10)))</f>
        <v>0</v>
      </c>
      <c r="AD460" s="38"/>
      <c r="AE460" s="55">
        <f>IF(AD460=0,0,TRUNC((SQRT(AD460)- IF($G460="w",Parameter!$B$15,Parameter!$D$15))/IF($G460="w",Parameter!$C$15,Parameter!$E$15)))</f>
        <v>0</v>
      </c>
      <c r="AF460" s="32"/>
      <c r="AG460" s="55">
        <f>IF(AF460=0,0,TRUNC((SQRT(AF460)- IF($G460="w",Parameter!$B$12,Parameter!$D$12))/IF($G460="w",Parameter!$C$12,Parameter!$E$12)))</f>
        <v>0</v>
      </c>
      <c r="AH460" s="60">
        <f t="shared" si="99"/>
        <v>0</v>
      </c>
      <c r="AI460" s="61">
        <f>LOOKUP($F460,Urkunde!$A$2:$A$16,IF($G460="w",Urkunde!$B$2:$B$16,Urkunde!$D$2:$D$16))</f>
        <v>0</v>
      </c>
      <c r="AJ460" s="61">
        <f>LOOKUP($F460,Urkunde!$A$2:$A$16,IF($G460="w",Urkunde!$C$2:$C$16,Urkunde!$E$2:$E$16))</f>
        <v>0</v>
      </c>
      <c r="AK460" s="61" t="str">
        <f t="shared" si="100"/>
        <v>-</v>
      </c>
      <c r="AL460" s="29">
        <f t="shared" si="101"/>
        <v>0</v>
      </c>
      <c r="AM460" s="21">
        <f t="shared" si="102"/>
        <v>0</v>
      </c>
      <c r="AN460" s="21">
        <f t="shared" si="103"/>
        <v>0</v>
      </c>
      <c r="AO460" s="21">
        <f t="shared" si="104"/>
        <v>0</v>
      </c>
      <c r="AP460" s="21">
        <f t="shared" si="105"/>
        <v>0</v>
      </c>
      <c r="AQ460" s="21">
        <f t="shared" si="106"/>
        <v>0</v>
      </c>
      <c r="AR460" s="21">
        <f t="shared" si="107"/>
        <v>0</v>
      </c>
      <c r="AS460" s="21">
        <f t="shared" si="108"/>
        <v>0</v>
      </c>
      <c r="AT460" s="21">
        <f t="shared" si="109"/>
        <v>0</v>
      </c>
      <c r="AU460" s="21">
        <f t="shared" si="110"/>
        <v>0</v>
      </c>
      <c r="AV460" s="21">
        <f t="shared" si="111"/>
        <v>0</v>
      </c>
    </row>
    <row r="461" spans="1:48" ht="15.6" x14ac:dyDescent="0.3">
      <c r="A461" s="51"/>
      <c r="B461" s="50"/>
      <c r="C461" s="96"/>
      <c r="D461" s="96"/>
      <c r="E461" s="49"/>
      <c r="F461" s="52">
        <f t="shared" si="98"/>
        <v>0</v>
      </c>
      <c r="G461" s="48"/>
      <c r="H461" s="38"/>
      <c r="I461" s="54">
        <f>IF(H461=0,0,TRUNC((50/(H461+0.24)- IF($G461="w",Parameter!$B$3,Parameter!$D$3))/IF($G461="w",Parameter!$C$3,Parameter!$E$3)))</f>
        <v>0</v>
      </c>
      <c r="J461" s="105"/>
      <c r="K461" s="54">
        <f>IF(J461=0,0,TRUNC((75/(J461+0.24)- IF($G461="w",Parameter!$B$3,Parameter!$D$3))/IF($G461="w",Parameter!$C$3,Parameter!$E$3)))</f>
        <v>0</v>
      </c>
      <c r="L461" s="105"/>
      <c r="M461" s="54">
        <f>IF(L461=0,0,TRUNC((100/(L461+0.24)- IF($G461="w",Parameter!$B$3,Parameter!$D$3))/IF($G461="w",Parameter!$C$3,Parameter!$E$3)))</f>
        <v>0</v>
      </c>
      <c r="N461" s="80"/>
      <c r="O461" s="79" t="s">
        <v>44</v>
      </c>
      <c r="P461" s="81"/>
      <c r="Q461" s="54">
        <f>IF($G461="m",0,IF(AND($P461=0,$N461=0),0,TRUNC((800/($N461*60+$P461)-IF($G461="w",Parameter!$B$6,Parameter!$D$6))/IF($G461="w",Parameter!$C$6,Parameter!$E$6))))</f>
        <v>0</v>
      </c>
      <c r="R461" s="106"/>
      <c r="S461" s="73">
        <f>IF(R461=0,0,TRUNC((2000/(R461)- IF(Q461="w",Parameter!$B$6,Parameter!$D$6))/IF(Q461="w",Parameter!$C$6,Parameter!$E$6)))</f>
        <v>0</v>
      </c>
      <c r="T461" s="106"/>
      <c r="U461" s="73">
        <f>IF(T461=0,0,TRUNC((2000/(T461)- IF(Q461="w",Parameter!$B$3,Parameter!$D$3))/IF(Q461="w",Parameter!$C$3,Parameter!$E$3)))</f>
        <v>0</v>
      </c>
      <c r="V461" s="80"/>
      <c r="W461" s="79" t="s">
        <v>44</v>
      </c>
      <c r="X461" s="81"/>
      <c r="Y461" s="54">
        <f>IF($G461="w",0,IF(AND($V461=0,$X461=0),0,TRUNC((1000/($V461*60+$X461)-IF($G461="w",Parameter!$B$6,Parameter!$D$6))/IF($G461="w",Parameter!$C$6,Parameter!$E$6))))</f>
        <v>0</v>
      </c>
      <c r="Z461" s="37"/>
      <c r="AA461" s="104">
        <f>IF(Z461=0,0,TRUNC((SQRT(Z461)- IF($G461="w",Parameter!$B$11,Parameter!$D$11))/IF($G461="w",Parameter!$C$11,Parameter!$E$11)))</f>
        <v>0</v>
      </c>
      <c r="AB461" s="105"/>
      <c r="AC461" s="104">
        <f>IF(AB461=0,0,TRUNC((SQRT(AB461)- IF($G461="w",Parameter!$B$10,Parameter!$D$10))/IF($G461="w",Parameter!$C$10,Parameter!$E$10)))</f>
        <v>0</v>
      </c>
      <c r="AD461" s="38"/>
      <c r="AE461" s="55">
        <f>IF(AD461=0,0,TRUNC((SQRT(AD461)- IF($G461="w",Parameter!$B$15,Parameter!$D$15))/IF($G461="w",Parameter!$C$15,Parameter!$E$15)))</f>
        <v>0</v>
      </c>
      <c r="AF461" s="32"/>
      <c r="AG461" s="55">
        <f>IF(AF461=0,0,TRUNC((SQRT(AF461)- IF($G461="w",Parameter!$B$12,Parameter!$D$12))/IF($G461="w",Parameter!$C$12,Parameter!$E$12)))</f>
        <v>0</v>
      </c>
      <c r="AH461" s="60">
        <f t="shared" si="99"/>
        <v>0</v>
      </c>
      <c r="AI461" s="61">
        <f>LOOKUP($F461,Urkunde!$A$2:$A$16,IF($G461="w",Urkunde!$B$2:$B$16,Urkunde!$D$2:$D$16))</f>
        <v>0</v>
      </c>
      <c r="AJ461" s="61">
        <f>LOOKUP($F461,Urkunde!$A$2:$A$16,IF($G461="w",Urkunde!$C$2:$C$16,Urkunde!$E$2:$E$16))</f>
        <v>0</v>
      </c>
      <c r="AK461" s="61" t="str">
        <f t="shared" si="100"/>
        <v>-</v>
      </c>
      <c r="AL461" s="29">
        <f t="shared" si="101"/>
        <v>0</v>
      </c>
      <c r="AM461" s="21">
        <f t="shared" si="102"/>
        <v>0</v>
      </c>
      <c r="AN461" s="21">
        <f t="shared" si="103"/>
        <v>0</v>
      </c>
      <c r="AO461" s="21">
        <f t="shared" si="104"/>
        <v>0</v>
      </c>
      <c r="AP461" s="21">
        <f t="shared" si="105"/>
        <v>0</v>
      </c>
      <c r="AQ461" s="21">
        <f t="shared" si="106"/>
        <v>0</v>
      </c>
      <c r="AR461" s="21">
        <f t="shared" si="107"/>
        <v>0</v>
      </c>
      <c r="AS461" s="21">
        <f t="shared" si="108"/>
        <v>0</v>
      </c>
      <c r="AT461" s="21">
        <f t="shared" si="109"/>
        <v>0</v>
      </c>
      <c r="AU461" s="21">
        <f t="shared" si="110"/>
        <v>0</v>
      </c>
      <c r="AV461" s="21">
        <f t="shared" si="111"/>
        <v>0</v>
      </c>
    </row>
    <row r="462" spans="1:48" ht="15.6" x14ac:dyDescent="0.3">
      <c r="A462" s="51"/>
      <c r="B462" s="50"/>
      <c r="C462" s="96"/>
      <c r="D462" s="96"/>
      <c r="E462" s="49"/>
      <c r="F462" s="52">
        <f t="shared" si="98"/>
        <v>0</v>
      </c>
      <c r="G462" s="48"/>
      <c r="H462" s="38"/>
      <c r="I462" s="54">
        <f>IF(H462=0,0,TRUNC((50/(H462+0.24)- IF($G462="w",Parameter!$B$3,Parameter!$D$3))/IF($G462="w",Parameter!$C$3,Parameter!$E$3)))</f>
        <v>0</v>
      </c>
      <c r="J462" s="105"/>
      <c r="K462" s="54">
        <f>IF(J462=0,0,TRUNC((75/(J462+0.24)- IF($G462="w",Parameter!$B$3,Parameter!$D$3))/IF($G462="w",Parameter!$C$3,Parameter!$E$3)))</f>
        <v>0</v>
      </c>
      <c r="L462" s="105"/>
      <c r="M462" s="54">
        <f>IF(L462=0,0,TRUNC((100/(L462+0.24)- IF($G462="w",Parameter!$B$3,Parameter!$D$3))/IF($G462="w",Parameter!$C$3,Parameter!$E$3)))</f>
        <v>0</v>
      </c>
      <c r="N462" s="80"/>
      <c r="O462" s="79" t="s">
        <v>44</v>
      </c>
      <c r="P462" s="81"/>
      <c r="Q462" s="54">
        <f>IF($G462="m",0,IF(AND($P462=0,$N462=0),0,TRUNC((800/($N462*60+$P462)-IF($G462="w",Parameter!$B$6,Parameter!$D$6))/IF($G462="w",Parameter!$C$6,Parameter!$E$6))))</f>
        <v>0</v>
      </c>
      <c r="R462" s="106"/>
      <c r="S462" s="73">
        <f>IF(R462=0,0,TRUNC((2000/(R462)- IF(Q462="w",Parameter!$B$6,Parameter!$D$6))/IF(Q462="w",Parameter!$C$6,Parameter!$E$6)))</f>
        <v>0</v>
      </c>
      <c r="T462" s="106"/>
      <c r="U462" s="73">
        <f>IF(T462=0,0,TRUNC((2000/(T462)- IF(Q462="w",Parameter!$B$3,Parameter!$D$3))/IF(Q462="w",Parameter!$C$3,Parameter!$E$3)))</f>
        <v>0</v>
      </c>
      <c r="V462" s="80"/>
      <c r="W462" s="79" t="s">
        <v>44</v>
      </c>
      <c r="X462" s="81"/>
      <c r="Y462" s="54">
        <f>IF($G462="w",0,IF(AND($V462=0,$X462=0),0,TRUNC((1000/($V462*60+$X462)-IF($G462="w",Parameter!$B$6,Parameter!$D$6))/IF($G462="w",Parameter!$C$6,Parameter!$E$6))))</f>
        <v>0</v>
      </c>
      <c r="Z462" s="37"/>
      <c r="AA462" s="104">
        <f>IF(Z462=0,0,TRUNC((SQRT(Z462)- IF($G462="w",Parameter!$B$11,Parameter!$D$11))/IF($G462="w",Parameter!$C$11,Parameter!$E$11)))</f>
        <v>0</v>
      </c>
      <c r="AB462" s="105"/>
      <c r="AC462" s="104">
        <f>IF(AB462=0,0,TRUNC((SQRT(AB462)- IF($G462="w",Parameter!$B$10,Parameter!$D$10))/IF($G462="w",Parameter!$C$10,Parameter!$E$10)))</f>
        <v>0</v>
      </c>
      <c r="AD462" s="38"/>
      <c r="AE462" s="55">
        <f>IF(AD462=0,0,TRUNC((SQRT(AD462)- IF($G462="w",Parameter!$B$15,Parameter!$D$15))/IF($G462="w",Parameter!$C$15,Parameter!$E$15)))</f>
        <v>0</v>
      </c>
      <c r="AF462" s="32"/>
      <c r="AG462" s="55">
        <f>IF(AF462=0,0,TRUNC((SQRT(AF462)- IF($G462="w",Parameter!$B$12,Parameter!$D$12))/IF($G462="w",Parameter!$C$12,Parameter!$E$12)))</f>
        <v>0</v>
      </c>
      <c r="AH462" s="60">
        <f t="shared" si="99"/>
        <v>0</v>
      </c>
      <c r="AI462" s="61">
        <f>LOOKUP($F462,Urkunde!$A$2:$A$16,IF($G462="w",Urkunde!$B$2:$B$16,Urkunde!$D$2:$D$16))</f>
        <v>0</v>
      </c>
      <c r="AJ462" s="61">
        <f>LOOKUP($F462,Urkunde!$A$2:$A$16,IF($G462="w",Urkunde!$C$2:$C$16,Urkunde!$E$2:$E$16))</f>
        <v>0</v>
      </c>
      <c r="AK462" s="61" t="str">
        <f t="shared" si="100"/>
        <v>-</v>
      </c>
      <c r="AL462" s="29">
        <f t="shared" si="101"/>
        <v>0</v>
      </c>
      <c r="AM462" s="21">
        <f t="shared" si="102"/>
        <v>0</v>
      </c>
      <c r="AN462" s="21">
        <f t="shared" si="103"/>
        <v>0</v>
      </c>
      <c r="AO462" s="21">
        <f t="shared" si="104"/>
        <v>0</v>
      </c>
      <c r="AP462" s="21">
        <f t="shared" si="105"/>
        <v>0</v>
      </c>
      <c r="AQ462" s="21">
        <f t="shared" si="106"/>
        <v>0</v>
      </c>
      <c r="AR462" s="21">
        <f t="shared" si="107"/>
        <v>0</v>
      </c>
      <c r="AS462" s="21">
        <f t="shared" si="108"/>
        <v>0</v>
      </c>
      <c r="AT462" s="21">
        <f t="shared" si="109"/>
        <v>0</v>
      </c>
      <c r="AU462" s="21">
        <f t="shared" si="110"/>
        <v>0</v>
      </c>
      <c r="AV462" s="21">
        <f t="shared" si="111"/>
        <v>0</v>
      </c>
    </row>
    <row r="463" spans="1:48" ht="15.6" x14ac:dyDescent="0.3">
      <c r="A463" s="51"/>
      <c r="B463" s="50"/>
      <c r="C463" s="96"/>
      <c r="D463" s="96"/>
      <c r="E463" s="49"/>
      <c r="F463" s="52">
        <f t="shared" si="98"/>
        <v>0</v>
      </c>
      <c r="G463" s="48"/>
      <c r="H463" s="38"/>
      <c r="I463" s="54">
        <f>IF(H463=0,0,TRUNC((50/(H463+0.24)- IF($G463="w",Parameter!$B$3,Parameter!$D$3))/IF($G463="w",Parameter!$C$3,Parameter!$E$3)))</f>
        <v>0</v>
      </c>
      <c r="J463" s="105"/>
      <c r="K463" s="54">
        <f>IF(J463=0,0,TRUNC((75/(J463+0.24)- IF($G463="w",Parameter!$B$3,Parameter!$D$3))/IF($G463="w",Parameter!$C$3,Parameter!$E$3)))</f>
        <v>0</v>
      </c>
      <c r="L463" s="105"/>
      <c r="M463" s="54">
        <f>IF(L463=0,0,TRUNC((100/(L463+0.24)- IF($G463="w",Parameter!$B$3,Parameter!$D$3))/IF($G463="w",Parameter!$C$3,Parameter!$E$3)))</f>
        <v>0</v>
      </c>
      <c r="N463" s="80"/>
      <c r="O463" s="79" t="s">
        <v>44</v>
      </c>
      <c r="P463" s="81"/>
      <c r="Q463" s="54">
        <f>IF($G463="m",0,IF(AND($P463=0,$N463=0),0,TRUNC((800/($N463*60+$P463)-IF($G463="w",Parameter!$B$6,Parameter!$D$6))/IF($G463="w",Parameter!$C$6,Parameter!$E$6))))</f>
        <v>0</v>
      </c>
      <c r="R463" s="106"/>
      <c r="S463" s="73">
        <f>IF(R463=0,0,TRUNC((2000/(R463)- IF(Q463="w",Parameter!$B$6,Parameter!$D$6))/IF(Q463="w",Parameter!$C$6,Parameter!$E$6)))</f>
        <v>0</v>
      </c>
      <c r="T463" s="106"/>
      <c r="U463" s="73">
        <f>IF(T463=0,0,TRUNC((2000/(T463)- IF(Q463="w",Parameter!$B$3,Parameter!$D$3))/IF(Q463="w",Parameter!$C$3,Parameter!$E$3)))</f>
        <v>0</v>
      </c>
      <c r="V463" s="80"/>
      <c r="W463" s="79" t="s">
        <v>44</v>
      </c>
      <c r="X463" s="81"/>
      <c r="Y463" s="54">
        <f>IF($G463="w",0,IF(AND($V463=0,$X463=0),0,TRUNC((1000/($V463*60+$X463)-IF($G463="w",Parameter!$B$6,Parameter!$D$6))/IF($G463="w",Parameter!$C$6,Parameter!$E$6))))</f>
        <v>0</v>
      </c>
      <c r="Z463" s="37"/>
      <c r="AA463" s="104">
        <f>IF(Z463=0,0,TRUNC((SQRT(Z463)- IF($G463="w",Parameter!$B$11,Parameter!$D$11))/IF($G463="w",Parameter!$C$11,Parameter!$E$11)))</f>
        <v>0</v>
      </c>
      <c r="AB463" s="105"/>
      <c r="AC463" s="104">
        <f>IF(AB463=0,0,TRUNC((SQRT(AB463)- IF($G463="w",Parameter!$B$10,Parameter!$D$10))/IF($G463="w",Parameter!$C$10,Parameter!$E$10)))</f>
        <v>0</v>
      </c>
      <c r="AD463" s="38"/>
      <c r="AE463" s="55">
        <f>IF(AD463=0,0,TRUNC((SQRT(AD463)- IF($G463="w",Parameter!$B$15,Parameter!$D$15))/IF($G463="w",Parameter!$C$15,Parameter!$E$15)))</f>
        <v>0</v>
      </c>
      <c r="AF463" s="32"/>
      <c r="AG463" s="55">
        <f>IF(AF463=0,0,TRUNC((SQRT(AF463)- IF($G463="w",Parameter!$B$12,Parameter!$D$12))/IF($G463="w",Parameter!$C$12,Parameter!$E$12)))</f>
        <v>0</v>
      </c>
      <c r="AH463" s="60">
        <f t="shared" si="99"/>
        <v>0</v>
      </c>
      <c r="AI463" s="61">
        <f>LOOKUP($F463,Urkunde!$A$2:$A$16,IF($G463="w",Urkunde!$B$2:$B$16,Urkunde!$D$2:$D$16))</f>
        <v>0</v>
      </c>
      <c r="AJ463" s="61">
        <f>LOOKUP($F463,Urkunde!$A$2:$A$16,IF($G463="w",Urkunde!$C$2:$C$16,Urkunde!$E$2:$E$16))</f>
        <v>0</v>
      </c>
      <c r="AK463" s="61" t="str">
        <f t="shared" si="100"/>
        <v>-</v>
      </c>
      <c r="AL463" s="29">
        <f t="shared" si="101"/>
        <v>0</v>
      </c>
      <c r="AM463" s="21">
        <f t="shared" si="102"/>
        <v>0</v>
      </c>
      <c r="AN463" s="21">
        <f t="shared" si="103"/>
        <v>0</v>
      </c>
      <c r="AO463" s="21">
        <f t="shared" si="104"/>
        <v>0</v>
      </c>
      <c r="AP463" s="21">
        <f t="shared" si="105"/>
        <v>0</v>
      </c>
      <c r="AQ463" s="21">
        <f t="shared" si="106"/>
        <v>0</v>
      </c>
      <c r="AR463" s="21">
        <f t="shared" si="107"/>
        <v>0</v>
      </c>
      <c r="AS463" s="21">
        <f t="shared" si="108"/>
        <v>0</v>
      </c>
      <c r="AT463" s="21">
        <f t="shared" si="109"/>
        <v>0</v>
      </c>
      <c r="AU463" s="21">
        <f t="shared" si="110"/>
        <v>0</v>
      </c>
      <c r="AV463" s="21">
        <f t="shared" si="111"/>
        <v>0</v>
      </c>
    </row>
    <row r="464" spans="1:48" ht="15.6" x14ac:dyDescent="0.3">
      <c r="A464" s="51"/>
      <c r="B464" s="50"/>
      <c r="C464" s="96"/>
      <c r="D464" s="96"/>
      <c r="E464" s="49"/>
      <c r="F464" s="52">
        <f t="shared" si="98"/>
        <v>0</v>
      </c>
      <c r="G464" s="48"/>
      <c r="H464" s="38"/>
      <c r="I464" s="54">
        <f>IF(H464=0,0,TRUNC((50/(H464+0.24)- IF($G464="w",Parameter!$B$3,Parameter!$D$3))/IF($G464="w",Parameter!$C$3,Parameter!$E$3)))</f>
        <v>0</v>
      </c>
      <c r="J464" s="105"/>
      <c r="K464" s="54">
        <f>IF(J464=0,0,TRUNC((75/(J464+0.24)- IF($G464="w",Parameter!$B$3,Parameter!$D$3))/IF($G464="w",Parameter!$C$3,Parameter!$E$3)))</f>
        <v>0</v>
      </c>
      <c r="L464" s="105"/>
      <c r="M464" s="54">
        <f>IF(L464=0,0,TRUNC((100/(L464+0.24)- IF($G464="w",Parameter!$B$3,Parameter!$D$3))/IF($G464="w",Parameter!$C$3,Parameter!$E$3)))</f>
        <v>0</v>
      </c>
      <c r="N464" s="80"/>
      <c r="O464" s="79" t="s">
        <v>44</v>
      </c>
      <c r="P464" s="81"/>
      <c r="Q464" s="54">
        <f>IF($G464="m",0,IF(AND($P464=0,$N464=0),0,TRUNC((800/($N464*60+$P464)-IF($G464="w",Parameter!$B$6,Parameter!$D$6))/IF($G464="w",Parameter!$C$6,Parameter!$E$6))))</f>
        <v>0</v>
      </c>
      <c r="R464" s="106"/>
      <c r="S464" s="73">
        <f>IF(R464=0,0,TRUNC((2000/(R464)- IF(Q464="w",Parameter!$B$6,Parameter!$D$6))/IF(Q464="w",Parameter!$C$6,Parameter!$E$6)))</f>
        <v>0</v>
      </c>
      <c r="T464" s="106"/>
      <c r="U464" s="73">
        <f>IF(T464=0,0,TRUNC((2000/(T464)- IF(Q464="w",Parameter!$B$3,Parameter!$D$3))/IF(Q464="w",Parameter!$C$3,Parameter!$E$3)))</f>
        <v>0</v>
      </c>
      <c r="V464" s="80"/>
      <c r="W464" s="79" t="s">
        <v>44</v>
      </c>
      <c r="X464" s="81"/>
      <c r="Y464" s="54">
        <f>IF($G464="w",0,IF(AND($V464=0,$X464=0),0,TRUNC((1000/($V464*60+$X464)-IF($G464="w",Parameter!$B$6,Parameter!$D$6))/IF($G464="w",Parameter!$C$6,Parameter!$E$6))))</f>
        <v>0</v>
      </c>
      <c r="Z464" s="37"/>
      <c r="AA464" s="104">
        <f>IF(Z464=0,0,TRUNC((SQRT(Z464)- IF($G464="w",Parameter!$B$11,Parameter!$D$11))/IF($G464="w",Parameter!$C$11,Parameter!$E$11)))</f>
        <v>0</v>
      </c>
      <c r="AB464" s="105"/>
      <c r="AC464" s="104">
        <f>IF(AB464=0,0,TRUNC((SQRT(AB464)- IF($G464="w",Parameter!$B$10,Parameter!$D$10))/IF($G464="w",Parameter!$C$10,Parameter!$E$10)))</f>
        <v>0</v>
      </c>
      <c r="AD464" s="38"/>
      <c r="AE464" s="55">
        <f>IF(AD464=0,0,TRUNC((SQRT(AD464)- IF($G464="w",Parameter!$B$15,Parameter!$D$15))/IF($G464="w",Parameter!$C$15,Parameter!$E$15)))</f>
        <v>0</v>
      </c>
      <c r="AF464" s="32"/>
      <c r="AG464" s="55">
        <f>IF(AF464=0,0,TRUNC((SQRT(AF464)- IF($G464="w",Parameter!$B$12,Parameter!$D$12))/IF($G464="w",Parameter!$C$12,Parameter!$E$12)))</f>
        <v>0</v>
      </c>
      <c r="AH464" s="60">
        <f t="shared" si="99"/>
        <v>0</v>
      </c>
      <c r="AI464" s="61">
        <f>LOOKUP($F464,Urkunde!$A$2:$A$16,IF($G464="w",Urkunde!$B$2:$B$16,Urkunde!$D$2:$D$16))</f>
        <v>0</v>
      </c>
      <c r="AJ464" s="61">
        <f>LOOKUP($F464,Urkunde!$A$2:$A$16,IF($G464="w",Urkunde!$C$2:$C$16,Urkunde!$E$2:$E$16))</f>
        <v>0</v>
      </c>
      <c r="AK464" s="61" t="str">
        <f t="shared" si="100"/>
        <v>-</v>
      </c>
      <c r="AL464" s="29">
        <f t="shared" si="101"/>
        <v>0</v>
      </c>
      <c r="AM464" s="21">
        <f t="shared" si="102"/>
        <v>0</v>
      </c>
      <c r="AN464" s="21">
        <f t="shared" si="103"/>
        <v>0</v>
      </c>
      <c r="AO464" s="21">
        <f t="shared" si="104"/>
        <v>0</v>
      </c>
      <c r="AP464" s="21">
        <f t="shared" si="105"/>
        <v>0</v>
      </c>
      <c r="AQ464" s="21">
        <f t="shared" si="106"/>
        <v>0</v>
      </c>
      <c r="AR464" s="21">
        <f t="shared" si="107"/>
        <v>0</v>
      </c>
      <c r="AS464" s="21">
        <f t="shared" si="108"/>
        <v>0</v>
      </c>
      <c r="AT464" s="21">
        <f t="shared" si="109"/>
        <v>0</v>
      </c>
      <c r="AU464" s="21">
        <f t="shared" si="110"/>
        <v>0</v>
      </c>
      <c r="AV464" s="21">
        <f t="shared" si="111"/>
        <v>0</v>
      </c>
    </row>
    <row r="465" spans="1:48" ht="15.6" x14ac:dyDescent="0.3">
      <c r="A465" s="51"/>
      <c r="B465" s="50"/>
      <c r="C465" s="96"/>
      <c r="D465" s="96"/>
      <c r="E465" s="49"/>
      <c r="F465" s="52">
        <f t="shared" si="98"/>
        <v>0</v>
      </c>
      <c r="G465" s="48"/>
      <c r="H465" s="38"/>
      <c r="I465" s="54">
        <f>IF(H465=0,0,TRUNC((50/(H465+0.24)- IF($G465="w",Parameter!$B$3,Parameter!$D$3))/IF($G465="w",Parameter!$C$3,Parameter!$E$3)))</f>
        <v>0</v>
      </c>
      <c r="J465" s="105"/>
      <c r="K465" s="54">
        <f>IF(J465=0,0,TRUNC((75/(J465+0.24)- IF($G465="w",Parameter!$B$3,Parameter!$D$3))/IF($G465="w",Parameter!$C$3,Parameter!$E$3)))</f>
        <v>0</v>
      </c>
      <c r="L465" s="105"/>
      <c r="M465" s="54">
        <f>IF(L465=0,0,TRUNC((100/(L465+0.24)- IF($G465="w",Parameter!$B$3,Parameter!$D$3))/IF($G465="w",Parameter!$C$3,Parameter!$E$3)))</f>
        <v>0</v>
      </c>
      <c r="N465" s="80"/>
      <c r="O465" s="79" t="s">
        <v>44</v>
      </c>
      <c r="P465" s="81"/>
      <c r="Q465" s="54">
        <f>IF($G465="m",0,IF(AND($P465=0,$N465=0),0,TRUNC((800/($N465*60+$P465)-IF($G465="w",Parameter!$B$6,Parameter!$D$6))/IF($G465="w",Parameter!$C$6,Parameter!$E$6))))</f>
        <v>0</v>
      </c>
      <c r="R465" s="106"/>
      <c r="S465" s="73">
        <f>IF(R465=0,0,TRUNC((2000/(R465)- IF(Q465="w",Parameter!$B$6,Parameter!$D$6))/IF(Q465="w",Parameter!$C$6,Parameter!$E$6)))</f>
        <v>0</v>
      </c>
      <c r="T465" s="106"/>
      <c r="U465" s="73">
        <f>IF(T465=0,0,TRUNC((2000/(T465)- IF(Q465="w",Parameter!$B$3,Parameter!$D$3))/IF(Q465="w",Parameter!$C$3,Parameter!$E$3)))</f>
        <v>0</v>
      </c>
      <c r="V465" s="80"/>
      <c r="W465" s="79" t="s">
        <v>44</v>
      </c>
      <c r="X465" s="81"/>
      <c r="Y465" s="54">
        <f>IF($G465="w",0,IF(AND($V465=0,$X465=0),0,TRUNC((1000/($V465*60+$X465)-IF($G465="w",Parameter!$B$6,Parameter!$D$6))/IF($G465="w",Parameter!$C$6,Parameter!$E$6))))</f>
        <v>0</v>
      </c>
      <c r="Z465" s="37"/>
      <c r="AA465" s="104">
        <f>IF(Z465=0,0,TRUNC((SQRT(Z465)- IF($G465="w",Parameter!$B$11,Parameter!$D$11))/IF($G465="w",Parameter!$C$11,Parameter!$E$11)))</f>
        <v>0</v>
      </c>
      <c r="AB465" s="105"/>
      <c r="AC465" s="104">
        <f>IF(AB465=0,0,TRUNC((SQRT(AB465)- IF($G465="w",Parameter!$B$10,Parameter!$D$10))/IF($G465="w",Parameter!$C$10,Parameter!$E$10)))</f>
        <v>0</v>
      </c>
      <c r="AD465" s="38"/>
      <c r="AE465" s="55">
        <f>IF(AD465=0,0,TRUNC((SQRT(AD465)- IF($G465="w",Parameter!$B$15,Parameter!$D$15))/IF($G465="w",Parameter!$C$15,Parameter!$E$15)))</f>
        <v>0</v>
      </c>
      <c r="AF465" s="32"/>
      <c r="AG465" s="55">
        <f>IF(AF465=0,0,TRUNC((SQRT(AF465)- IF($G465="w",Parameter!$B$12,Parameter!$D$12))/IF($G465="w",Parameter!$C$12,Parameter!$E$12)))</f>
        <v>0</v>
      </c>
      <c r="AH465" s="60">
        <f t="shared" si="99"/>
        <v>0</v>
      </c>
      <c r="AI465" s="61">
        <f>LOOKUP($F465,Urkunde!$A$2:$A$16,IF($G465="w",Urkunde!$B$2:$B$16,Urkunde!$D$2:$D$16))</f>
        <v>0</v>
      </c>
      <c r="AJ465" s="61">
        <f>LOOKUP($F465,Urkunde!$A$2:$A$16,IF($G465="w",Urkunde!$C$2:$C$16,Urkunde!$E$2:$E$16))</f>
        <v>0</v>
      </c>
      <c r="AK465" s="61" t="str">
        <f t="shared" si="100"/>
        <v>-</v>
      </c>
      <c r="AL465" s="29">
        <f t="shared" si="101"/>
        <v>0</v>
      </c>
      <c r="AM465" s="21">
        <f t="shared" si="102"/>
        <v>0</v>
      </c>
      <c r="AN465" s="21">
        <f t="shared" si="103"/>
        <v>0</v>
      </c>
      <c r="AO465" s="21">
        <f t="shared" si="104"/>
        <v>0</v>
      </c>
      <c r="AP465" s="21">
        <f t="shared" si="105"/>
        <v>0</v>
      </c>
      <c r="AQ465" s="21">
        <f t="shared" si="106"/>
        <v>0</v>
      </c>
      <c r="AR465" s="21">
        <f t="shared" si="107"/>
        <v>0</v>
      </c>
      <c r="AS465" s="21">
        <f t="shared" si="108"/>
        <v>0</v>
      </c>
      <c r="AT465" s="21">
        <f t="shared" si="109"/>
        <v>0</v>
      </c>
      <c r="AU465" s="21">
        <f t="shared" si="110"/>
        <v>0</v>
      </c>
      <c r="AV465" s="21">
        <f t="shared" si="111"/>
        <v>0</v>
      </c>
    </row>
    <row r="466" spans="1:48" ht="15.6" x14ac:dyDescent="0.3">
      <c r="A466" s="51"/>
      <c r="B466" s="50"/>
      <c r="C466" s="96"/>
      <c r="D466" s="96"/>
      <c r="E466" s="49"/>
      <c r="F466" s="52">
        <f t="shared" si="98"/>
        <v>0</v>
      </c>
      <c r="G466" s="48"/>
      <c r="H466" s="38"/>
      <c r="I466" s="54">
        <f>IF(H466=0,0,TRUNC((50/(H466+0.24)- IF($G466="w",Parameter!$B$3,Parameter!$D$3))/IF($G466="w",Parameter!$C$3,Parameter!$E$3)))</f>
        <v>0</v>
      </c>
      <c r="J466" s="105"/>
      <c r="K466" s="54">
        <f>IF(J466=0,0,TRUNC((75/(J466+0.24)- IF($G466="w",Parameter!$B$3,Parameter!$D$3))/IF($G466="w",Parameter!$C$3,Parameter!$E$3)))</f>
        <v>0</v>
      </c>
      <c r="L466" s="105"/>
      <c r="M466" s="54">
        <f>IF(L466=0,0,TRUNC((100/(L466+0.24)- IF($G466="w",Parameter!$B$3,Parameter!$D$3))/IF($G466="w",Parameter!$C$3,Parameter!$E$3)))</f>
        <v>0</v>
      </c>
      <c r="N466" s="80"/>
      <c r="O466" s="79" t="s">
        <v>44</v>
      </c>
      <c r="P466" s="81"/>
      <c r="Q466" s="54">
        <f>IF($G466="m",0,IF(AND($P466=0,$N466=0),0,TRUNC((800/($N466*60+$P466)-IF($G466="w",Parameter!$B$6,Parameter!$D$6))/IF($G466="w",Parameter!$C$6,Parameter!$E$6))))</f>
        <v>0</v>
      </c>
      <c r="R466" s="106"/>
      <c r="S466" s="73">
        <f>IF(R466=0,0,TRUNC((2000/(R466)- IF(Q466="w",Parameter!$B$6,Parameter!$D$6))/IF(Q466="w",Parameter!$C$6,Parameter!$E$6)))</f>
        <v>0</v>
      </c>
      <c r="T466" s="106"/>
      <c r="U466" s="73">
        <f>IF(T466=0,0,TRUNC((2000/(T466)- IF(Q466="w",Parameter!$B$3,Parameter!$D$3))/IF(Q466="w",Parameter!$C$3,Parameter!$E$3)))</f>
        <v>0</v>
      </c>
      <c r="V466" s="80"/>
      <c r="W466" s="79" t="s">
        <v>44</v>
      </c>
      <c r="X466" s="81"/>
      <c r="Y466" s="54">
        <f>IF($G466="w",0,IF(AND($V466=0,$X466=0),0,TRUNC((1000/($V466*60+$X466)-IF($G466="w",Parameter!$B$6,Parameter!$D$6))/IF($G466="w",Parameter!$C$6,Parameter!$E$6))))</f>
        <v>0</v>
      </c>
      <c r="Z466" s="37"/>
      <c r="AA466" s="104">
        <f>IF(Z466=0,0,TRUNC((SQRT(Z466)- IF($G466="w",Parameter!$B$11,Parameter!$D$11))/IF($G466="w",Parameter!$C$11,Parameter!$E$11)))</f>
        <v>0</v>
      </c>
      <c r="AB466" s="105"/>
      <c r="AC466" s="104">
        <f>IF(AB466=0,0,TRUNC((SQRT(AB466)- IF($G466="w",Parameter!$B$10,Parameter!$D$10))/IF($G466="w",Parameter!$C$10,Parameter!$E$10)))</f>
        <v>0</v>
      </c>
      <c r="AD466" s="38"/>
      <c r="AE466" s="55">
        <f>IF(AD466=0,0,TRUNC((SQRT(AD466)- IF($G466="w",Parameter!$B$15,Parameter!$D$15))/IF($G466="w",Parameter!$C$15,Parameter!$E$15)))</f>
        <v>0</v>
      </c>
      <c r="AF466" s="32"/>
      <c r="AG466" s="55">
        <f>IF(AF466=0,0,TRUNC((SQRT(AF466)- IF($G466="w",Parameter!$B$12,Parameter!$D$12))/IF($G466="w",Parameter!$C$12,Parameter!$E$12)))</f>
        <v>0</v>
      </c>
      <c r="AH466" s="60">
        <f t="shared" si="99"/>
        <v>0</v>
      </c>
      <c r="AI466" s="61">
        <f>LOOKUP($F466,Urkunde!$A$2:$A$16,IF($G466="w",Urkunde!$B$2:$B$16,Urkunde!$D$2:$D$16))</f>
        <v>0</v>
      </c>
      <c r="AJ466" s="61">
        <f>LOOKUP($F466,Urkunde!$A$2:$A$16,IF($G466="w",Urkunde!$C$2:$C$16,Urkunde!$E$2:$E$16))</f>
        <v>0</v>
      </c>
      <c r="AK466" s="61" t="str">
        <f t="shared" si="100"/>
        <v>-</v>
      </c>
      <c r="AL466" s="29">
        <f t="shared" si="101"/>
        <v>0</v>
      </c>
      <c r="AM466" s="21">
        <f t="shared" si="102"/>
        <v>0</v>
      </c>
      <c r="AN466" s="21">
        <f t="shared" si="103"/>
        <v>0</v>
      </c>
      <c r="AO466" s="21">
        <f t="shared" si="104"/>
        <v>0</v>
      </c>
      <c r="AP466" s="21">
        <f t="shared" si="105"/>
        <v>0</v>
      </c>
      <c r="AQ466" s="21">
        <f t="shared" si="106"/>
        <v>0</v>
      </c>
      <c r="AR466" s="21">
        <f t="shared" si="107"/>
        <v>0</v>
      </c>
      <c r="AS466" s="21">
        <f t="shared" si="108"/>
        <v>0</v>
      </c>
      <c r="AT466" s="21">
        <f t="shared" si="109"/>
        <v>0</v>
      </c>
      <c r="AU466" s="21">
        <f t="shared" si="110"/>
        <v>0</v>
      </c>
      <c r="AV466" s="21">
        <f t="shared" si="111"/>
        <v>0</v>
      </c>
    </row>
    <row r="467" spans="1:48" ht="15.6" x14ac:dyDescent="0.3">
      <c r="A467" s="51"/>
      <c r="B467" s="50"/>
      <c r="C467" s="96"/>
      <c r="D467" s="96"/>
      <c r="E467" s="49"/>
      <c r="F467" s="52">
        <f t="shared" si="98"/>
        <v>0</v>
      </c>
      <c r="G467" s="48"/>
      <c r="H467" s="38"/>
      <c r="I467" s="54">
        <f>IF(H467=0,0,TRUNC((50/(H467+0.24)- IF($G467="w",Parameter!$B$3,Parameter!$D$3))/IF($G467="w",Parameter!$C$3,Parameter!$E$3)))</f>
        <v>0</v>
      </c>
      <c r="J467" s="105"/>
      <c r="K467" s="54">
        <f>IF(J467=0,0,TRUNC((75/(J467+0.24)- IF($G467="w",Parameter!$B$3,Parameter!$D$3))/IF($G467="w",Parameter!$C$3,Parameter!$E$3)))</f>
        <v>0</v>
      </c>
      <c r="L467" s="105"/>
      <c r="M467" s="54">
        <f>IF(L467=0,0,TRUNC((100/(L467+0.24)- IF($G467="w",Parameter!$B$3,Parameter!$D$3))/IF($G467="w",Parameter!$C$3,Parameter!$E$3)))</f>
        <v>0</v>
      </c>
      <c r="N467" s="80"/>
      <c r="O467" s="79" t="s">
        <v>44</v>
      </c>
      <c r="P467" s="81"/>
      <c r="Q467" s="54">
        <f>IF($G467="m",0,IF(AND($P467=0,$N467=0),0,TRUNC((800/($N467*60+$P467)-IF($G467="w",Parameter!$B$6,Parameter!$D$6))/IF($G467="w",Parameter!$C$6,Parameter!$E$6))))</f>
        <v>0</v>
      </c>
      <c r="R467" s="106"/>
      <c r="S467" s="73">
        <f>IF(R467=0,0,TRUNC((2000/(R467)- IF(Q467="w",Parameter!$B$6,Parameter!$D$6))/IF(Q467="w",Parameter!$C$6,Parameter!$E$6)))</f>
        <v>0</v>
      </c>
      <c r="T467" s="106"/>
      <c r="U467" s="73">
        <f>IF(T467=0,0,TRUNC((2000/(T467)- IF(Q467="w",Parameter!$B$3,Parameter!$D$3))/IF(Q467="w",Parameter!$C$3,Parameter!$E$3)))</f>
        <v>0</v>
      </c>
      <c r="V467" s="80"/>
      <c r="W467" s="79" t="s">
        <v>44</v>
      </c>
      <c r="X467" s="81"/>
      <c r="Y467" s="54">
        <f>IF($G467="w",0,IF(AND($V467=0,$X467=0),0,TRUNC((1000/($V467*60+$X467)-IF($G467="w",Parameter!$B$6,Parameter!$D$6))/IF($G467="w",Parameter!$C$6,Parameter!$E$6))))</f>
        <v>0</v>
      </c>
      <c r="Z467" s="37"/>
      <c r="AA467" s="104">
        <f>IF(Z467=0,0,TRUNC((SQRT(Z467)- IF($G467="w",Parameter!$B$11,Parameter!$D$11))/IF($G467="w",Parameter!$C$11,Parameter!$E$11)))</f>
        <v>0</v>
      </c>
      <c r="AB467" s="105"/>
      <c r="AC467" s="104">
        <f>IF(AB467=0,0,TRUNC((SQRT(AB467)- IF($G467="w",Parameter!$B$10,Parameter!$D$10))/IF($G467="w",Parameter!$C$10,Parameter!$E$10)))</f>
        <v>0</v>
      </c>
      <c r="AD467" s="38"/>
      <c r="AE467" s="55">
        <f>IF(AD467=0,0,TRUNC((SQRT(AD467)- IF($G467="w",Parameter!$B$15,Parameter!$D$15))/IF($G467="w",Parameter!$C$15,Parameter!$E$15)))</f>
        <v>0</v>
      </c>
      <c r="AF467" s="32"/>
      <c r="AG467" s="55">
        <f>IF(AF467=0,0,TRUNC((SQRT(AF467)- IF($G467="w",Parameter!$B$12,Parameter!$D$12))/IF($G467="w",Parameter!$C$12,Parameter!$E$12)))</f>
        <v>0</v>
      </c>
      <c r="AH467" s="60">
        <f t="shared" si="99"/>
        <v>0</v>
      </c>
      <c r="AI467" s="61">
        <f>LOOKUP($F467,Urkunde!$A$2:$A$16,IF($G467="w",Urkunde!$B$2:$B$16,Urkunde!$D$2:$D$16))</f>
        <v>0</v>
      </c>
      <c r="AJ467" s="61">
        <f>LOOKUP($F467,Urkunde!$A$2:$A$16,IF($G467="w",Urkunde!$C$2:$C$16,Urkunde!$E$2:$E$16))</f>
        <v>0</v>
      </c>
      <c r="AK467" s="61" t="str">
        <f t="shared" si="100"/>
        <v>-</v>
      </c>
      <c r="AL467" s="29">
        <f t="shared" si="101"/>
        <v>0</v>
      </c>
      <c r="AM467" s="21">
        <f t="shared" si="102"/>
        <v>0</v>
      </c>
      <c r="AN467" s="21">
        <f t="shared" si="103"/>
        <v>0</v>
      </c>
      <c r="AO467" s="21">
        <f t="shared" si="104"/>
        <v>0</v>
      </c>
      <c r="AP467" s="21">
        <f t="shared" si="105"/>
        <v>0</v>
      </c>
      <c r="AQ467" s="21">
        <f t="shared" si="106"/>
        <v>0</v>
      </c>
      <c r="AR467" s="21">
        <f t="shared" si="107"/>
        <v>0</v>
      </c>
      <c r="AS467" s="21">
        <f t="shared" si="108"/>
        <v>0</v>
      </c>
      <c r="AT467" s="21">
        <f t="shared" si="109"/>
        <v>0</v>
      </c>
      <c r="AU467" s="21">
        <f t="shared" si="110"/>
        <v>0</v>
      </c>
      <c r="AV467" s="21">
        <f t="shared" si="111"/>
        <v>0</v>
      </c>
    </row>
    <row r="468" spans="1:48" ht="15.6" x14ac:dyDescent="0.3">
      <c r="A468" s="51"/>
      <c r="B468" s="50"/>
      <c r="C468" s="96"/>
      <c r="D468" s="96"/>
      <c r="E468" s="49"/>
      <c r="F468" s="52">
        <f t="shared" si="98"/>
        <v>0</v>
      </c>
      <c r="G468" s="48"/>
      <c r="H468" s="38"/>
      <c r="I468" s="54">
        <f>IF(H468=0,0,TRUNC((50/(H468+0.24)- IF($G468="w",Parameter!$B$3,Parameter!$D$3))/IF($G468="w",Parameter!$C$3,Parameter!$E$3)))</f>
        <v>0</v>
      </c>
      <c r="J468" s="105"/>
      <c r="K468" s="54">
        <f>IF(J468=0,0,TRUNC((75/(J468+0.24)- IF($G468="w",Parameter!$B$3,Parameter!$D$3))/IF($G468="w",Parameter!$C$3,Parameter!$E$3)))</f>
        <v>0</v>
      </c>
      <c r="L468" s="105"/>
      <c r="M468" s="54">
        <f>IF(L468=0,0,TRUNC((100/(L468+0.24)- IF($G468="w",Parameter!$B$3,Parameter!$D$3))/IF($G468="w",Parameter!$C$3,Parameter!$E$3)))</f>
        <v>0</v>
      </c>
      <c r="N468" s="80"/>
      <c r="O468" s="79" t="s">
        <v>44</v>
      </c>
      <c r="P468" s="81"/>
      <c r="Q468" s="54">
        <f>IF($G468="m",0,IF(AND($P468=0,$N468=0),0,TRUNC((800/($N468*60+$P468)-IF($G468="w",Parameter!$B$6,Parameter!$D$6))/IF($G468="w",Parameter!$C$6,Parameter!$E$6))))</f>
        <v>0</v>
      </c>
      <c r="R468" s="106"/>
      <c r="S468" s="73">
        <f>IF(R468=0,0,TRUNC((2000/(R468)- IF(Q468="w",Parameter!$B$6,Parameter!$D$6))/IF(Q468="w",Parameter!$C$6,Parameter!$E$6)))</f>
        <v>0</v>
      </c>
      <c r="T468" s="106"/>
      <c r="U468" s="73">
        <f>IF(T468=0,0,TRUNC((2000/(T468)- IF(Q468="w",Parameter!$B$3,Parameter!$D$3))/IF(Q468="w",Parameter!$C$3,Parameter!$E$3)))</f>
        <v>0</v>
      </c>
      <c r="V468" s="80"/>
      <c r="W468" s="79" t="s">
        <v>44</v>
      </c>
      <c r="X468" s="81"/>
      <c r="Y468" s="54">
        <f>IF($G468="w",0,IF(AND($V468=0,$X468=0),0,TRUNC((1000/($V468*60+$X468)-IF($G468="w",Parameter!$B$6,Parameter!$D$6))/IF($G468="w",Parameter!$C$6,Parameter!$E$6))))</f>
        <v>0</v>
      </c>
      <c r="Z468" s="37"/>
      <c r="AA468" s="104">
        <f>IF(Z468=0,0,TRUNC((SQRT(Z468)- IF($G468="w",Parameter!$B$11,Parameter!$D$11))/IF($G468="w",Parameter!$C$11,Parameter!$E$11)))</f>
        <v>0</v>
      </c>
      <c r="AB468" s="105"/>
      <c r="AC468" s="104">
        <f>IF(AB468=0,0,TRUNC((SQRT(AB468)- IF($G468="w",Parameter!$B$10,Parameter!$D$10))/IF($G468="w",Parameter!$C$10,Parameter!$E$10)))</f>
        <v>0</v>
      </c>
      <c r="AD468" s="38"/>
      <c r="AE468" s="55">
        <f>IF(AD468=0,0,TRUNC((SQRT(AD468)- IF($G468="w",Parameter!$B$15,Parameter!$D$15))/IF($G468="w",Parameter!$C$15,Parameter!$E$15)))</f>
        <v>0</v>
      </c>
      <c r="AF468" s="32"/>
      <c r="AG468" s="55">
        <f>IF(AF468=0,0,TRUNC((SQRT(AF468)- IF($G468="w",Parameter!$B$12,Parameter!$D$12))/IF($G468="w",Parameter!$C$12,Parameter!$E$12)))</f>
        <v>0</v>
      </c>
      <c r="AH468" s="60">
        <f t="shared" si="99"/>
        <v>0</v>
      </c>
      <c r="AI468" s="61">
        <f>LOOKUP($F468,Urkunde!$A$2:$A$16,IF($G468="w",Urkunde!$B$2:$B$16,Urkunde!$D$2:$D$16))</f>
        <v>0</v>
      </c>
      <c r="AJ468" s="61">
        <f>LOOKUP($F468,Urkunde!$A$2:$A$16,IF($G468="w",Urkunde!$C$2:$C$16,Urkunde!$E$2:$E$16))</f>
        <v>0</v>
      </c>
      <c r="AK468" s="61" t="str">
        <f t="shared" si="100"/>
        <v>-</v>
      </c>
      <c r="AL468" s="29">
        <f t="shared" si="101"/>
        <v>0</v>
      </c>
      <c r="AM468" s="21">
        <f t="shared" si="102"/>
        <v>0</v>
      </c>
      <c r="AN468" s="21">
        <f t="shared" si="103"/>
        <v>0</v>
      </c>
      <c r="AO468" s="21">
        <f t="shared" si="104"/>
        <v>0</v>
      </c>
      <c r="AP468" s="21">
        <f t="shared" si="105"/>
        <v>0</v>
      </c>
      <c r="AQ468" s="21">
        <f t="shared" si="106"/>
        <v>0</v>
      </c>
      <c r="AR468" s="21">
        <f t="shared" si="107"/>
        <v>0</v>
      </c>
      <c r="AS468" s="21">
        <f t="shared" si="108"/>
        <v>0</v>
      </c>
      <c r="AT468" s="21">
        <f t="shared" si="109"/>
        <v>0</v>
      </c>
      <c r="AU468" s="21">
        <f t="shared" si="110"/>
        <v>0</v>
      </c>
      <c r="AV468" s="21">
        <f t="shared" si="111"/>
        <v>0</v>
      </c>
    </row>
    <row r="469" spans="1:48" ht="15.6" x14ac:dyDescent="0.3">
      <c r="A469" s="51"/>
      <c r="B469" s="50"/>
      <c r="C469" s="96"/>
      <c r="D469" s="96"/>
      <c r="E469" s="49"/>
      <c r="F469" s="52">
        <f t="shared" si="98"/>
        <v>0</v>
      </c>
      <c r="G469" s="48"/>
      <c r="H469" s="38"/>
      <c r="I469" s="54">
        <f>IF(H469=0,0,TRUNC((50/(H469+0.24)- IF($G469="w",Parameter!$B$3,Parameter!$D$3))/IF($G469="w",Parameter!$C$3,Parameter!$E$3)))</f>
        <v>0</v>
      </c>
      <c r="J469" s="105"/>
      <c r="K469" s="54">
        <f>IF(J469=0,0,TRUNC((75/(J469+0.24)- IF($G469="w",Parameter!$B$3,Parameter!$D$3))/IF($G469="w",Parameter!$C$3,Parameter!$E$3)))</f>
        <v>0</v>
      </c>
      <c r="L469" s="105"/>
      <c r="M469" s="54">
        <f>IF(L469=0,0,TRUNC((100/(L469+0.24)- IF($G469="w",Parameter!$B$3,Parameter!$D$3))/IF($G469="w",Parameter!$C$3,Parameter!$E$3)))</f>
        <v>0</v>
      </c>
      <c r="N469" s="80"/>
      <c r="O469" s="79" t="s">
        <v>44</v>
      </c>
      <c r="P469" s="81"/>
      <c r="Q469" s="54">
        <f>IF($G469="m",0,IF(AND($P469=0,$N469=0),0,TRUNC((800/($N469*60+$P469)-IF($G469="w",Parameter!$B$6,Parameter!$D$6))/IF($G469="w",Parameter!$C$6,Parameter!$E$6))))</f>
        <v>0</v>
      </c>
      <c r="R469" s="106"/>
      <c r="S469" s="73">
        <f>IF(R469=0,0,TRUNC((2000/(R469)- IF(Q469="w",Parameter!$B$6,Parameter!$D$6))/IF(Q469="w",Parameter!$C$6,Parameter!$E$6)))</f>
        <v>0</v>
      </c>
      <c r="T469" s="106"/>
      <c r="U469" s="73">
        <f>IF(T469=0,0,TRUNC((2000/(T469)- IF(Q469="w",Parameter!$B$3,Parameter!$D$3))/IF(Q469="w",Parameter!$C$3,Parameter!$E$3)))</f>
        <v>0</v>
      </c>
      <c r="V469" s="80"/>
      <c r="W469" s="79" t="s">
        <v>44</v>
      </c>
      <c r="X469" s="81"/>
      <c r="Y469" s="54">
        <f>IF($G469="w",0,IF(AND($V469=0,$X469=0),0,TRUNC((1000/($V469*60+$X469)-IF($G469="w",Parameter!$B$6,Parameter!$D$6))/IF($G469="w",Parameter!$C$6,Parameter!$E$6))))</f>
        <v>0</v>
      </c>
      <c r="Z469" s="37"/>
      <c r="AA469" s="104">
        <f>IF(Z469=0,0,TRUNC((SQRT(Z469)- IF($G469="w",Parameter!$B$11,Parameter!$D$11))/IF($G469="w",Parameter!$C$11,Parameter!$E$11)))</f>
        <v>0</v>
      </c>
      <c r="AB469" s="105"/>
      <c r="AC469" s="104">
        <f>IF(AB469=0,0,TRUNC((SQRT(AB469)- IF($G469="w",Parameter!$B$10,Parameter!$D$10))/IF($G469="w",Parameter!$C$10,Parameter!$E$10)))</f>
        <v>0</v>
      </c>
      <c r="AD469" s="38"/>
      <c r="AE469" s="55">
        <f>IF(AD469=0,0,TRUNC((SQRT(AD469)- IF($G469="w",Parameter!$B$15,Parameter!$D$15))/IF($G469="w",Parameter!$C$15,Parameter!$E$15)))</f>
        <v>0</v>
      </c>
      <c r="AF469" s="32"/>
      <c r="AG469" s="55">
        <f>IF(AF469=0,0,TRUNC((SQRT(AF469)- IF($G469="w",Parameter!$B$12,Parameter!$D$12))/IF($G469="w",Parameter!$C$12,Parameter!$E$12)))</f>
        <v>0</v>
      </c>
      <c r="AH469" s="60">
        <f t="shared" si="99"/>
        <v>0</v>
      </c>
      <c r="AI469" s="61">
        <f>LOOKUP($F469,Urkunde!$A$2:$A$16,IF($G469="w",Urkunde!$B$2:$B$16,Urkunde!$D$2:$D$16))</f>
        <v>0</v>
      </c>
      <c r="AJ469" s="61">
        <f>LOOKUP($F469,Urkunde!$A$2:$A$16,IF($G469="w",Urkunde!$C$2:$C$16,Urkunde!$E$2:$E$16))</f>
        <v>0</v>
      </c>
      <c r="AK469" s="61" t="str">
        <f t="shared" si="100"/>
        <v>-</v>
      </c>
      <c r="AL469" s="29">
        <f t="shared" si="101"/>
        <v>0</v>
      </c>
      <c r="AM469" s="21">
        <f t="shared" si="102"/>
        <v>0</v>
      </c>
      <c r="AN469" s="21">
        <f t="shared" si="103"/>
        <v>0</v>
      </c>
      <c r="AO469" s="21">
        <f t="shared" si="104"/>
        <v>0</v>
      </c>
      <c r="AP469" s="21">
        <f t="shared" si="105"/>
        <v>0</v>
      </c>
      <c r="AQ469" s="21">
        <f t="shared" si="106"/>
        <v>0</v>
      </c>
      <c r="AR469" s="21">
        <f t="shared" si="107"/>
        <v>0</v>
      </c>
      <c r="AS469" s="21">
        <f t="shared" si="108"/>
        <v>0</v>
      </c>
      <c r="AT469" s="21">
        <f t="shared" si="109"/>
        <v>0</v>
      </c>
      <c r="AU469" s="21">
        <f t="shared" si="110"/>
        <v>0</v>
      </c>
      <c r="AV469" s="21">
        <f t="shared" si="111"/>
        <v>0</v>
      </c>
    </row>
    <row r="470" spans="1:48" ht="15.6" x14ac:dyDescent="0.3">
      <c r="A470" s="51"/>
      <c r="B470" s="50"/>
      <c r="C470" s="96"/>
      <c r="D470" s="96"/>
      <c r="E470" s="49"/>
      <c r="F470" s="52">
        <f t="shared" si="98"/>
        <v>0</v>
      </c>
      <c r="G470" s="48"/>
      <c r="H470" s="38"/>
      <c r="I470" s="54">
        <f>IF(H470=0,0,TRUNC((50/(H470+0.24)- IF($G470="w",Parameter!$B$3,Parameter!$D$3))/IF($G470="w",Parameter!$C$3,Parameter!$E$3)))</f>
        <v>0</v>
      </c>
      <c r="J470" s="105"/>
      <c r="K470" s="54">
        <f>IF(J470=0,0,TRUNC((75/(J470+0.24)- IF($G470="w",Parameter!$B$3,Parameter!$D$3))/IF($G470="w",Parameter!$C$3,Parameter!$E$3)))</f>
        <v>0</v>
      </c>
      <c r="L470" s="105"/>
      <c r="M470" s="54">
        <f>IF(L470=0,0,TRUNC((100/(L470+0.24)- IF($G470="w",Parameter!$B$3,Parameter!$D$3))/IF($G470="w",Parameter!$C$3,Parameter!$E$3)))</f>
        <v>0</v>
      </c>
      <c r="N470" s="80"/>
      <c r="O470" s="79" t="s">
        <v>44</v>
      </c>
      <c r="P470" s="81"/>
      <c r="Q470" s="54">
        <f>IF($G470="m",0,IF(AND($P470=0,$N470=0),0,TRUNC((800/($N470*60+$P470)-IF($G470="w",Parameter!$B$6,Parameter!$D$6))/IF($G470="w",Parameter!$C$6,Parameter!$E$6))))</f>
        <v>0</v>
      </c>
      <c r="R470" s="106"/>
      <c r="S470" s="73">
        <f>IF(R470=0,0,TRUNC((2000/(R470)- IF(Q470="w",Parameter!$B$6,Parameter!$D$6))/IF(Q470="w",Parameter!$C$6,Parameter!$E$6)))</f>
        <v>0</v>
      </c>
      <c r="T470" s="106"/>
      <c r="U470" s="73">
        <f>IF(T470=0,0,TRUNC((2000/(T470)- IF(Q470="w",Parameter!$B$3,Parameter!$D$3))/IF(Q470="w",Parameter!$C$3,Parameter!$E$3)))</f>
        <v>0</v>
      </c>
      <c r="V470" s="80"/>
      <c r="W470" s="79" t="s">
        <v>44</v>
      </c>
      <c r="X470" s="81"/>
      <c r="Y470" s="54">
        <f>IF($G470="w",0,IF(AND($V470=0,$X470=0),0,TRUNC((1000/($V470*60+$X470)-IF($G470="w",Parameter!$B$6,Parameter!$D$6))/IF($G470="w",Parameter!$C$6,Parameter!$E$6))))</f>
        <v>0</v>
      </c>
      <c r="Z470" s="37"/>
      <c r="AA470" s="104">
        <f>IF(Z470=0,0,TRUNC((SQRT(Z470)- IF($G470="w",Parameter!$B$11,Parameter!$D$11))/IF($G470="w",Parameter!$C$11,Parameter!$E$11)))</f>
        <v>0</v>
      </c>
      <c r="AB470" s="105"/>
      <c r="AC470" s="104">
        <f>IF(AB470=0,0,TRUNC((SQRT(AB470)- IF($G470="w",Parameter!$B$10,Parameter!$D$10))/IF($G470="w",Parameter!$C$10,Parameter!$E$10)))</f>
        <v>0</v>
      </c>
      <c r="AD470" s="38"/>
      <c r="AE470" s="55">
        <f>IF(AD470=0,0,TRUNC((SQRT(AD470)- IF($G470="w",Parameter!$B$15,Parameter!$D$15))/IF($G470="w",Parameter!$C$15,Parameter!$E$15)))</f>
        <v>0</v>
      </c>
      <c r="AF470" s="32"/>
      <c r="AG470" s="55">
        <f>IF(AF470=0,0,TRUNC((SQRT(AF470)- IF($G470="w",Parameter!$B$12,Parameter!$D$12))/IF($G470="w",Parameter!$C$12,Parameter!$E$12)))</f>
        <v>0</v>
      </c>
      <c r="AH470" s="60">
        <f t="shared" si="99"/>
        <v>0</v>
      </c>
      <c r="AI470" s="61">
        <f>LOOKUP($F470,Urkunde!$A$2:$A$16,IF($G470="w",Urkunde!$B$2:$B$16,Urkunde!$D$2:$D$16))</f>
        <v>0</v>
      </c>
      <c r="AJ470" s="61">
        <f>LOOKUP($F470,Urkunde!$A$2:$A$16,IF($G470="w",Urkunde!$C$2:$C$16,Urkunde!$E$2:$E$16))</f>
        <v>0</v>
      </c>
      <c r="AK470" s="61" t="str">
        <f t="shared" si="100"/>
        <v>-</v>
      </c>
      <c r="AL470" s="29">
        <f t="shared" si="101"/>
        <v>0</v>
      </c>
      <c r="AM470" s="21">
        <f t="shared" si="102"/>
        <v>0</v>
      </c>
      <c r="AN470" s="21">
        <f t="shared" si="103"/>
        <v>0</v>
      </c>
      <c r="AO470" s="21">
        <f t="shared" si="104"/>
        <v>0</v>
      </c>
      <c r="AP470" s="21">
        <f t="shared" si="105"/>
        <v>0</v>
      </c>
      <c r="AQ470" s="21">
        <f t="shared" si="106"/>
        <v>0</v>
      </c>
      <c r="AR470" s="21">
        <f t="shared" si="107"/>
        <v>0</v>
      </c>
      <c r="AS470" s="21">
        <f t="shared" si="108"/>
        <v>0</v>
      </c>
      <c r="AT470" s="21">
        <f t="shared" si="109"/>
        <v>0</v>
      </c>
      <c r="AU470" s="21">
        <f t="shared" si="110"/>
        <v>0</v>
      </c>
      <c r="AV470" s="21">
        <f t="shared" si="111"/>
        <v>0</v>
      </c>
    </row>
    <row r="471" spans="1:48" ht="15.6" x14ac:dyDescent="0.3">
      <c r="A471" s="51"/>
      <c r="B471" s="50"/>
      <c r="C471" s="96"/>
      <c r="D471" s="96"/>
      <c r="E471" s="49"/>
      <c r="F471" s="52">
        <f t="shared" si="98"/>
        <v>0</v>
      </c>
      <c r="G471" s="48"/>
      <c r="H471" s="38"/>
      <c r="I471" s="54">
        <f>IF(H471=0,0,TRUNC((50/(H471+0.24)- IF($G471="w",Parameter!$B$3,Parameter!$D$3))/IF($G471="w",Parameter!$C$3,Parameter!$E$3)))</f>
        <v>0</v>
      </c>
      <c r="J471" s="105"/>
      <c r="K471" s="54">
        <f>IF(J471=0,0,TRUNC((75/(J471+0.24)- IF($G471="w",Parameter!$B$3,Parameter!$D$3))/IF($G471="w",Parameter!$C$3,Parameter!$E$3)))</f>
        <v>0</v>
      </c>
      <c r="L471" s="105"/>
      <c r="M471" s="54">
        <f>IF(L471=0,0,TRUNC((100/(L471+0.24)- IF($G471="w",Parameter!$B$3,Parameter!$D$3))/IF($G471="w",Parameter!$C$3,Parameter!$E$3)))</f>
        <v>0</v>
      </c>
      <c r="N471" s="80"/>
      <c r="O471" s="79" t="s">
        <v>44</v>
      </c>
      <c r="P471" s="81"/>
      <c r="Q471" s="54">
        <f>IF($G471="m",0,IF(AND($P471=0,$N471=0),0,TRUNC((800/($N471*60+$P471)-IF($G471="w",Parameter!$B$6,Parameter!$D$6))/IF($G471="w",Parameter!$C$6,Parameter!$E$6))))</f>
        <v>0</v>
      </c>
      <c r="R471" s="106"/>
      <c r="S471" s="73">
        <f>IF(R471=0,0,TRUNC((2000/(R471)- IF(Q471="w",Parameter!$B$6,Parameter!$D$6))/IF(Q471="w",Parameter!$C$6,Parameter!$E$6)))</f>
        <v>0</v>
      </c>
      <c r="T471" s="106"/>
      <c r="U471" s="73">
        <f>IF(T471=0,0,TRUNC((2000/(T471)- IF(Q471="w",Parameter!$B$3,Parameter!$D$3))/IF(Q471="w",Parameter!$C$3,Parameter!$E$3)))</f>
        <v>0</v>
      </c>
      <c r="V471" s="80"/>
      <c r="W471" s="79" t="s">
        <v>44</v>
      </c>
      <c r="X471" s="81"/>
      <c r="Y471" s="54">
        <f>IF($G471="w",0,IF(AND($V471=0,$X471=0),0,TRUNC((1000/($V471*60+$X471)-IF($G471="w",Parameter!$B$6,Parameter!$D$6))/IF($G471="w",Parameter!$C$6,Parameter!$E$6))))</f>
        <v>0</v>
      </c>
      <c r="Z471" s="37"/>
      <c r="AA471" s="104">
        <f>IF(Z471=0,0,TRUNC((SQRT(Z471)- IF($G471="w",Parameter!$B$11,Parameter!$D$11))/IF($G471="w",Parameter!$C$11,Parameter!$E$11)))</f>
        <v>0</v>
      </c>
      <c r="AB471" s="105"/>
      <c r="AC471" s="104">
        <f>IF(AB471=0,0,TRUNC((SQRT(AB471)- IF($G471="w",Parameter!$B$10,Parameter!$D$10))/IF($G471="w",Parameter!$C$10,Parameter!$E$10)))</f>
        <v>0</v>
      </c>
      <c r="AD471" s="38"/>
      <c r="AE471" s="55">
        <f>IF(AD471=0,0,TRUNC((SQRT(AD471)- IF($G471="w",Parameter!$B$15,Parameter!$D$15))/IF($G471="w",Parameter!$C$15,Parameter!$E$15)))</f>
        <v>0</v>
      </c>
      <c r="AF471" s="32"/>
      <c r="AG471" s="55">
        <f>IF(AF471=0,0,TRUNC((SQRT(AF471)- IF($G471="w",Parameter!$B$12,Parameter!$D$12))/IF($G471="w",Parameter!$C$12,Parameter!$E$12)))</f>
        <v>0</v>
      </c>
      <c r="AH471" s="60">
        <f t="shared" si="99"/>
        <v>0</v>
      </c>
      <c r="AI471" s="61">
        <f>LOOKUP($F471,Urkunde!$A$2:$A$16,IF($G471="w",Urkunde!$B$2:$B$16,Urkunde!$D$2:$D$16))</f>
        <v>0</v>
      </c>
      <c r="AJ471" s="61">
        <f>LOOKUP($F471,Urkunde!$A$2:$A$16,IF($G471="w",Urkunde!$C$2:$C$16,Urkunde!$E$2:$E$16))</f>
        <v>0</v>
      </c>
      <c r="AK471" s="61" t="str">
        <f t="shared" si="100"/>
        <v>-</v>
      </c>
      <c r="AL471" s="29">
        <f t="shared" si="101"/>
        <v>0</v>
      </c>
      <c r="AM471" s="21">
        <f t="shared" si="102"/>
        <v>0</v>
      </c>
      <c r="AN471" s="21">
        <f t="shared" si="103"/>
        <v>0</v>
      </c>
      <c r="AO471" s="21">
        <f t="shared" si="104"/>
        <v>0</v>
      </c>
      <c r="AP471" s="21">
        <f t="shared" si="105"/>
        <v>0</v>
      </c>
      <c r="AQ471" s="21">
        <f t="shared" si="106"/>
        <v>0</v>
      </c>
      <c r="AR471" s="21">
        <f t="shared" si="107"/>
        <v>0</v>
      </c>
      <c r="AS471" s="21">
        <f t="shared" si="108"/>
        <v>0</v>
      </c>
      <c r="AT471" s="21">
        <f t="shared" si="109"/>
        <v>0</v>
      </c>
      <c r="AU471" s="21">
        <f t="shared" si="110"/>
        <v>0</v>
      </c>
      <c r="AV471" s="21">
        <f t="shared" si="111"/>
        <v>0</v>
      </c>
    </row>
    <row r="472" spans="1:48" ht="15.6" x14ac:dyDescent="0.3">
      <c r="A472" s="51"/>
      <c r="B472" s="50"/>
      <c r="C472" s="96"/>
      <c r="D472" s="96"/>
      <c r="E472" s="49"/>
      <c r="F472" s="52">
        <f t="shared" si="98"/>
        <v>0</v>
      </c>
      <c r="G472" s="48"/>
      <c r="H472" s="38"/>
      <c r="I472" s="54">
        <f>IF(H472=0,0,TRUNC((50/(H472+0.24)- IF($G472="w",Parameter!$B$3,Parameter!$D$3))/IF($G472="w",Parameter!$C$3,Parameter!$E$3)))</f>
        <v>0</v>
      </c>
      <c r="J472" s="105"/>
      <c r="K472" s="54">
        <f>IF(J472=0,0,TRUNC((75/(J472+0.24)- IF($G472="w",Parameter!$B$3,Parameter!$D$3))/IF($G472="w",Parameter!$C$3,Parameter!$E$3)))</f>
        <v>0</v>
      </c>
      <c r="L472" s="105"/>
      <c r="M472" s="54">
        <f>IF(L472=0,0,TRUNC((100/(L472+0.24)- IF($G472="w",Parameter!$B$3,Parameter!$D$3))/IF($G472="w",Parameter!$C$3,Parameter!$E$3)))</f>
        <v>0</v>
      </c>
      <c r="N472" s="80"/>
      <c r="O472" s="79" t="s">
        <v>44</v>
      </c>
      <c r="P472" s="81"/>
      <c r="Q472" s="54">
        <f>IF($G472="m",0,IF(AND($P472=0,$N472=0),0,TRUNC((800/($N472*60+$P472)-IF($G472="w",Parameter!$B$6,Parameter!$D$6))/IF($G472="w",Parameter!$C$6,Parameter!$E$6))))</f>
        <v>0</v>
      </c>
      <c r="R472" s="106"/>
      <c r="S472" s="73">
        <f>IF(R472=0,0,TRUNC((2000/(R472)- IF(Q472="w",Parameter!$B$6,Parameter!$D$6))/IF(Q472="w",Parameter!$C$6,Parameter!$E$6)))</f>
        <v>0</v>
      </c>
      <c r="T472" s="106"/>
      <c r="U472" s="73">
        <f>IF(T472=0,0,TRUNC((2000/(T472)- IF(Q472="w",Parameter!$B$3,Parameter!$D$3))/IF(Q472="w",Parameter!$C$3,Parameter!$E$3)))</f>
        <v>0</v>
      </c>
      <c r="V472" s="80"/>
      <c r="W472" s="79" t="s">
        <v>44</v>
      </c>
      <c r="X472" s="81"/>
      <c r="Y472" s="54">
        <f>IF($G472="w",0,IF(AND($V472=0,$X472=0),0,TRUNC((1000/($V472*60+$X472)-IF($G472="w",Parameter!$B$6,Parameter!$D$6))/IF($G472="w",Parameter!$C$6,Parameter!$E$6))))</f>
        <v>0</v>
      </c>
      <c r="Z472" s="37"/>
      <c r="AA472" s="104">
        <f>IF(Z472=0,0,TRUNC((SQRT(Z472)- IF($G472="w",Parameter!$B$11,Parameter!$D$11))/IF($G472="w",Parameter!$C$11,Parameter!$E$11)))</f>
        <v>0</v>
      </c>
      <c r="AB472" s="105"/>
      <c r="AC472" s="104">
        <f>IF(AB472=0,0,TRUNC((SQRT(AB472)- IF($G472="w",Parameter!$B$10,Parameter!$D$10))/IF($G472="w",Parameter!$C$10,Parameter!$E$10)))</f>
        <v>0</v>
      </c>
      <c r="AD472" s="38"/>
      <c r="AE472" s="55">
        <f>IF(AD472=0,0,TRUNC((SQRT(AD472)- IF($G472="w",Parameter!$B$15,Parameter!$D$15))/IF($G472="w",Parameter!$C$15,Parameter!$E$15)))</f>
        <v>0</v>
      </c>
      <c r="AF472" s="32"/>
      <c r="AG472" s="55">
        <f>IF(AF472=0,0,TRUNC((SQRT(AF472)- IF($G472="w",Parameter!$B$12,Parameter!$D$12))/IF($G472="w",Parameter!$C$12,Parameter!$E$12)))</f>
        <v>0</v>
      </c>
      <c r="AH472" s="60">
        <f t="shared" si="99"/>
        <v>0</v>
      </c>
      <c r="AI472" s="61">
        <f>LOOKUP($F472,Urkunde!$A$2:$A$16,IF($G472="w",Urkunde!$B$2:$B$16,Urkunde!$D$2:$D$16))</f>
        <v>0</v>
      </c>
      <c r="AJ472" s="61">
        <f>LOOKUP($F472,Urkunde!$A$2:$A$16,IF($G472="w",Urkunde!$C$2:$C$16,Urkunde!$E$2:$E$16))</f>
        <v>0</v>
      </c>
      <c r="AK472" s="61" t="str">
        <f t="shared" si="100"/>
        <v>-</v>
      </c>
      <c r="AL472" s="29">
        <f t="shared" si="101"/>
        <v>0</v>
      </c>
      <c r="AM472" s="21">
        <f t="shared" si="102"/>
        <v>0</v>
      </c>
      <c r="AN472" s="21">
        <f t="shared" si="103"/>
        <v>0</v>
      </c>
      <c r="AO472" s="21">
        <f t="shared" si="104"/>
        <v>0</v>
      </c>
      <c r="AP472" s="21">
        <f t="shared" si="105"/>
        <v>0</v>
      </c>
      <c r="AQ472" s="21">
        <f t="shared" si="106"/>
        <v>0</v>
      </c>
      <c r="AR472" s="21">
        <f t="shared" si="107"/>
        <v>0</v>
      </c>
      <c r="AS472" s="21">
        <f t="shared" si="108"/>
        <v>0</v>
      </c>
      <c r="AT472" s="21">
        <f t="shared" si="109"/>
        <v>0</v>
      </c>
      <c r="AU472" s="21">
        <f t="shared" si="110"/>
        <v>0</v>
      </c>
      <c r="AV472" s="21">
        <f t="shared" si="111"/>
        <v>0</v>
      </c>
    </row>
    <row r="473" spans="1:48" ht="15.6" x14ac:dyDescent="0.3">
      <c r="A473" s="51"/>
      <c r="B473" s="50"/>
      <c r="C473" s="96"/>
      <c r="D473" s="96"/>
      <c r="E473" s="49"/>
      <c r="F473" s="52">
        <f t="shared" si="98"/>
        <v>0</v>
      </c>
      <c r="G473" s="48"/>
      <c r="H473" s="38"/>
      <c r="I473" s="54">
        <f>IF(H473=0,0,TRUNC((50/(H473+0.24)- IF($G473="w",Parameter!$B$3,Parameter!$D$3))/IF($G473="w",Parameter!$C$3,Parameter!$E$3)))</f>
        <v>0</v>
      </c>
      <c r="J473" s="105"/>
      <c r="K473" s="54">
        <f>IF(J473=0,0,TRUNC((75/(J473+0.24)- IF($G473="w",Parameter!$B$3,Parameter!$D$3))/IF($G473="w",Parameter!$C$3,Parameter!$E$3)))</f>
        <v>0</v>
      </c>
      <c r="L473" s="105"/>
      <c r="M473" s="54">
        <f>IF(L473=0,0,TRUNC((100/(L473+0.24)- IF($G473="w",Parameter!$B$3,Parameter!$D$3))/IF($G473="w",Parameter!$C$3,Parameter!$E$3)))</f>
        <v>0</v>
      </c>
      <c r="N473" s="80"/>
      <c r="O473" s="79" t="s">
        <v>44</v>
      </c>
      <c r="P473" s="81"/>
      <c r="Q473" s="54">
        <f>IF($G473="m",0,IF(AND($P473=0,$N473=0),0,TRUNC((800/($N473*60+$P473)-IF($G473="w",Parameter!$B$6,Parameter!$D$6))/IF($G473="w",Parameter!$C$6,Parameter!$E$6))))</f>
        <v>0</v>
      </c>
      <c r="R473" s="106"/>
      <c r="S473" s="73">
        <f>IF(R473=0,0,TRUNC((2000/(R473)- IF(Q473="w",Parameter!$B$6,Parameter!$D$6))/IF(Q473="w",Parameter!$C$6,Parameter!$E$6)))</f>
        <v>0</v>
      </c>
      <c r="T473" s="106"/>
      <c r="U473" s="73">
        <f>IF(T473=0,0,TRUNC((2000/(T473)- IF(Q473="w",Parameter!$B$3,Parameter!$D$3))/IF(Q473="w",Parameter!$C$3,Parameter!$E$3)))</f>
        <v>0</v>
      </c>
      <c r="V473" s="80"/>
      <c r="W473" s="79" t="s">
        <v>44</v>
      </c>
      <c r="X473" s="81"/>
      <c r="Y473" s="54">
        <f>IF($G473="w",0,IF(AND($V473=0,$X473=0),0,TRUNC((1000/($V473*60+$X473)-IF($G473="w",Parameter!$B$6,Parameter!$D$6))/IF($G473="w",Parameter!$C$6,Parameter!$E$6))))</f>
        <v>0</v>
      </c>
      <c r="Z473" s="37"/>
      <c r="AA473" s="104">
        <f>IF(Z473=0,0,TRUNC((SQRT(Z473)- IF($G473="w",Parameter!$B$11,Parameter!$D$11))/IF($G473="w",Parameter!$C$11,Parameter!$E$11)))</f>
        <v>0</v>
      </c>
      <c r="AB473" s="105"/>
      <c r="AC473" s="104">
        <f>IF(AB473=0,0,TRUNC((SQRT(AB473)- IF($G473="w",Parameter!$B$10,Parameter!$D$10))/IF($G473="w",Parameter!$C$10,Parameter!$E$10)))</f>
        <v>0</v>
      </c>
      <c r="AD473" s="38"/>
      <c r="AE473" s="55">
        <f>IF(AD473=0,0,TRUNC((SQRT(AD473)- IF($G473="w",Parameter!$B$15,Parameter!$D$15))/IF($G473="w",Parameter!$C$15,Parameter!$E$15)))</f>
        <v>0</v>
      </c>
      <c r="AF473" s="32"/>
      <c r="AG473" s="55">
        <f>IF(AF473=0,0,TRUNC((SQRT(AF473)- IF($G473="w",Parameter!$B$12,Parameter!$D$12))/IF($G473="w",Parameter!$C$12,Parameter!$E$12)))</f>
        <v>0</v>
      </c>
      <c r="AH473" s="60">
        <f t="shared" si="99"/>
        <v>0</v>
      </c>
      <c r="AI473" s="61">
        <f>LOOKUP($F473,Urkunde!$A$2:$A$16,IF($G473="w",Urkunde!$B$2:$B$16,Urkunde!$D$2:$D$16))</f>
        <v>0</v>
      </c>
      <c r="AJ473" s="61">
        <f>LOOKUP($F473,Urkunde!$A$2:$A$16,IF($G473="w",Urkunde!$C$2:$C$16,Urkunde!$E$2:$E$16))</f>
        <v>0</v>
      </c>
      <c r="AK473" s="61" t="str">
        <f t="shared" si="100"/>
        <v>-</v>
      </c>
      <c r="AL473" s="29">
        <f t="shared" si="101"/>
        <v>0</v>
      </c>
      <c r="AM473" s="21">
        <f t="shared" si="102"/>
        <v>0</v>
      </c>
      <c r="AN473" s="21">
        <f t="shared" si="103"/>
        <v>0</v>
      </c>
      <c r="AO473" s="21">
        <f t="shared" si="104"/>
        <v>0</v>
      </c>
      <c r="AP473" s="21">
        <f t="shared" si="105"/>
        <v>0</v>
      </c>
      <c r="AQ473" s="21">
        <f t="shared" si="106"/>
        <v>0</v>
      </c>
      <c r="AR473" s="21">
        <f t="shared" si="107"/>
        <v>0</v>
      </c>
      <c r="AS473" s="21">
        <f t="shared" si="108"/>
        <v>0</v>
      </c>
      <c r="AT473" s="21">
        <f t="shared" si="109"/>
        <v>0</v>
      </c>
      <c r="AU473" s="21">
        <f t="shared" si="110"/>
        <v>0</v>
      </c>
      <c r="AV473" s="21">
        <f t="shared" si="111"/>
        <v>0</v>
      </c>
    </row>
    <row r="474" spans="1:48" ht="15.6" x14ac:dyDescent="0.3">
      <c r="A474" s="51"/>
      <c r="B474" s="50"/>
      <c r="C474" s="96"/>
      <c r="D474" s="96"/>
      <c r="E474" s="49"/>
      <c r="F474" s="52">
        <f t="shared" si="98"/>
        <v>0</v>
      </c>
      <c r="G474" s="48"/>
      <c r="H474" s="38"/>
      <c r="I474" s="54">
        <f>IF(H474=0,0,TRUNC((50/(H474+0.24)- IF($G474="w",Parameter!$B$3,Parameter!$D$3))/IF($G474="w",Parameter!$C$3,Parameter!$E$3)))</f>
        <v>0</v>
      </c>
      <c r="J474" s="105"/>
      <c r="K474" s="54">
        <f>IF(J474=0,0,TRUNC((75/(J474+0.24)- IF($G474="w",Parameter!$B$3,Parameter!$D$3))/IF($G474="w",Parameter!$C$3,Parameter!$E$3)))</f>
        <v>0</v>
      </c>
      <c r="L474" s="105"/>
      <c r="M474" s="54">
        <f>IF(L474=0,0,TRUNC((100/(L474+0.24)- IF($G474="w",Parameter!$B$3,Parameter!$D$3))/IF($G474="w",Parameter!$C$3,Parameter!$E$3)))</f>
        <v>0</v>
      </c>
      <c r="N474" s="80"/>
      <c r="O474" s="79" t="s">
        <v>44</v>
      </c>
      <c r="P474" s="81"/>
      <c r="Q474" s="54">
        <f>IF($G474="m",0,IF(AND($P474=0,$N474=0),0,TRUNC((800/($N474*60+$P474)-IF($G474="w",Parameter!$B$6,Parameter!$D$6))/IF($G474="w",Parameter!$C$6,Parameter!$E$6))))</f>
        <v>0</v>
      </c>
      <c r="R474" s="106"/>
      <c r="S474" s="73">
        <f>IF(R474=0,0,TRUNC((2000/(R474)- IF(Q474="w",Parameter!$B$6,Parameter!$D$6))/IF(Q474="w",Parameter!$C$6,Parameter!$E$6)))</f>
        <v>0</v>
      </c>
      <c r="T474" s="106"/>
      <c r="U474" s="73">
        <f>IF(T474=0,0,TRUNC((2000/(T474)- IF(Q474="w",Parameter!$B$3,Parameter!$D$3))/IF(Q474="w",Parameter!$C$3,Parameter!$E$3)))</f>
        <v>0</v>
      </c>
      <c r="V474" s="80"/>
      <c r="W474" s="79" t="s">
        <v>44</v>
      </c>
      <c r="X474" s="81"/>
      <c r="Y474" s="54">
        <f>IF($G474="w",0,IF(AND($V474=0,$X474=0),0,TRUNC((1000/($V474*60+$X474)-IF($G474="w",Parameter!$B$6,Parameter!$D$6))/IF($G474="w",Parameter!$C$6,Parameter!$E$6))))</f>
        <v>0</v>
      </c>
      <c r="Z474" s="37"/>
      <c r="AA474" s="104">
        <f>IF(Z474=0,0,TRUNC((SQRT(Z474)- IF($G474="w",Parameter!$B$11,Parameter!$D$11))/IF($G474="w",Parameter!$C$11,Parameter!$E$11)))</f>
        <v>0</v>
      </c>
      <c r="AB474" s="105"/>
      <c r="AC474" s="104">
        <f>IF(AB474=0,0,TRUNC((SQRT(AB474)- IF($G474="w",Parameter!$B$10,Parameter!$D$10))/IF($G474="w",Parameter!$C$10,Parameter!$E$10)))</f>
        <v>0</v>
      </c>
      <c r="AD474" s="38"/>
      <c r="AE474" s="55">
        <f>IF(AD474=0,0,TRUNC((SQRT(AD474)- IF($G474="w",Parameter!$B$15,Parameter!$D$15))/IF($G474="w",Parameter!$C$15,Parameter!$E$15)))</f>
        <v>0</v>
      </c>
      <c r="AF474" s="32"/>
      <c r="AG474" s="55">
        <f>IF(AF474=0,0,TRUNC((SQRT(AF474)- IF($G474="w",Parameter!$B$12,Parameter!$D$12))/IF($G474="w",Parameter!$C$12,Parameter!$E$12)))</f>
        <v>0</v>
      </c>
      <c r="AH474" s="60">
        <f t="shared" si="99"/>
        <v>0</v>
      </c>
      <c r="AI474" s="61">
        <f>LOOKUP($F474,Urkunde!$A$2:$A$16,IF($G474="w",Urkunde!$B$2:$B$16,Urkunde!$D$2:$D$16))</f>
        <v>0</v>
      </c>
      <c r="AJ474" s="61">
        <f>LOOKUP($F474,Urkunde!$A$2:$A$16,IF($G474="w",Urkunde!$C$2:$C$16,Urkunde!$E$2:$E$16))</f>
        <v>0</v>
      </c>
      <c r="AK474" s="61" t="str">
        <f t="shared" si="100"/>
        <v>-</v>
      </c>
      <c r="AL474" s="29">
        <f t="shared" si="101"/>
        <v>0</v>
      </c>
      <c r="AM474" s="21">
        <f t="shared" si="102"/>
        <v>0</v>
      </c>
      <c r="AN474" s="21">
        <f t="shared" si="103"/>
        <v>0</v>
      </c>
      <c r="AO474" s="21">
        <f t="shared" si="104"/>
        <v>0</v>
      </c>
      <c r="AP474" s="21">
        <f t="shared" si="105"/>
        <v>0</v>
      </c>
      <c r="AQ474" s="21">
        <f t="shared" si="106"/>
        <v>0</v>
      </c>
      <c r="AR474" s="21">
        <f t="shared" si="107"/>
        <v>0</v>
      </c>
      <c r="AS474" s="21">
        <f t="shared" si="108"/>
        <v>0</v>
      </c>
      <c r="AT474" s="21">
        <f t="shared" si="109"/>
        <v>0</v>
      </c>
      <c r="AU474" s="21">
        <f t="shared" si="110"/>
        <v>0</v>
      </c>
      <c r="AV474" s="21">
        <f t="shared" si="111"/>
        <v>0</v>
      </c>
    </row>
    <row r="475" spans="1:48" ht="15.6" x14ac:dyDescent="0.3">
      <c r="A475" s="51"/>
      <c r="B475" s="50"/>
      <c r="C475" s="96"/>
      <c r="D475" s="96"/>
      <c r="E475" s="49"/>
      <c r="F475" s="52">
        <f t="shared" si="98"/>
        <v>0</v>
      </c>
      <c r="G475" s="48"/>
      <c r="H475" s="38"/>
      <c r="I475" s="54">
        <f>IF(H475=0,0,TRUNC((50/(H475+0.24)- IF($G475="w",Parameter!$B$3,Parameter!$D$3))/IF($G475="w",Parameter!$C$3,Parameter!$E$3)))</f>
        <v>0</v>
      </c>
      <c r="J475" s="105"/>
      <c r="K475" s="54">
        <f>IF(J475=0,0,TRUNC((75/(J475+0.24)- IF($G475="w",Parameter!$B$3,Parameter!$D$3))/IF($G475="w",Parameter!$C$3,Parameter!$E$3)))</f>
        <v>0</v>
      </c>
      <c r="L475" s="105"/>
      <c r="M475" s="54">
        <f>IF(L475=0,0,TRUNC((100/(L475+0.24)- IF($G475="w",Parameter!$B$3,Parameter!$D$3))/IF($G475="w",Parameter!$C$3,Parameter!$E$3)))</f>
        <v>0</v>
      </c>
      <c r="N475" s="80"/>
      <c r="O475" s="79" t="s">
        <v>44</v>
      </c>
      <c r="P475" s="81"/>
      <c r="Q475" s="54">
        <f>IF($G475="m",0,IF(AND($P475=0,$N475=0),0,TRUNC((800/($N475*60+$P475)-IF($G475="w",Parameter!$B$6,Parameter!$D$6))/IF($G475="w",Parameter!$C$6,Parameter!$E$6))))</f>
        <v>0</v>
      </c>
      <c r="R475" s="106"/>
      <c r="S475" s="73">
        <f>IF(R475=0,0,TRUNC((2000/(R475)- IF(Q475="w",Parameter!$B$6,Parameter!$D$6))/IF(Q475="w",Parameter!$C$6,Parameter!$E$6)))</f>
        <v>0</v>
      </c>
      <c r="T475" s="106"/>
      <c r="U475" s="73">
        <f>IF(T475=0,0,TRUNC((2000/(T475)- IF(Q475="w",Parameter!$B$3,Parameter!$D$3))/IF(Q475="w",Parameter!$C$3,Parameter!$E$3)))</f>
        <v>0</v>
      </c>
      <c r="V475" s="80"/>
      <c r="W475" s="79" t="s">
        <v>44</v>
      </c>
      <c r="X475" s="81"/>
      <c r="Y475" s="54">
        <f>IF($G475="w",0,IF(AND($V475=0,$X475=0),0,TRUNC((1000/($V475*60+$X475)-IF($G475="w",Parameter!$B$6,Parameter!$D$6))/IF($G475="w",Parameter!$C$6,Parameter!$E$6))))</f>
        <v>0</v>
      </c>
      <c r="Z475" s="37"/>
      <c r="AA475" s="104">
        <f>IF(Z475=0,0,TRUNC((SQRT(Z475)- IF($G475="w",Parameter!$B$11,Parameter!$D$11))/IF($G475="w",Parameter!$C$11,Parameter!$E$11)))</f>
        <v>0</v>
      </c>
      <c r="AB475" s="105"/>
      <c r="AC475" s="104">
        <f>IF(AB475=0,0,TRUNC((SQRT(AB475)- IF($G475="w",Parameter!$B$10,Parameter!$D$10))/IF($G475="w",Parameter!$C$10,Parameter!$E$10)))</f>
        <v>0</v>
      </c>
      <c r="AD475" s="38"/>
      <c r="AE475" s="55">
        <f>IF(AD475=0,0,TRUNC((SQRT(AD475)- IF($G475="w",Parameter!$B$15,Parameter!$D$15))/IF($G475="w",Parameter!$C$15,Parameter!$E$15)))</f>
        <v>0</v>
      </c>
      <c r="AF475" s="32"/>
      <c r="AG475" s="55">
        <f>IF(AF475=0,0,TRUNC((SQRT(AF475)- IF($G475="w",Parameter!$B$12,Parameter!$D$12))/IF($G475="w",Parameter!$C$12,Parameter!$E$12)))</f>
        <v>0</v>
      </c>
      <c r="AH475" s="60">
        <f t="shared" si="99"/>
        <v>0</v>
      </c>
      <c r="AI475" s="61">
        <f>LOOKUP($F475,Urkunde!$A$2:$A$16,IF($G475="w",Urkunde!$B$2:$B$16,Urkunde!$D$2:$D$16))</f>
        <v>0</v>
      </c>
      <c r="AJ475" s="61">
        <f>LOOKUP($F475,Urkunde!$A$2:$A$16,IF($G475="w",Urkunde!$C$2:$C$16,Urkunde!$E$2:$E$16))</f>
        <v>0</v>
      </c>
      <c r="AK475" s="61" t="str">
        <f t="shared" si="100"/>
        <v>-</v>
      </c>
      <c r="AL475" s="29">
        <f t="shared" si="101"/>
        <v>0</v>
      </c>
      <c r="AM475" s="21">
        <f t="shared" si="102"/>
        <v>0</v>
      </c>
      <c r="AN475" s="21">
        <f t="shared" si="103"/>
        <v>0</v>
      </c>
      <c r="AO475" s="21">
        <f t="shared" si="104"/>
        <v>0</v>
      </c>
      <c r="AP475" s="21">
        <f t="shared" si="105"/>
        <v>0</v>
      </c>
      <c r="AQ475" s="21">
        <f t="shared" si="106"/>
        <v>0</v>
      </c>
      <c r="AR475" s="21">
        <f t="shared" si="107"/>
        <v>0</v>
      </c>
      <c r="AS475" s="21">
        <f t="shared" si="108"/>
        <v>0</v>
      </c>
      <c r="AT475" s="21">
        <f t="shared" si="109"/>
        <v>0</v>
      </c>
      <c r="AU475" s="21">
        <f t="shared" si="110"/>
        <v>0</v>
      </c>
      <c r="AV475" s="21">
        <f t="shared" si="111"/>
        <v>0</v>
      </c>
    </row>
    <row r="476" spans="1:48" ht="15.6" x14ac:dyDescent="0.3">
      <c r="A476" s="51"/>
      <c r="B476" s="50"/>
      <c r="C476" s="96"/>
      <c r="D476" s="96"/>
      <c r="E476" s="49"/>
      <c r="F476" s="52">
        <f t="shared" si="98"/>
        <v>0</v>
      </c>
      <c r="G476" s="48"/>
      <c r="H476" s="38"/>
      <c r="I476" s="54">
        <f>IF(H476=0,0,TRUNC((50/(H476+0.24)- IF($G476="w",Parameter!$B$3,Parameter!$D$3))/IF($G476="w",Parameter!$C$3,Parameter!$E$3)))</f>
        <v>0</v>
      </c>
      <c r="J476" s="105"/>
      <c r="K476" s="54">
        <f>IF(J476=0,0,TRUNC((75/(J476+0.24)- IF($G476="w",Parameter!$B$3,Parameter!$D$3))/IF($G476="w",Parameter!$C$3,Parameter!$E$3)))</f>
        <v>0</v>
      </c>
      <c r="L476" s="105"/>
      <c r="M476" s="54">
        <f>IF(L476=0,0,TRUNC((100/(L476+0.24)- IF($G476="w",Parameter!$B$3,Parameter!$D$3))/IF($G476="w",Parameter!$C$3,Parameter!$E$3)))</f>
        <v>0</v>
      </c>
      <c r="N476" s="80"/>
      <c r="O476" s="79" t="s">
        <v>44</v>
      </c>
      <c r="P476" s="81"/>
      <c r="Q476" s="54">
        <f>IF($G476="m",0,IF(AND($P476=0,$N476=0),0,TRUNC((800/($N476*60+$P476)-IF($G476="w",Parameter!$B$6,Parameter!$D$6))/IF($G476="w",Parameter!$C$6,Parameter!$E$6))))</f>
        <v>0</v>
      </c>
      <c r="R476" s="106"/>
      <c r="S476" s="73">
        <f>IF(R476=0,0,TRUNC((2000/(R476)- IF(Q476="w",Parameter!$B$6,Parameter!$D$6))/IF(Q476="w",Parameter!$C$6,Parameter!$E$6)))</f>
        <v>0</v>
      </c>
      <c r="T476" s="106"/>
      <c r="U476" s="73">
        <f>IF(T476=0,0,TRUNC((2000/(T476)- IF(Q476="w",Parameter!$B$3,Parameter!$D$3))/IF(Q476="w",Parameter!$C$3,Parameter!$E$3)))</f>
        <v>0</v>
      </c>
      <c r="V476" s="80"/>
      <c r="W476" s="79" t="s">
        <v>44</v>
      </c>
      <c r="X476" s="81"/>
      <c r="Y476" s="54">
        <f>IF($G476="w",0,IF(AND($V476=0,$X476=0),0,TRUNC((1000/($V476*60+$X476)-IF($G476="w",Parameter!$B$6,Parameter!$D$6))/IF($G476="w",Parameter!$C$6,Parameter!$E$6))))</f>
        <v>0</v>
      </c>
      <c r="Z476" s="37"/>
      <c r="AA476" s="104">
        <f>IF(Z476=0,0,TRUNC((SQRT(Z476)- IF($G476="w",Parameter!$B$11,Parameter!$D$11))/IF($G476="w",Parameter!$C$11,Parameter!$E$11)))</f>
        <v>0</v>
      </c>
      <c r="AB476" s="105"/>
      <c r="AC476" s="104">
        <f>IF(AB476=0,0,TRUNC((SQRT(AB476)- IF($G476="w",Parameter!$B$10,Parameter!$D$10))/IF($G476="w",Parameter!$C$10,Parameter!$E$10)))</f>
        <v>0</v>
      </c>
      <c r="AD476" s="38"/>
      <c r="AE476" s="55">
        <f>IF(AD476=0,0,TRUNC((SQRT(AD476)- IF($G476="w",Parameter!$B$15,Parameter!$D$15))/IF($G476="w",Parameter!$C$15,Parameter!$E$15)))</f>
        <v>0</v>
      </c>
      <c r="AF476" s="32"/>
      <c r="AG476" s="55">
        <f>IF(AF476=0,0,TRUNC((SQRT(AF476)- IF($G476="w",Parameter!$B$12,Parameter!$D$12))/IF($G476="w",Parameter!$C$12,Parameter!$E$12)))</f>
        <v>0</v>
      </c>
      <c r="AH476" s="60">
        <f t="shared" si="99"/>
        <v>0</v>
      </c>
      <c r="AI476" s="61">
        <f>LOOKUP($F476,Urkunde!$A$2:$A$16,IF($G476="w",Urkunde!$B$2:$B$16,Urkunde!$D$2:$D$16))</f>
        <v>0</v>
      </c>
      <c r="AJ476" s="61">
        <f>LOOKUP($F476,Urkunde!$A$2:$A$16,IF($G476="w",Urkunde!$C$2:$C$16,Urkunde!$E$2:$E$16))</f>
        <v>0</v>
      </c>
      <c r="AK476" s="61" t="str">
        <f t="shared" si="100"/>
        <v>-</v>
      </c>
      <c r="AL476" s="29">
        <f t="shared" si="101"/>
        <v>0</v>
      </c>
      <c r="AM476" s="21">
        <f t="shared" si="102"/>
        <v>0</v>
      </c>
      <c r="AN476" s="21">
        <f t="shared" si="103"/>
        <v>0</v>
      </c>
      <c r="AO476" s="21">
        <f t="shared" si="104"/>
        <v>0</v>
      </c>
      <c r="AP476" s="21">
        <f t="shared" si="105"/>
        <v>0</v>
      </c>
      <c r="AQ476" s="21">
        <f t="shared" si="106"/>
        <v>0</v>
      </c>
      <c r="AR476" s="21">
        <f t="shared" si="107"/>
        <v>0</v>
      </c>
      <c r="AS476" s="21">
        <f t="shared" si="108"/>
        <v>0</v>
      </c>
      <c r="AT476" s="21">
        <f t="shared" si="109"/>
        <v>0</v>
      </c>
      <c r="AU476" s="21">
        <f t="shared" si="110"/>
        <v>0</v>
      </c>
      <c r="AV476" s="21">
        <f t="shared" si="111"/>
        <v>0</v>
      </c>
    </row>
    <row r="477" spans="1:48" ht="15.6" x14ac:dyDescent="0.3">
      <c r="A477" s="51"/>
      <c r="B477" s="50"/>
      <c r="C477" s="96"/>
      <c r="D477" s="96"/>
      <c r="E477" s="49"/>
      <c r="F477" s="52">
        <f t="shared" si="98"/>
        <v>0</v>
      </c>
      <c r="G477" s="48"/>
      <c r="H477" s="38"/>
      <c r="I477" s="54">
        <f>IF(H477=0,0,TRUNC((50/(H477+0.24)- IF($G477="w",Parameter!$B$3,Parameter!$D$3))/IF($G477="w",Parameter!$C$3,Parameter!$E$3)))</f>
        <v>0</v>
      </c>
      <c r="J477" s="105"/>
      <c r="K477" s="54">
        <f>IF(J477=0,0,TRUNC((75/(J477+0.24)- IF($G477="w",Parameter!$B$3,Parameter!$D$3))/IF($G477="w",Parameter!$C$3,Parameter!$E$3)))</f>
        <v>0</v>
      </c>
      <c r="L477" s="105"/>
      <c r="M477" s="54">
        <f>IF(L477=0,0,TRUNC((100/(L477+0.24)- IF($G477="w",Parameter!$B$3,Parameter!$D$3))/IF($G477="w",Parameter!$C$3,Parameter!$E$3)))</f>
        <v>0</v>
      </c>
      <c r="N477" s="80"/>
      <c r="O477" s="79" t="s">
        <v>44</v>
      </c>
      <c r="P477" s="81"/>
      <c r="Q477" s="54">
        <f>IF($G477="m",0,IF(AND($P477=0,$N477=0),0,TRUNC((800/($N477*60+$P477)-IF($G477="w",Parameter!$B$6,Parameter!$D$6))/IF($G477="w",Parameter!$C$6,Parameter!$E$6))))</f>
        <v>0</v>
      </c>
      <c r="R477" s="106"/>
      <c r="S477" s="73">
        <f>IF(R477=0,0,TRUNC((2000/(R477)- IF(Q477="w",Parameter!$B$6,Parameter!$D$6))/IF(Q477="w",Parameter!$C$6,Parameter!$E$6)))</f>
        <v>0</v>
      </c>
      <c r="T477" s="106"/>
      <c r="U477" s="73">
        <f>IF(T477=0,0,TRUNC((2000/(T477)- IF(Q477="w",Parameter!$B$3,Parameter!$D$3))/IF(Q477="w",Parameter!$C$3,Parameter!$E$3)))</f>
        <v>0</v>
      </c>
      <c r="V477" s="80"/>
      <c r="W477" s="79" t="s">
        <v>44</v>
      </c>
      <c r="X477" s="81"/>
      <c r="Y477" s="54">
        <f>IF($G477="w",0,IF(AND($V477=0,$X477=0),0,TRUNC((1000/($V477*60+$X477)-IF($G477="w",Parameter!$B$6,Parameter!$D$6))/IF($G477="w",Parameter!$C$6,Parameter!$E$6))))</f>
        <v>0</v>
      </c>
      <c r="Z477" s="37"/>
      <c r="AA477" s="104">
        <f>IF(Z477=0,0,TRUNC((SQRT(Z477)- IF($G477="w",Parameter!$B$11,Parameter!$D$11))/IF($G477="w",Parameter!$C$11,Parameter!$E$11)))</f>
        <v>0</v>
      </c>
      <c r="AB477" s="105"/>
      <c r="AC477" s="104">
        <f>IF(AB477=0,0,TRUNC((SQRT(AB477)- IF($G477="w",Parameter!$B$10,Parameter!$D$10))/IF($G477="w",Parameter!$C$10,Parameter!$E$10)))</f>
        <v>0</v>
      </c>
      <c r="AD477" s="38"/>
      <c r="AE477" s="55">
        <f>IF(AD477=0,0,TRUNC((SQRT(AD477)- IF($G477="w",Parameter!$B$15,Parameter!$D$15))/IF($G477="w",Parameter!$C$15,Parameter!$E$15)))</f>
        <v>0</v>
      </c>
      <c r="AF477" s="32"/>
      <c r="AG477" s="55">
        <f>IF(AF477=0,0,TRUNC((SQRT(AF477)- IF($G477="w",Parameter!$B$12,Parameter!$D$12))/IF($G477="w",Parameter!$C$12,Parameter!$E$12)))</f>
        <v>0</v>
      </c>
      <c r="AH477" s="60">
        <f t="shared" si="99"/>
        <v>0</v>
      </c>
      <c r="AI477" s="61">
        <f>LOOKUP($F477,Urkunde!$A$2:$A$16,IF($G477="w",Urkunde!$B$2:$B$16,Urkunde!$D$2:$D$16))</f>
        <v>0</v>
      </c>
      <c r="AJ477" s="61">
        <f>LOOKUP($F477,Urkunde!$A$2:$A$16,IF($G477="w",Urkunde!$C$2:$C$16,Urkunde!$E$2:$E$16))</f>
        <v>0</v>
      </c>
      <c r="AK477" s="61" t="str">
        <f t="shared" si="100"/>
        <v>-</v>
      </c>
      <c r="AL477" s="29">
        <f t="shared" si="101"/>
        <v>0</v>
      </c>
      <c r="AM477" s="21">
        <f t="shared" si="102"/>
        <v>0</v>
      </c>
      <c r="AN477" s="21">
        <f t="shared" si="103"/>
        <v>0</v>
      </c>
      <c r="AO477" s="21">
        <f t="shared" si="104"/>
        <v>0</v>
      </c>
      <c r="AP477" s="21">
        <f t="shared" si="105"/>
        <v>0</v>
      </c>
      <c r="AQ477" s="21">
        <f t="shared" si="106"/>
        <v>0</v>
      </c>
      <c r="AR477" s="21">
        <f t="shared" si="107"/>
        <v>0</v>
      </c>
      <c r="AS477" s="21">
        <f t="shared" si="108"/>
        <v>0</v>
      </c>
      <c r="AT477" s="21">
        <f t="shared" si="109"/>
        <v>0</v>
      </c>
      <c r="AU477" s="21">
        <f t="shared" si="110"/>
        <v>0</v>
      </c>
      <c r="AV477" s="21">
        <f t="shared" si="111"/>
        <v>0</v>
      </c>
    </row>
    <row r="478" spans="1:48" ht="15.6" x14ac:dyDescent="0.3">
      <c r="A478" s="51"/>
      <c r="B478" s="50"/>
      <c r="C478" s="96"/>
      <c r="D478" s="96"/>
      <c r="E478" s="49"/>
      <c r="F478" s="52">
        <f t="shared" si="98"/>
        <v>0</v>
      </c>
      <c r="G478" s="48"/>
      <c r="H478" s="38"/>
      <c r="I478" s="54">
        <f>IF(H478=0,0,TRUNC((50/(H478+0.24)- IF($G478="w",Parameter!$B$3,Parameter!$D$3))/IF($G478="w",Parameter!$C$3,Parameter!$E$3)))</f>
        <v>0</v>
      </c>
      <c r="J478" s="105"/>
      <c r="K478" s="54">
        <f>IF(J478=0,0,TRUNC((75/(J478+0.24)- IF($G478="w",Parameter!$B$3,Parameter!$D$3))/IF($G478="w",Parameter!$C$3,Parameter!$E$3)))</f>
        <v>0</v>
      </c>
      <c r="L478" s="105"/>
      <c r="M478" s="54">
        <f>IF(L478=0,0,TRUNC((100/(L478+0.24)- IF($G478="w",Parameter!$B$3,Parameter!$D$3))/IF($G478="w",Parameter!$C$3,Parameter!$E$3)))</f>
        <v>0</v>
      </c>
      <c r="N478" s="80"/>
      <c r="O478" s="79" t="s">
        <v>44</v>
      </c>
      <c r="P478" s="81"/>
      <c r="Q478" s="54">
        <f>IF($G478="m",0,IF(AND($P478=0,$N478=0),0,TRUNC((800/($N478*60+$P478)-IF($G478="w",Parameter!$B$6,Parameter!$D$6))/IF($G478="w",Parameter!$C$6,Parameter!$E$6))))</f>
        <v>0</v>
      </c>
      <c r="R478" s="106"/>
      <c r="S478" s="73">
        <f>IF(R478=0,0,TRUNC((2000/(R478)- IF(Q478="w",Parameter!$B$6,Parameter!$D$6))/IF(Q478="w",Parameter!$C$6,Parameter!$E$6)))</f>
        <v>0</v>
      </c>
      <c r="T478" s="106"/>
      <c r="U478" s="73">
        <f>IF(T478=0,0,TRUNC((2000/(T478)- IF(Q478="w",Parameter!$B$3,Parameter!$D$3))/IF(Q478="w",Parameter!$C$3,Parameter!$E$3)))</f>
        <v>0</v>
      </c>
      <c r="V478" s="80"/>
      <c r="W478" s="79" t="s">
        <v>44</v>
      </c>
      <c r="X478" s="81"/>
      <c r="Y478" s="54">
        <f>IF($G478="w",0,IF(AND($V478=0,$X478=0),0,TRUNC((1000/($V478*60+$X478)-IF($G478="w",Parameter!$B$6,Parameter!$D$6))/IF($G478="w",Parameter!$C$6,Parameter!$E$6))))</f>
        <v>0</v>
      </c>
      <c r="Z478" s="37"/>
      <c r="AA478" s="104">
        <f>IF(Z478=0,0,TRUNC((SQRT(Z478)- IF($G478="w",Parameter!$B$11,Parameter!$D$11))/IF($G478="w",Parameter!$C$11,Parameter!$E$11)))</f>
        <v>0</v>
      </c>
      <c r="AB478" s="105"/>
      <c r="AC478" s="104">
        <f>IF(AB478=0,0,TRUNC((SQRT(AB478)- IF($G478="w",Parameter!$B$10,Parameter!$D$10))/IF($G478="w",Parameter!$C$10,Parameter!$E$10)))</f>
        <v>0</v>
      </c>
      <c r="AD478" s="38"/>
      <c r="AE478" s="55">
        <f>IF(AD478=0,0,TRUNC((SQRT(AD478)- IF($G478="w",Parameter!$B$15,Parameter!$D$15))/IF($G478="w",Parameter!$C$15,Parameter!$E$15)))</f>
        <v>0</v>
      </c>
      <c r="AF478" s="32"/>
      <c r="AG478" s="55">
        <f>IF(AF478=0,0,TRUNC((SQRT(AF478)- IF($G478="w",Parameter!$B$12,Parameter!$D$12))/IF($G478="w",Parameter!$C$12,Parameter!$E$12)))</f>
        <v>0</v>
      </c>
      <c r="AH478" s="60">
        <f t="shared" si="99"/>
        <v>0</v>
      </c>
      <c r="AI478" s="61">
        <f>LOOKUP($F478,Urkunde!$A$2:$A$16,IF($G478="w",Urkunde!$B$2:$B$16,Urkunde!$D$2:$D$16))</f>
        <v>0</v>
      </c>
      <c r="AJ478" s="61">
        <f>LOOKUP($F478,Urkunde!$A$2:$A$16,IF($G478="w",Urkunde!$C$2:$C$16,Urkunde!$E$2:$E$16))</f>
        <v>0</v>
      </c>
      <c r="AK478" s="61" t="str">
        <f t="shared" si="100"/>
        <v>-</v>
      </c>
      <c r="AL478" s="29">
        <f t="shared" si="101"/>
        <v>0</v>
      </c>
      <c r="AM478" s="21">
        <f t="shared" si="102"/>
        <v>0</v>
      </c>
      <c r="AN478" s="21">
        <f t="shared" si="103"/>
        <v>0</v>
      </c>
      <c r="AO478" s="21">
        <f t="shared" si="104"/>
        <v>0</v>
      </c>
      <c r="AP478" s="21">
        <f t="shared" si="105"/>
        <v>0</v>
      </c>
      <c r="AQ478" s="21">
        <f t="shared" si="106"/>
        <v>0</v>
      </c>
      <c r="AR478" s="21">
        <f t="shared" si="107"/>
        <v>0</v>
      </c>
      <c r="AS478" s="21">
        <f t="shared" si="108"/>
        <v>0</v>
      </c>
      <c r="AT478" s="21">
        <f t="shared" si="109"/>
        <v>0</v>
      </c>
      <c r="AU478" s="21">
        <f t="shared" si="110"/>
        <v>0</v>
      </c>
      <c r="AV478" s="21">
        <f t="shared" si="111"/>
        <v>0</v>
      </c>
    </row>
    <row r="479" spans="1:48" ht="15.6" x14ac:dyDescent="0.3">
      <c r="A479" s="51"/>
      <c r="B479" s="50"/>
      <c r="C479" s="96"/>
      <c r="D479" s="96"/>
      <c r="E479" s="49"/>
      <c r="F479" s="52">
        <f t="shared" si="98"/>
        <v>0</v>
      </c>
      <c r="G479" s="48"/>
      <c r="H479" s="38"/>
      <c r="I479" s="54">
        <f>IF(H479=0,0,TRUNC((50/(H479+0.24)- IF($G479="w",Parameter!$B$3,Parameter!$D$3))/IF($G479="w",Parameter!$C$3,Parameter!$E$3)))</f>
        <v>0</v>
      </c>
      <c r="J479" s="105"/>
      <c r="K479" s="54">
        <f>IF(J479=0,0,TRUNC((75/(J479+0.24)- IF($G479="w",Parameter!$B$3,Parameter!$D$3))/IF($G479="w",Parameter!$C$3,Parameter!$E$3)))</f>
        <v>0</v>
      </c>
      <c r="L479" s="105"/>
      <c r="M479" s="54">
        <f>IF(L479=0,0,TRUNC((100/(L479+0.24)- IF($G479="w",Parameter!$B$3,Parameter!$D$3))/IF($G479="w",Parameter!$C$3,Parameter!$E$3)))</f>
        <v>0</v>
      </c>
      <c r="N479" s="80"/>
      <c r="O479" s="79" t="s">
        <v>44</v>
      </c>
      <c r="P479" s="81"/>
      <c r="Q479" s="54">
        <f>IF($G479="m",0,IF(AND($P479=0,$N479=0),0,TRUNC((800/($N479*60+$P479)-IF($G479="w",Parameter!$B$6,Parameter!$D$6))/IF($G479="w",Parameter!$C$6,Parameter!$E$6))))</f>
        <v>0</v>
      </c>
      <c r="R479" s="106"/>
      <c r="S479" s="73">
        <f>IF(R479=0,0,TRUNC((2000/(R479)- IF(Q479="w",Parameter!$B$6,Parameter!$D$6))/IF(Q479="w",Parameter!$C$6,Parameter!$E$6)))</f>
        <v>0</v>
      </c>
      <c r="T479" s="106"/>
      <c r="U479" s="73">
        <f>IF(T479=0,0,TRUNC((2000/(T479)- IF(Q479="w",Parameter!$B$3,Parameter!$D$3))/IF(Q479="w",Parameter!$C$3,Parameter!$E$3)))</f>
        <v>0</v>
      </c>
      <c r="V479" s="80"/>
      <c r="W479" s="79" t="s">
        <v>44</v>
      </c>
      <c r="X479" s="81"/>
      <c r="Y479" s="54">
        <f>IF($G479="w",0,IF(AND($V479=0,$X479=0),0,TRUNC((1000/($V479*60+$X479)-IF($G479="w",Parameter!$B$6,Parameter!$D$6))/IF($G479="w",Parameter!$C$6,Parameter!$E$6))))</f>
        <v>0</v>
      </c>
      <c r="Z479" s="37"/>
      <c r="AA479" s="104">
        <f>IF(Z479=0,0,TRUNC((SQRT(Z479)- IF($G479="w",Parameter!$B$11,Parameter!$D$11))/IF($G479="w",Parameter!$C$11,Parameter!$E$11)))</f>
        <v>0</v>
      </c>
      <c r="AB479" s="105"/>
      <c r="AC479" s="104">
        <f>IF(AB479=0,0,TRUNC((SQRT(AB479)- IF($G479="w",Parameter!$B$10,Parameter!$D$10))/IF($G479="w",Parameter!$C$10,Parameter!$E$10)))</f>
        <v>0</v>
      </c>
      <c r="AD479" s="38"/>
      <c r="AE479" s="55">
        <f>IF(AD479=0,0,TRUNC((SQRT(AD479)- IF($G479="w",Parameter!$B$15,Parameter!$D$15))/IF($G479="w",Parameter!$C$15,Parameter!$E$15)))</f>
        <v>0</v>
      </c>
      <c r="AF479" s="32"/>
      <c r="AG479" s="55">
        <f>IF(AF479=0,0,TRUNC((SQRT(AF479)- IF($G479="w",Parameter!$B$12,Parameter!$D$12))/IF($G479="w",Parameter!$C$12,Parameter!$E$12)))</f>
        <v>0</v>
      </c>
      <c r="AH479" s="60">
        <f t="shared" si="99"/>
        <v>0</v>
      </c>
      <c r="AI479" s="61">
        <f>LOOKUP($F479,Urkunde!$A$2:$A$16,IF($G479="w",Urkunde!$B$2:$B$16,Urkunde!$D$2:$D$16))</f>
        <v>0</v>
      </c>
      <c r="AJ479" s="61">
        <f>LOOKUP($F479,Urkunde!$A$2:$A$16,IF($G479="w",Urkunde!$C$2:$C$16,Urkunde!$E$2:$E$16))</f>
        <v>0</v>
      </c>
      <c r="AK479" s="61" t="str">
        <f t="shared" si="100"/>
        <v>-</v>
      </c>
      <c r="AL479" s="29">
        <f t="shared" si="101"/>
        <v>0</v>
      </c>
      <c r="AM479" s="21">
        <f t="shared" si="102"/>
        <v>0</v>
      </c>
      <c r="AN479" s="21">
        <f t="shared" si="103"/>
        <v>0</v>
      </c>
      <c r="AO479" s="21">
        <f t="shared" si="104"/>
        <v>0</v>
      </c>
      <c r="AP479" s="21">
        <f t="shared" si="105"/>
        <v>0</v>
      </c>
      <c r="AQ479" s="21">
        <f t="shared" si="106"/>
        <v>0</v>
      </c>
      <c r="AR479" s="21">
        <f t="shared" si="107"/>
        <v>0</v>
      </c>
      <c r="AS479" s="21">
        <f t="shared" si="108"/>
        <v>0</v>
      </c>
      <c r="AT479" s="21">
        <f t="shared" si="109"/>
        <v>0</v>
      </c>
      <c r="AU479" s="21">
        <f t="shared" si="110"/>
        <v>0</v>
      </c>
      <c r="AV479" s="21">
        <f t="shared" si="111"/>
        <v>0</v>
      </c>
    </row>
    <row r="480" spans="1:48" ht="15.6" x14ac:dyDescent="0.3">
      <c r="A480" s="51"/>
      <c r="B480" s="50"/>
      <c r="C480" s="96"/>
      <c r="D480" s="96"/>
      <c r="E480" s="49"/>
      <c r="F480" s="52">
        <f t="shared" si="98"/>
        <v>0</v>
      </c>
      <c r="G480" s="48"/>
      <c r="H480" s="38"/>
      <c r="I480" s="54">
        <f>IF(H480=0,0,TRUNC((50/(H480+0.24)- IF($G480="w",Parameter!$B$3,Parameter!$D$3))/IF($G480="w",Parameter!$C$3,Parameter!$E$3)))</f>
        <v>0</v>
      </c>
      <c r="J480" s="105"/>
      <c r="K480" s="54">
        <f>IF(J480=0,0,TRUNC((75/(J480+0.24)- IF($G480="w",Parameter!$B$3,Parameter!$D$3))/IF($G480="w",Parameter!$C$3,Parameter!$E$3)))</f>
        <v>0</v>
      </c>
      <c r="L480" s="105"/>
      <c r="M480" s="54">
        <f>IF(L480=0,0,TRUNC((100/(L480+0.24)- IF($G480="w",Parameter!$B$3,Parameter!$D$3))/IF($G480="w",Parameter!$C$3,Parameter!$E$3)))</f>
        <v>0</v>
      </c>
      <c r="N480" s="80"/>
      <c r="O480" s="79" t="s">
        <v>44</v>
      </c>
      <c r="P480" s="81"/>
      <c r="Q480" s="54">
        <f>IF($G480="m",0,IF(AND($P480=0,$N480=0),0,TRUNC((800/($N480*60+$P480)-IF($G480="w",Parameter!$B$6,Parameter!$D$6))/IF($G480="w",Parameter!$C$6,Parameter!$E$6))))</f>
        <v>0</v>
      </c>
      <c r="R480" s="106"/>
      <c r="S480" s="73">
        <f>IF(R480=0,0,TRUNC((2000/(R480)- IF(Q480="w",Parameter!$B$6,Parameter!$D$6))/IF(Q480="w",Parameter!$C$6,Parameter!$E$6)))</f>
        <v>0</v>
      </c>
      <c r="T480" s="106"/>
      <c r="U480" s="73">
        <f>IF(T480=0,0,TRUNC((2000/(T480)- IF(Q480="w",Parameter!$B$3,Parameter!$D$3))/IF(Q480="w",Parameter!$C$3,Parameter!$E$3)))</f>
        <v>0</v>
      </c>
      <c r="V480" s="80"/>
      <c r="W480" s="79" t="s">
        <v>44</v>
      </c>
      <c r="X480" s="81"/>
      <c r="Y480" s="54">
        <f>IF($G480="w",0,IF(AND($V480=0,$X480=0),0,TRUNC((1000/($V480*60+$X480)-IF($G480="w",Parameter!$B$6,Parameter!$D$6))/IF($G480="w",Parameter!$C$6,Parameter!$E$6))))</f>
        <v>0</v>
      </c>
      <c r="Z480" s="37"/>
      <c r="AA480" s="104">
        <f>IF(Z480=0,0,TRUNC((SQRT(Z480)- IF($G480="w",Parameter!$B$11,Parameter!$D$11))/IF($G480="w",Parameter!$C$11,Parameter!$E$11)))</f>
        <v>0</v>
      </c>
      <c r="AB480" s="105"/>
      <c r="AC480" s="104">
        <f>IF(AB480=0,0,TRUNC((SQRT(AB480)- IF($G480="w",Parameter!$B$10,Parameter!$D$10))/IF($G480="w",Parameter!$C$10,Parameter!$E$10)))</f>
        <v>0</v>
      </c>
      <c r="AD480" s="38"/>
      <c r="AE480" s="55">
        <f>IF(AD480=0,0,TRUNC((SQRT(AD480)- IF($G480="w",Parameter!$B$15,Parameter!$D$15))/IF($G480="w",Parameter!$C$15,Parameter!$E$15)))</f>
        <v>0</v>
      </c>
      <c r="AF480" s="32"/>
      <c r="AG480" s="55">
        <f>IF(AF480=0,0,TRUNC((SQRT(AF480)- IF($G480="w",Parameter!$B$12,Parameter!$D$12))/IF($G480="w",Parameter!$C$12,Parameter!$E$12)))</f>
        <v>0</v>
      </c>
      <c r="AH480" s="60">
        <f t="shared" si="99"/>
        <v>0</v>
      </c>
      <c r="AI480" s="61">
        <f>LOOKUP($F480,Urkunde!$A$2:$A$16,IF($G480="w",Urkunde!$B$2:$B$16,Urkunde!$D$2:$D$16))</f>
        <v>0</v>
      </c>
      <c r="AJ480" s="61">
        <f>LOOKUP($F480,Urkunde!$A$2:$A$16,IF($G480="w",Urkunde!$C$2:$C$16,Urkunde!$E$2:$E$16))</f>
        <v>0</v>
      </c>
      <c r="AK480" s="61" t="str">
        <f t="shared" si="100"/>
        <v>-</v>
      </c>
      <c r="AL480" s="29">
        <f t="shared" si="101"/>
        <v>0</v>
      </c>
      <c r="AM480" s="21">
        <f t="shared" si="102"/>
        <v>0</v>
      </c>
      <c r="AN480" s="21">
        <f t="shared" si="103"/>
        <v>0</v>
      </c>
      <c r="AO480" s="21">
        <f t="shared" si="104"/>
        <v>0</v>
      </c>
      <c r="AP480" s="21">
        <f t="shared" si="105"/>
        <v>0</v>
      </c>
      <c r="AQ480" s="21">
        <f t="shared" si="106"/>
        <v>0</v>
      </c>
      <c r="AR480" s="21">
        <f t="shared" si="107"/>
        <v>0</v>
      </c>
      <c r="AS480" s="21">
        <f t="shared" si="108"/>
        <v>0</v>
      </c>
      <c r="AT480" s="21">
        <f t="shared" si="109"/>
        <v>0</v>
      </c>
      <c r="AU480" s="21">
        <f t="shared" si="110"/>
        <v>0</v>
      </c>
      <c r="AV480" s="21">
        <f t="shared" si="111"/>
        <v>0</v>
      </c>
    </row>
    <row r="481" spans="1:48" ht="15.6" x14ac:dyDescent="0.3">
      <c r="A481" s="51"/>
      <c r="B481" s="50"/>
      <c r="C481" s="96"/>
      <c r="D481" s="96"/>
      <c r="E481" s="49"/>
      <c r="F481" s="52">
        <f t="shared" si="98"/>
        <v>0</v>
      </c>
      <c r="G481" s="48"/>
      <c r="H481" s="38"/>
      <c r="I481" s="54">
        <f>IF(H481=0,0,TRUNC((50/(H481+0.24)- IF($G481="w",Parameter!$B$3,Parameter!$D$3))/IF($G481="w",Parameter!$C$3,Parameter!$E$3)))</f>
        <v>0</v>
      </c>
      <c r="J481" s="105"/>
      <c r="K481" s="54">
        <f>IF(J481=0,0,TRUNC((75/(J481+0.24)- IF($G481="w",Parameter!$B$3,Parameter!$D$3))/IF($G481="w",Parameter!$C$3,Parameter!$E$3)))</f>
        <v>0</v>
      </c>
      <c r="L481" s="105"/>
      <c r="M481" s="54">
        <f>IF(L481=0,0,TRUNC((100/(L481+0.24)- IF($G481="w",Parameter!$B$3,Parameter!$D$3))/IF($G481="w",Parameter!$C$3,Parameter!$E$3)))</f>
        <v>0</v>
      </c>
      <c r="N481" s="80"/>
      <c r="O481" s="79" t="s">
        <v>44</v>
      </c>
      <c r="P481" s="81"/>
      <c r="Q481" s="54">
        <f>IF($G481="m",0,IF(AND($P481=0,$N481=0),0,TRUNC((800/($N481*60+$P481)-IF($G481="w",Parameter!$B$6,Parameter!$D$6))/IF($G481="w",Parameter!$C$6,Parameter!$E$6))))</f>
        <v>0</v>
      </c>
      <c r="R481" s="106"/>
      <c r="S481" s="73">
        <f>IF(R481=0,0,TRUNC((2000/(R481)- IF(Q481="w",Parameter!$B$6,Parameter!$D$6))/IF(Q481="w",Parameter!$C$6,Parameter!$E$6)))</f>
        <v>0</v>
      </c>
      <c r="T481" s="106"/>
      <c r="U481" s="73">
        <f>IF(T481=0,0,TRUNC((2000/(T481)- IF(Q481="w",Parameter!$B$3,Parameter!$D$3))/IF(Q481="w",Parameter!$C$3,Parameter!$E$3)))</f>
        <v>0</v>
      </c>
      <c r="V481" s="80"/>
      <c r="W481" s="79" t="s">
        <v>44</v>
      </c>
      <c r="X481" s="81"/>
      <c r="Y481" s="54">
        <f>IF($G481="w",0,IF(AND($V481=0,$X481=0),0,TRUNC((1000/($V481*60+$X481)-IF($G481="w",Parameter!$B$6,Parameter!$D$6))/IF($G481="w",Parameter!$C$6,Parameter!$E$6))))</f>
        <v>0</v>
      </c>
      <c r="Z481" s="37"/>
      <c r="AA481" s="104">
        <f>IF(Z481=0,0,TRUNC((SQRT(Z481)- IF($G481="w",Parameter!$B$11,Parameter!$D$11))/IF($G481="w",Parameter!$C$11,Parameter!$E$11)))</f>
        <v>0</v>
      </c>
      <c r="AB481" s="105"/>
      <c r="AC481" s="104">
        <f>IF(AB481=0,0,TRUNC((SQRT(AB481)- IF($G481="w",Parameter!$B$10,Parameter!$D$10))/IF($G481="w",Parameter!$C$10,Parameter!$E$10)))</f>
        <v>0</v>
      </c>
      <c r="AD481" s="38"/>
      <c r="AE481" s="55">
        <f>IF(AD481=0,0,TRUNC((SQRT(AD481)- IF($G481="w",Parameter!$B$15,Parameter!$D$15))/IF($G481="w",Parameter!$C$15,Parameter!$E$15)))</f>
        <v>0</v>
      </c>
      <c r="AF481" s="32"/>
      <c r="AG481" s="55">
        <f>IF(AF481=0,0,TRUNC((SQRT(AF481)- IF($G481="w",Parameter!$B$12,Parameter!$D$12))/IF($G481="w",Parameter!$C$12,Parameter!$E$12)))</f>
        <v>0</v>
      </c>
      <c r="AH481" s="60">
        <f t="shared" si="99"/>
        <v>0</v>
      </c>
      <c r="AI481" s="61">
        <f>LOOKUP($F481,Urkunde!$A$2:$A$16,IF($G481="w",Urkunde!$B$2:$B$16,Urkunde!$D$2:$D$16))</f>
        <v>0</v>
      </c>
      <c r="AJ481" s="61">
        <f>LOOKUP($F481,Urkunde!$A$2:$A$16,IF($G481="w",Urkunde!$C$2:$C$16,Urkunde!$E$2:$E$16))</f>
        <v>0</v>
      </c>
      <c r="AK481" s="61" t="str">
        <f t="shared" si="100"/>
        <v>-</v>
      </c>
      <c r="AL481" s="29">
        <f t="shared" si="101"/>
        <v>0</v>
      </c>
      <c r="AM481" s="21">
        <f t="shared" si="102"/>
        <v>0</v>
      </c>
      <c r="AN481" s="21">
        <f t="shared" si="103"/>
        <v>0</v>
      </c>
      <c r="AO481" s="21">
        <f t="shared" si="104"/>
        <v>0</v>
      </c>
      <c r="AP481" s="21">
        <f t="shared" si="105"/>
        <v>0</v>
      </c>
      <c r="AQ481" s="21">
        <f t="shared" si="106"/>
        <v>0</v>
      </c>
      <c r="AR481" s="21">
        <f t="shared" si="107"/>
        <v>0</v>
      </c>
      <c r="AS481" s="21">
        <f t="shared" si="108"/>
        <v>0</v>
      </c>
      <c r="AT481" s="21">
        <f t="shared" si="109"/>
        <v>0</v>
      </c>
      <c r="AU481" s="21">
        <f t="shared" si="110"/>
        <v>0</v>
      </c>
      <c r="AV481" s="21">
        <f t="shared" si="111"/>
        <v>0</v>
      </c>
    </row>
    <row r="482" spans="1:48" ht="15.6" x14ac:dyDescent="0.3">
      <c r="A482" s="51"/>
      <c r="B482" s="50"/>
      <c r="C482" s="96"/>
      <c r="D482" s="96"/>
      <c r="E482" s="49"/>
      <c r="F482" s="52">
        <f t="shared" si="98"/>
        <v>0</v>
      </c>
      <c r="G482" s="48"/>
      <c r="H482" s="38"/>
      <c r="I482" s="54">
        <f>IF(H482=0,0,TRUNC((50/(H482+0.24)- IF($G482="w",Parameter!$B$3,Parameter!$D$3))/IF($G482="w",Parameter!$C$3,Parameter!$E$3)))</f>
        <v>0</v>
      </c>
      <c r="J482" s="105"/>
      <c r="K482" s="54">
        <f>IF(J482=0,0,TRUNC((75/(J482+0.24)- IF($G482="w",Parameter!$B$3,Parameter!$D$3))/IF($G482="w",Parameter!$C$3,Parameter!$E$3)))</f>
        <v>0</v>
      </c>
      <c r="L482" s="105"/>
      <c r="M482" s="54">
        <f>IF(L482=0,0,TRUNC((100/(L482+0.24)- IF($G482="w",Parameter!$B$3,Parameter!$D$3))/IF($G482="w",Parameter!$C$3,Parameter!$E$3)))</f>
        <v>0</v>
      </c>
      <c r="N482" s="80"/>
      <c r="O482" s="79" t="s">
        <v>44</v>
      </c>
      <c r="P482" s="81"/>
      <c r="Q482" s="54">
        <f>IF($G482="m",0,IF(AND($P482=0,$N482=0),0,TRUNC((800/($N482*60+$P482)-IF($G482="w",Parameter!$B$6,Parameter!$D$6))/IF($G482="w",Parameter!$C$6,Parameter!$E$6))))</f>
        <v>0</v>
      </c>
      <c r="R482" s="106"/>
      <c r="S482" s="73">
        <f>IF(R482=0,0,TRUNC((2000/(R482)- IF(Q482="w",Parameter!$B$6,Parameter!$D$6))/IF(Q482="w",Parameter!$C$6,Parameter!$E$6)))</f>
        <v>0</v>
      </c>
      <c r="T482" s="106"/>
      <c r="U482" s="73">
        <f>IF(T482=0,0,TRUNC((2000/(T482)- IF(Q482="w",Parameter!$B$3,Parameter!$D$3))/IF(Q482="w",Parameter!$C$3,Parameter!$E$3)))</f>
        <v>0</v>
      </c>
      <c r="V482" s="80"/>
      <c r="W482" s="79" t="s">
        <v>44</v>
      </c>
      <c r="X482" s="81"/>
      <c r="Y482" s="54">
        <f>IF($G482="w",0,IF(AND($V482=0,$X482=0),0,TRUNC((1000/($V482*60+$X482)-IF($G482="w",Parameter!$B$6,Parameter!$D$6))/IF($G482="w",Parameter!$C$6,Parameter!$E$6))))</f>
        <v>0</v>
      </c>
      <c r="Z482" s="37"/>
      <c r="AA482" s="104">
        <f>IF(Z482=0,0,TRUNC((SQRT(Z482)- IF($G482="w",Parameter!$B$11,Parameter!$D$11))/IF($G482="w",Parameter!$C$11,Parameter!$E$11)))</f>
        <v>0</v>
      </c>
      <c r="AB482" s="105"/>
      <c r="AC482" s="104">
        <f>IF(AB482=0,0,TRUNC((SQRT(AB482)- IF($G482="w",Parameter!$B$10,Parameter!$D$10))/IF($G482="w",Parameter!$C$10,Parameter!$E$10)))</f>
        <v>0</v>
      </c>
      <c r="AD482" s="38"/>
      <c r="AE482" s="55">
        <f>IF(AD482=0,0,TRUNC((SQRT(AD482)- IF($G482="w",Parameter!$B$15,Parameter!$D$15))/IF($G482="w",Parameter!$C$15,Parameter!$E$15)))</f>
        <v>0</v>
      </c>
      <c r="AF482" s="32"/>
      <c r="AG482" s="55">
        <f>IF(AF482=0,0,TRUNC((SQRT(AF482)- IF($G482="w",Parameter!$B$12,Parameter!$D$12))/IF($G482="w",Parameter!$C$12,Parameter!$E$12)))</f>
        <v>0</v>
      </c>
      <c r="AH482" s="60">
        <f t="shared" si="99"/>
        <v>0</v>
      </c>
      <c r="AI482" s="61">
        <f>LOOKUP($F482,Urkunde!$A$2:$A$16,IF($G482="w",Urkunde!$B$2:$B$16,Urkunde!$D$2:$D$16))</f>
        <v>0</v>
      </c>
      <c r="AJ482" s="61">
        <f>LOOKUP($F482,Urkunde!$A$2:$A$16,IF($G482="w",Urkunde!$C$2:$C$16,Urkunde!$E$2:$E$16))</f>
        <v>0</v>
      </c>
      <c r="AK482" s="61" t="str">
        <f t="shared" si="100"/>
        <v>-</v>
      </c>
      <c r="AL482" s="29">
        <f t="shared" si="101"/>
        <v>0</v>
      </c>
      <c r="AM482" s="21">
        <f t="shared" si="102"/>
        <v>0</v>
      </c>
      <c r="AN482" s="21">
        <f t="shared" si="103"/>
        <v>0</v>
      </c>
      <c r="AO482" s="21">
        <f t="shared" si="104"/>
        <v>0</v>
      </c>
      <c r="AP482" s="21">
        <f t="shared" si="105"/>
        <v>0</v>
      </c>
      <c r="AQ482" s="21">
        <f t="shared" si="106"/>
        <v>0</v>
      </c>
      <c r="AR482" s="21">
        <f t="shared" si="107"/>
        <v>0</v>
      </c>
      <c r="AS482" s="21">
        <f t="shared" si="108"/>
        <v>0</v>
      </c>
      <c r="AT482" s="21">
        <f t="shared" si="109"/>
        <v>0</v>
      </c>
      <c r="AU482" s="21">
        <f t="shared" si="110"/>
        <v>0</v>
      </c>
      <c r="AV482" s="21">
        <f t="shared" si="111"/>
        <v>0</v>
      </c>
    </row>
    <row r="483" spans="1:48" ht="15.6" x14ac:dyDescent="0.3">
      <c r="A483" s="51"/>
      <c r="B483" s="50"/>
      <c r="C483" s="96"/>
      <c r="D483" s="96"/>
      <c r="E483" s="49"/>
      <c r="F483" s="52">
        <f t="shared" si="98"/>
        <v>0</v>
      </c>
      <c r="G483" s="48"/>
      <c r="H483" s="38"/>
      <c r="I483" s="54">
        <f>IF(H483=0,0,TRUNC((50/(H483+0.24)- IF($G483="w",Parameter!$B$3,Parameter!$D$3))/IF($G483="w",Parameter!$C$3,Parameter!$E$3)))</f>
        <v>0</v>
      </c>
      <c r="J483" s="105"/>
      <c r="K483" s="54">
        <f>IF(J483=0,0,TRUNC((75/(J483+0.24)- IF($G483="w",Parameter!$B$3,Parameter!$D$3))/IF($G483="w",Parameter!$C$3,Parameter!$E$3)))</f>
        <v>0</v>
      </c>
      <c r="L483" s="105"/>
      <c r="M483" s="54">
        <f>IF(L483=0,0,TRUNC((100/(L483+0.24)- IF($G483="w",Parameter!$B$3,Parameter!$D$3))/IF($G483="w",Parameter!$C$3,Parameter!$E$3)))</f>
        <v>0</v>
      </c>
      <c r="N483" s="80"/>
      <c r="O483" s="79" t="s">
        <v>44</v>
      </c>
      <c r="P483" s="81"/>
      <c r="Q483" s="54">
        <f>IF($G483="m",0,IF(AND($P483=0,$N483=0),0,TRUNC((800/($N483*60+$P483)-IF($G483="w",Parameter!$B$6,Parameter!$D$6))/IF($G483="w",Parameter!$C$6,Parameter!$E$6))))</f>
        <v>0</v>
      </c>
      <c r="R483" s="106"/>
      <c r="S483" s="73">
        <f>IF(R483=0,0,TRUNC((2000/(R483)- IF(Q483="w",Parameter!$B$6,Parameter!$D$6))/IF(Q483="w",Parameter!$C$6,Parameter!$E$6)))</f>
        <v>0</v>
      </c>
      <c r="T483" s="106"/>
      <c r="U483" s="73">
        <f>IF(T483=0,0,TRUNC((2000/(T483)- IF(Q483="w",Parameter!$B$3,Parameter!$D$3))/IF(Q483="w",Parameter!$C$3,Parameter!$E$3)))</f>
        <v>0</v>
      </c>
      <c r="V483" s="80"/>
      <c r="W483" s="79" t="s">
        <v>44</v>
      </c>
      <c r="X483" s="81"/>
      <c r="Y483" s="54">
        <f>IF($G483="w",0,IF(AND($V483=0,$X483=0),0,TRUNC((1000/($V483*60+$X483)-IF($G483="w",Parameter!$B$6,Parameter!$D$6))/IF($G483="w",Parameter!$C$6,Parameter!$E$6))))</f>
        <v>0</v>
      </c>
      <c r="Z483" s="37"/>
      <c r="AA483" s="104">
        <f>IF(Z483=0,0,TRUNC((SQRT(Z483)- IF($G483="w",Parameter!$B$11,Parameter!$D$11))/IF($G483="w",Parameter!$C$11,Parameter!$E$11)))</f>
        <v>0</v>
      </c>
      <c r="AB483" s="105"/>
      <c r="AC483" s="104">
        <f>IF(AB483=0,0,TRUNC((SQRT(AB483)- IF($G483="w",Parameter!$B$10,Parameter!$D$10))/IF($G483="w",Parameter!$C$10,Parameter!$E$10)))</f>
        <v>0</v>
      </c>
      <c r="AD483" s="38"/>
      <c r="AE483" s="55">
        <f>IF(AD483=0,0,TRUNC((SQRT(AD483)- IF($G483="w",Parameter!$B$15,Parameter!$D$15))/IF($G483="w",Parameter!$C$15,Parameter!$E$15)))</f>
        <v>0</v>
      </c>
      <c r="AF483" s="32"/>
      <c r="AG483" s="55">
        <f>IF(AF483=0,0,TRUNC((SQRT(AF483)- IF($G483="w",Parameter!$B$12,Parameter!$D$12))/IF($G483="w",Parameter!$C$12,Parameter!$E$12)))</f>
        <v>0</v>
      </c>
      <c r="AH483" s="60">
        <f t="shared" si="99"/>
        <v>0</v>
      </c>
      <c r="AI483" s="61">
        <f>LOOKUP($F483,Urkunde!$A$2:$A$16,IF($G483="w",Urkunde!$B$2:$B$16,Urkunde!$D$2:$D$16))</f>
        <v>0</v>
      </c>
      <c r="AJ483" s="61">
        <f>LOOKUP($F483,Urkunde!$A$2:$A$16,IF($G483="w",Urkunde!$C$2:$C$16,Urkunde!$E$2:$E$16))</f>
        <v>0</v>
      </c>
      <c r="AK483" s="61" t="str">
        <f t="shared" si="100"/>
        <v>-</v>
      </c>
      <c r="AL483" s="29">
        <f t="shared" si="101"/>
        <v>0</v>
      </c>
      <c r="AM483" s="21">
        <f t="shared" si="102"/>
        <v>0</v>
      </c>
      <c r="AN483" s="21">
        <f t="shared" si="103"/>
        <v>0</v>
      </c>
      <c r="AO483" s="21">
        <f t="shared" si="104"/>
        <v>0</v>
      </c>
      <c r="AP483" s="21">
        <f t="shared" si="105"/>
        <v>0</v>
      </c>
      <c r="AQ483" s="21">
        <f t="shared" si="106"/>
        <v>0</v>
      </c>
      <c r="AR483" s="21">
        <f t="shared" si="107"/>
        <v>0</v>
      </c>
      <c r="AS483" s="21">
        <f t="shared" si="108"/>
        <v>0</v>
      </c>
      <c r="AT483" s="21">
        <f t="shared" si="109"/>
        <v>0</v>
      </c>
      <c r="AU483" s="21">
        <f t="shared" si="110"/>
        <v>0</v>
      </c>
      <c r="AV483" s="21">
        <f t="shared" si="111"/>
        <v>0</v>
      </c>
    </row>
    <row r="484" spans="1:48" ht="15.6" x14ac:dyDescent="0.3">
      <c r="A484" s="51"/>
      <c r="B484" s="50"/>
      <c r="C484" s="96"/>
      <c r="D484" s="96"/>
      <c r="E484" s="49"/>
      <c r="F484" s="52">
        <f t="shared" si="98"/>
        <v>0</v>
      </c>
      <c r="G484" s="48"/>
      <c r="H484" s="38"/>
      <c r="I484" s="54">
        <f>IF(H484=0,0,TRUNC((50/(H484+0.24)- IF($G484="w",Parameter!$B$3,Parameter!$D$3))/IF($G484="w",Parameter!$C$3,Parameter!$E$3)))</f>
        <v>0</v>
      </c>
      <c r="J484" s="105"/>
      <c r="K484" s="54">
        <f>IF(J484=0,0,TRUNC((75/(J484+0.24)- IF($G484="w",Parameter!$B$3,Parameter!$D$3))/IF($G484="w",Parameter!$C$3,Parameter!$E$3)))</f>
        <v>0</v>
      </c>
      <c r="L484" s="105"/>
      <c r="M484" s="54">
        <f>IF(L484=0,0,TRUNC((100/(L484+0.24)- IF($G484="w",Parameter!$B$3,Parameter!$D$3))/IF($G484="w",Parameter!$C$3,Parameter!$E$3)))</f>
        <v>0</v>
      </c>
      <c r="N484" s="80"/>
      <c r="O484" s="79" t="s">
        <v>44</v>
      </c>
      <c r="P484" s="81"/>
      <c r="Q484" s="54">
        <f>IF($G484="m",0,IF(AND($P484=0,$N484=0),0,TRUNC((800/($N484*60+$P484)-IF($G484="w",Parameter!$B$6,Parameter!$D$6))/IF($G484="w",Parameter!$C$6,Parameter!$E$6))))</f>
        <v>0</v>
      </c>
      <c r="R484" s="106"/>
      <c r="S484" s="73">
        <f>IF(R484=0,0,TRUNC((2000/(R484)- IF(Q484="w",Parameter!$B$6,Parameter!$D$6))/IF(Q484="w",Parameter!$C$6,Parameter!$E$6)))</f>
        <v>0</v>
      </c>
      <c r="T484" s="106"/>
      <c r="U484" s="73">
        <f>IF(T484=0,0,TRUNC((2000/(T484)- IF(Q484="w",Parameter!$B$3,Parameter!$D$3))/IF(Q484="w",Parameter!$C$3,Parameter!$E$3)))</f>
        <v>0</v>
      </c>
      <c r="V484" s="80"/>
      <c r="W484" s="79" t="s">
        <v>44</v>
      </c>
      <c r="X484" s="81"/>
      <c r="Y484" s="54">
        <f>IF($G484="w",0,IF(AND($V484=0,$X484=0),0,TRUNC((1000/($V484*60+$X484)-IF($G484="w",Parameter!$B$6,Parameter!$D$6))/IF($G484="w",Parameter!$C$6,Parameter!$E$6))))</f>
        <v>0</v>
      </c>
      <c r="Z484" s="37"/>
      <c r="AA484" s="104">
        <f>IF(Z484=0,0,TRUNC((SQRT(Z484)- IF($G484="w",Parameter!$B$11,Parameter!$D$11))/IF($G484="w",Parameter!$C$11,Parameter!$E$11)))</f>
        <v>0</v>
      </c>
      <c r="AB484" s="105"/>
      <c r="AC484" s="104">
        <f>IF(AB484=0,0,TRUNC((SQRT(AB484)- IF($G484="w",Parameter!$B$10,Parameter!$D$10))/IF($G484="w",Parameter!$C$10,Parameter!$E$10)))</f>
        <v>0</v>
      </c>
      <c r="AD484" s="38"/>
      <c r="AE484" s="55">
        <f>IF(AD484=0,0,TRUNC((SQRT(AD484)- IF($G484="w",Parameter!$B$15,Parameter!$D$15))/IF($G484="w",Parameter!$C$15,Parameter!$E$15)))</f>
        <v>0</v>
      </c>
      <c r="AF484" s="32"/>
      <c r="AG484" s="55">
        <f>IF(AF484=0,0,TRUNC((SQRT(AF484)- IF($G484="w",Parameter!$B$12,Parameter!$D$12))/IF($G484="w",Parameter!$C$12,Parameter!$E$12)))</f>
        <v>0</v>
      </c>
      <c r="AH484" s="60">
        <f t="shared" si="99"/>
        <v>0</v>
      </c>
      <c r="AI484" s="61">
        <f>LOOKUP($F484,Urkunde!$A$2:$A$16,IF($G484="w",Urkunde!$B$2:$B$16,Urkunde!$D$2:$D$16))</f>
        <v>0</v>
      </c>
      <c r="AJ484" s="61">
        <f>LOOKUP($F484,Urkunde!$A$2:$A$16,IF($G484="w",Urkunde!$C$2:$C$16,Urkunde!$E$2:$E$16))</f>
        <v>0</v>
      </c>
      <c r="AK484" s="61" t="str">
        <f t="shared" si="100"/>
        <v>-</v>
      </c>
      <c r="AL484" s="29">
        <f t="shared" si="101"/>
        <v>0</v>
      </c>
      <c r="AM484" s="21">
        <f t="shared" si="102"/>
        <v>0</v>
      </c>
      <c r="AN484" s="21">
        <f t="shared" si="103"/>
        <v>0</v>
      </c>
      <c r="AO484" s="21">
        <f t="shared" si="104"/>
        <v>0</v>
      </c>
      <c r="AP484" s="21">
        <f t="shared" si="105"/>
        <v>0</v>
      </c>
      <c r="AQ484" s="21">
        <f t="shared" si="106"/>
        <v>0</v>
      </c>
      <c r="AR484" s="21">
        <f t="shared" si="107"/>
        <v>0</v>
      </c>
      <c r="AS484" s="21">
        <f t="shared" si="108"/>
        <v>0</v>
      </c>
      <c r="AT484" s="21">
        <f t="shared" si="109"/>
        <v>0</v>
      </c>
      <c r="AU484" s="21">
        <f t="shared" si="110"/>
        <v>0</v>
      </c>
      <c r="AV484" s="21">
        <f t="shared" si="111"/>
        <v>0</v>
      </c>
    </row>
    <row r="485" spans="1:48" ht="15.6" x14ac:dyDescent="0.3">
      <c r="A485" s="51"/>
      <c r="B485" s="50"/>
      <c r="C485" s="96"/>
      <c r="D485" s="96"/>
      <c r="E485" s="49"/>
      <c r="F485" s="52">
        <f t="shared" si="98"/>
        <v>0</v>
      </c>
      <c r="G485" s="48"/>
      <c r="H485" s="38"/>
      <c r="I485" s="54">
        <f>IF(H485=0,0,TRUNC((50/(H485+0.24)- IF($G485="w",Parameter!$B$3,Parameter!$D$3))/IF($G485="w",Parameter!$C$3,Parameter!$E$3)))</f>
        <v>0</v>
      </c>
      <c r="J485" s="105"/>
      <c r="K485" s="54">
        <f>IF(J485=0,0,TRUNC((75/(J485+0.24)- IF($G485="w",Parameter!$B$3,Parameter!$D$3))/IF($G485="w",Parameter!$C$3,Parameter!$E$3)))</f>
        <v>0</v>
      </c>
      <c r="L485" s="105"/>
      <c r="M485" s="54">
        <f>IF(L485=0,0,TRUNC((100/(L485+0.24)- IF($G485="w",Parameter!$B$3,Parameter!$D$3))/IF($G485="w",Parameter!$C$3,Parameter!$E$3)))</f>
        <v>0</v>
      </c>
      <c r="N485" s="80"/>
      <c r="O485" s="79" t="s">
        <v>44</v>
      </c>
      <c r="P485" s="81"/>
      <c r="Q485" s="54">
        <f>IF($G485="m",0,IF(AND($P485=0,$N485=0),0,TRUNC((800/($N485*60+$P485)-IF($G485="w",Parameter!$B$6,Parameter!$D$6))/IF($G485="w",Parameter!$C$6,Parameter!$E$6))))</f>
        <v>0</v>
      </c>
      <c r="R485" s="106"/>
      <c r="S485" s="73">
        <f>IF(R485=0,0,TRUNC((2000/(R485)- IF(Q485="w",Parameter!$B$6,Parameter!$D$6))/IF(Q485="w",Parameter!$C$6,Parameter!$E$6)))</f>
        <v>0</v>
      </c>
      <c r="T485" s="106"/>
      <c r="U485" s="73">
        <f>IF(T485=0,0,TRUNC((2000/(T485)- IF(Q485="w",Parameter!$B$3,Parameter!$D$3))/IF(Q485="w",Parameter!$C$3,Parameter!$E$3)))</f>
        <v>0</v>
      </c>
      <c r="V485" s="80"/>
      <c r="W485" s="79" t="s">
        <v>44</v>
      </c>
      <c r="X485" s="81"/>
      <c r="Y485" s="54">
        <f>IF($G485="w",0,IF(AND($V485=0,$X485=0),0,TRUNC((1000/($V485*60+$X485)-IF($G485="w",Parameter!$B$6,Parameter!$D$6))/IF($G485="w",Parameter!$C$6,Parameter!$E$6))))</f>
        <v>0</v>
      </c>
      <c r="Z485" s="37"/>
      <c r="AA485" s="104">
        <f>IF(Z485=0,0,TRUNC((SQRT(Z485)- IF($G485="w",Parameter!$B$11,Parameter!$D$11))/IF($G485="w",Parameter!$C$11,Parameter!$E$11)))</f>
        <v>0</v>
      </c>
      <c r="AB485" s="105"/>
      <c r="AC485" s="104">
        <f>IF(AB485=0,0,TRUNC((SQRT(AB485)- IF($G485="w",Parameter!$B$10,Parameter!$D$10))/IF($G485="w",Parameter!$C$10,Parameter!$E$10)))</f>
        <v>0</v>
      </c>
      <c r="AD485" s="38"/>
      <c r="AE485" s="55">
        <f>IF(AD485=0,0,TRUNC((SQRT(AD485)- IF($G485="w",Parameter!$B$15,Parameter!$D$15))/IF($G485="w",Parameter!$C$15,Parameter!$E$15)))</f>
        <v>0</v>
      </c>
      <c r="AF485" s="32"/>
      <c r="AG485" s="55">
        <f>IF(AF485=0,0,TRUNC((SQRT(AF485)- IF($G485="w",Parameter!$B$12,Parameter!$D$12))/IF($G485="w",Parameter!$C$12,Parameter!$E$12)))</f>
        <v>0</v>
      </c>
      <c r="AH485" s="60">
        <f t="shared" si="99"/>
        <v>0</v>
      </c>
      <c r="AI485" s="61">
        <f>LOOKUP($F485,Urkunde!$A$2:$A$16,IF($G485="w",Urkunde!$B$2:$B$16,Urkunde!$D$2:$D$16))</f>
        <v>0</v>
      </c>
      <c r="AJ485" s="61">
        <f>LOOKUP($F485,Urkunde!$A$2:$A$16,IF($G485="w",Urkunde!$C$2:$C$16,Urkunde!$E$2:$E$16))</f>
        <v>0</v>
      </c>
      <c r="AK485" s="61" t="str">
        <f t="shared" si="100"/>
        <v>-</v>
      </c>
      <c r="AL485" s="29">
        <f t="shared" si="101"/>
        <v>0</v>
      </c>
      <c r="AM485" s="21">
        <f t="shared" si="102"/>
        <v>0</v>
      </c>
      <c r="AN485" s="21">
        <f t="shared" si="103"/>
        <v>0</v>
      </c>
      <c r="AO485" s="21">
        <f t="shared" si="104"/>
        <v>0</v>
      </c>
      <c r="AP485" s="21">
        <f t="shared" si="105"/>
        <v>0</v>
      </c>
      <c r="AQ485" s="21">
        <f t="shared" si="106"/>
        <v>0</v>
      </c>
      <c r="AR485" s="21">
        <f t="shared" si="107"/>
        <v>0</v>
      </c>
      <c r="AS485" s="21">
        <f t="shared" si="108"/>
        <v>0</v>
      </c>
      <c r="AT485" s="21">
        <f t="shared" si="109"/>
        <v>0</v>
      </c>
      <c r="AU485" s="21">
        <f t="shared" si="110"/>
        <v>0</v>
      </c>
      <c r="AV485" s="21">
        <f t="shared" si="111"/>
        <v>0</v>
      </c>
    </row>
    <row r="486" spans="1:48" ht="15.6" x14ac:dyDescent="0.3">
      <c r="A486" s="51"/>
      <c r="B486" s="50"/>
      <c r="C486" s="96"/>
      <c r="D486" s="96"/>
      <c r="E486" s="49"/>
      <c r="F486" s="52">
        <f t="shared" si="98"/>
        <v>0</v>
      </c>
      <c r="G486" s="48"/>
      <c r="H486" s="38"/>
      <c r="I486" s="54">
        <f>IF(H486=0,0,TRUNC((50/(H486+0.24)- IF($G486="w",Parameter!$B$3,Parameter!$D$3))/IF($G486="w",Parameter!$C$3,Parameter!$E$3)))</f>
        <v>0</v>
      </c>
      <c r="J486" s="105"/>
      <c r="K486" s="54">
        <f>IF(J486=0,0,TRUNC((75/(J486+0.24)- IF($G486="w",Parameter!$B$3,Parameter!$D$3))/IF($G486="w",Parameter!$C$3,Parameter!$E$3)))</f>
        <v>0</v>
      </c>
      <c r="L486" s="105"/>
      <c r="M486" s="54">
        <f>IF(L486=0,0,TRUNC((100/(L486+0.24)- IF($G486="w",Parameter!$B$3,Parameter!$D$3))/IF($G486="w",Parameter!$C$3,Parameter!$E$3)))</f>
        <v>0</v>
      </c>
      <c r="N486" s="80"/>
      <c r="O486" s="79" t="s">
        <v>44</v>
      </c>
      <c r="P486" s="81"/>
      <c r="Q486" s="54">
        <f>IF($G486="m",0,IF(AND($P486=0,$N486=0),0,TRUNC((800/($N486*60+$P486)-IF($G486="w",Parameter!$B$6,Parameter!$D$6))/IF($G486="w",Parameter!$C$6,Parameter!$E$6))))</f>
        <v>0</v>
      </c>
      <c r="R486" s="106"/>
      <c r="S486" s="73">
        <f>IF(R486=0,0,TRUNC((2000/(R486)- IF(Q486="w",Parameter!$B$6,Parameter!$D$6))/IF(Q486="w",Parameter!$C$6,Parameter!$E$6)))</f>
        <v>0</v>
      </c>
      <c r="T486" s="106"/>
      <c r="U486" s="73">
        <f>IF(T486=0,0,TRUNC((2000/(T486)- IF(Q486="w",Parameter!$B$3,Parameter!$D$3))/IF(Q486="w",Parameter!$C$3,Parameter!$E$3)))</f>
        <v>0</v>
      </c>
      <c r="V486" s="80"/>
      <c r="W486" s="79" t="s">
        <v>44</v>
      </c>
      <c r="X486" s="81"/>
      <c r="Y486" s="54">
        <f>IF($G486="w",0,IF(AND($V486=0,$X486=0),0,TRUNC((1000/($V486*60+$X486)-IF($G486="w",Parameter!$B$6,Parameter!$D$6))/IF($G486="w",Parameter!$C$6,Parameter!$E$6))))</f>
        <v>0</v>
      </c>
      <c r="Z486" s="37"/>
      <c r="AA486" s="104">
        <f>IF(Z486=0,0,TRUNC((SQRT(Z486)- IF($G486="w",Parameter!$B$11,Parameter!$D$11))/IF($G486="w",Parameter!$C$11,Parameter!$E$11)))</f>
        <v>0</v>
      </c>
      <c r="AB486" s="105"/>
      <c r="AC486" s="104">
        <f>IF(AB486=0,0,TRUNC((SQRT(AB486)- IF($G486="w",Parameter!$B$10,Parameter!$D$10))/IF($G486="w",Parameter!$C$10,Parameter!$E$10)))</f>
        <v>0</v>
      </c>
      <c r="AD486" s="38"/>
      <c r="AE486" s="55">
        <f>IF(AD486=0,0,TRUNC((SQRT(AD486)- IF($G486="w",Parameter!$B$15,Parameter!$D$15))/IF($G486="w",Parameter!$C$15,Parameter!$E$15)))</f>
        <v>0</v>
      </c>
      <c r="AF486" s="32"/>
      <c r="AG486" s="55">
        <f>IF(AF486=0,0,TRUNC((SQRT(AF486)- IF($G486="w",Parameter!$B$12,Parameter!$D$12))/IF($G486="w",Parameter!$C$12,Parameter!$E$12)))</f>
        <v>0</v>
      </c>
      <c r="AH486" s="60">
        <f t="shared" si="99"/>
        <v>0</v>
      </c>
      <c r="AI486" s="61">
        <f>LOOKUP($F486,Urkunde!$A$2:$A$16,IF($G486="w",Urkunde!$B$2:$B$16,Urkunde!$D$2:$D$16))</f>
        <v>0</v>
      </c>
      <c r="AJ486" s="61">
        <f>LOOKUP($F486,Urkunde!$A$2:$A$16,IF($G486="w",Urkunde!$C$2:$C$16,Urkunde!$E$2:$E$16))</f>
        <v>0</v>
      </c>
      <c r="AK486" s="61" t="str">
        <f t="shared" si="100"/>
        <v>-</v>
      </c>
      <c r="AL486" s="29">
        <f t="shared" si="101"/>
        <v>0</v>
      </c>
      <c r="AM486" s="21">
        <f t="shared" si="102"/>
        <v>0</v>
      </c>
      <c r="AN486" s="21">
        <f t="shared" si="103"/>
        <v>0</v>
      </c>
      <c r="AO486" s="21">
        <f t="shared" si="104"/>
        <v>0</v>
      </c>
      <c r="AP486" s="21">
        <f t="shared" si="105"/>
        <v>0</v>
      </c>
      <c r="AQ486" s="21">
        <f t="shared" si="106"/>
        <v>0</v>
      </c>
      <c r="AR486" s="21">
        <f t="shared" si="107"/>
        <v>0</v>
      </c>
      <c r="AS486" s="21">
        <f t="shared" si="108"/>
        <v>0</v>
      </c>
      <c r="AT486" s="21">
        <f t="shared" si="109"/>
        <v>0</v>
      </c>
      <c r="AU486" s="21">
        <f t="shared" si="110"/>
        <v>0</v>
      </c>
      <c r="AV486" s="21">
        <f t="shared" si="111"/>
        <v>0</v>
      </c>
    </row>
    <row r="487" spans="1:48" ht="15.6" x14ac:dyDescent="0.3">
      <c r="A487" s="51"/>
      <c r="B487" s="50"/>
      <c r="C487" s="96"/>
      <c r="D487" s="96"/>
      <c r="E487" s="49"/>
      <c r="F487" s="52">
        <f t="shared" si="98"/>
        <v>0</v>
      </c>
      <c r="G487" s="48"/>
      <c r="H487" s="38"/>
      <c r="I487" s="54">
        <f>IF(H487=0,0,TRUNC((50/(H487+0.24)- IF($G487="w",Parameter!$B$3,Parameter!$D$3))/IF($G487="w",Parameter!$C$3,Parameter!$E$3)))</f>
        <v>0</v>
      </c>
      <c r="J487" s="105"/>
      <c r="K487" s="54">
        <f>IF(J487=0,0,TRUNC((75/(J487+0.24)- IF($G487="w",Parameter!$B$3,Parameter!$D$3))/IF($G487="w",Parameter!$C$3,Parameter!$E$3)))</f>
        <v>0</v>
      </c>
      <c r="L487" s="105"/>
      <c r="M487" s="54">
        <f>IF(L487=0,0,TRUNC((100/(L487+0.24)- IF($G487="w",Parameter!$B$3,Parameter!$D$3))/IF($G487="w",Parameter!$C$3,Parameter!$E$3)))</f>
        <v>0</v>
      </c>
      <c r="N487" s="80"/>
      <c r="O487" s="79" t="s">
        <v>44</v>
      </c>
      <c r="P487" s="81"/>
      <c r="Q487" s="54">
        <f>IF($G487="m",0,IF(AND($P487=0,$N487=0),0,TRUNC((800/($N487*60+$P487)-IF($G487="w",Parameter!$B$6,Parameter!$D$6))/IF($G487="w",Parameter!$C$6,Parameter!$E$6))))</f>
        <v>0</v>
      </c>
      <c r="R487" s="106"/>
      <c r="S487" s="73">
        <f>IF(R487=0,0,TRUNC((2000/(R487)- IF(Q487="w",Parameter!$B$6,Parameter!$D$6))/IF(Q487="w",Parameter!$C$6,Parameter!$E$6)))</f>
        <v>0</v>
      </c>
      <c r="T487" s="106"/>
      <c r="U487" s="73">
        <f>IF(T487=0,0,TRUNC((2000/(T487)- IF(Q487="w",Parameter!$B$3,Parameter!$D$3))/IF(Q487="w",Parameter!$C$3,Parameter!$E$3)))</f>
        <v>0</v>
      </c>
      <c r="V487" s="80"/>
      <c r="W487" s="79" t="s">
        <v>44</v>
      </c>
      <c r="X487" s="81"/>
      <c r="Y487" s="54">
        <f>IF($G487="w",0,IF(AND($V487=0,$X487=0),0,TRUNC((1000/($V487*60+$X487)-IF($G487="w",Parameter!$B$6,Parameter!$D$6))/IF($G487="w",Parameter!$C$6,Parameter!$E$6))))</f>
        <v>0</v>
      </c>
      <c r="Z487" s="37"/>
      <c r="AA487" s="104">
        <f>IF(Z487=0,0,TRUNC((SQRT(Z487)- IF($G487="w",Parameter!$B$11,Parameter!$D$11))/IF($G487="w",Parameter!$C$11,Parameter!$E$11)))</f>
        <v>0</v>
      </c>
      <c r="AB487" s="105"/>
      <c r="AC487" s="104">
        <f>IF(AB487=0,0,TRUNC((SQRT(AB487)- IF($G487="w",Parameter!$B$10,Parameter!$D$10))/IF($G487="w",Parameter!$C$10,Parameter!$E$10)))</f>
        <v>0</v>
      </c>
      <c r="AD487" s="38"/>
      <c r="AE487" s="55">
        <f>IF(AD487=0,0,TRUNC((SQRT(AD487)- IF($G487="w",Parameter!$B$15,Parameter!$D$15))/IF($G487="w",Parameter!$C$15,Parameter!$E$15)))</f>
        <v>0</v>
      </c>
      <c r="AF487" s="32"/>
      <c r="AG487" s="55">
        <f>IF(AF487=0,0,TRUNC((SQRT(AF487)- IF($G487="w",Parameter!$B$12,Parameter!$D$12))/IF($G487="w",Parameter!$C$12,Parameter!$E$12)))</f>
        <v>0</v>
      </c>
      <c r="AH487" s="60">
        <f t="shared" si="99"/>
        <v>0</v>
      </c>
      <c r="AI487" s="61">
        <f>LOOKUP($F487,Urkunde!$A$2:$A$16,IF($G487="w",Urkunde!$B$2:$B$16,Urkunde!$D$2:$D$16))</f>
        <v>0</v>
      </c>
      <c r="AJ487" s="61">
        <f>LOOKUP($F487,Urkunde!$A$2:$A$16,IF($G487="w",Urkunde!$C$2:$C$16,Urkunde!$E$2:$E$16))</f>
        <v>0</v>
      </c>
      <c r="AK487" s="61" t="str">
        <f t="shared" si="100"/>
        <v>-</v>
      </c>
      <c r="AL487" s="29">
        <f t="shared" si="101"/>
        <v>0</v>
      </c>
      <c r="AM487" s="21">
        <f t="shared" si="102"/>
        <v>0</v>
      </c>
      <c r="AN487" s="21">
        <f t="shared" si="103"/>
        <v>0</v>
      </c>
      <c r="AO487" s="21">
        <f t="shared" si="104"/>
        <v>0</v>
      </c>
      <c r="AP487" s="21">
        <f t="shared" si="105"/>
        <v>0</v>
      </c>
      <c r="AQ487" s="21">
        <f t="shared" si="106"/>
        <v>0</v>
      </c>
      <c r="AR487" s="21">
        <f t="shared" si="107"/>
        <v>0</v>
      </c>
      <c r="AS487" s="21">
        <f t="shared" si="108"/>
        <v>0</v>
      </c>
      <c r="AT487" s="21">
        <f t="shared" si="109"/>
        <v>0</v>
      </c>
      <c r="AU487" s="21">
        <f t="shared" si="110"/>
        <v>0</v>
      </c>
      <c r="AV487" s="21">
        <f t="shared" si="111"/>
        <v>0</v>
      </c>
    </row>
    <row r="488" spans="1:48" ht="15.6" x14ac:dyDescent="0.3">
      <c r="A488" s="51"/>
      <c r="B488" s="50"/>
      <c r="C488" s="96"/>
      <c r="D488" s="96"/>
      <c r="E488" s="49"/>
      <c r="F488" s="52">
        <f t="shared" si="98"/>
        <v>0</v>
      </c>
      <c r="G488" s="48"/>
      <c r="H488" s="38"/>
      <c r="I488" s="54">
        <f>IF(H488=0,0,TRUNC((50/(H488+0.24)- IF($G488="w",Parameter!$B$3,Parameter!$D$3))/IF($G488="w",Parameter!$C$3,Parameter!$E$3)))</f>
        <v>0</v>
      </c>
      <c r="J488" s="105"/>
      <c r="K488" s="54">
        <f>IF(J488=0,0,TRUNC((75/(J488+0.24)- IF($G488="w",Parameter!$B$3,Parameter!$D$3))/IF($G488="w",Parameter!$C$3,Parameter!$E$3)))</f>
        <v>0</v>
      </c>
      <c r="L488" s="105"/>
      <c r="M488" s="54">
        <f>IF(L488=0,0,TRUNC((100/(L488+0.24)- IF($G488="w",Parameter!$B$3,Parameter!$D$3))/IF($G488="w",Parameter!$C$3,Parameter!$E$3)))</f>
        <v>0</v>
      </c>
      <c r="N488" s="80"/>
      <c r="O488" s="79" t="s">
        <v>44</v>
      </c>
      <c r="P488" s="81"/>
      <c r="Q488" s="54">
        <f>IF($G488="m",0,IF(AND($P488=0,$N488=0),0,TRUNC((800/($N488*60+$P488)-IF($G488="w",Parameter!$B$6,Parameter!$D$6))/IF($G488="w",Parameter!$C$6,Parameter!$E$6))))</f>
        <v>0</v>
      </c>
      <c r="R488" s="106"/>
      <c r="S488" s="73">
        <f>IF(R488=0,0,TRUNC((2000/(R488)- IF(Q488="w",Parameter!$B$6,Parameter!$D$6))/IF(Q488="w",Parameter!$C$6,Parameter!$E$6)))</f>
        <v>0</v>
      </c>
      <c r="T488" s="106"/>
      <c r="U488" s="73">
        <f>IF(T488=0,0,TRUNC((2000/(T488)- IF(Q488="w",Parameter!$B$3,Parameter!$D$3))/IF(Q488="w",Parameter!$C$3,Parameter!$E$3)))</f>
        <v>0</v>
      </c>
      <c r="V488" s="80"/>
      <c r="W488" s="79" t="s">
        <v>44</v>
      </c>
      <c r="X488" s="81"/>
      <c r="Y488" s="54">
        <f>IF($G488="w",0,IF(AND($V488=0,$X488=0),0,TRUNC((1000/($V488*60+$X488)-IF($G488="w",Parameter!$B$6,Parameter!$D$6))/IF($G488="w",Parameter!$C$6,Parameter!$E$6))))</f>
        <v>0</v>
      </c>
      <c r="Z488" s="37"/>
      <c r="AA488" s="104">
        <f>IF(Z488=0,0,TRUNC((SQRT(Z488)- IF($G488="w",Parameter!$B$11,Parameter!$D$11))/IF($G488="w",Parameter!$C$11,Parameter!$E$11)))</f>
        <v>0</v>
      </c>
      <c r="AB488" s="105"/>
      <c r="AC488" s="104">
        <f>IF(AB488=0,0,TRUNC((SQRT(AB488)- IF($G488="w",Parameter!$B$10,Parameter!$D$10))/IF($G488="w",Parameter!$C$10,Parameter!$E$10)))</f>
        <v>0</v>
      </c>
      <c r="AD488" s="38"/>
      <c r="AE488" s="55">
        <f>IF(AD488=0,0,TRUNC((SQRT(AD488)- IF($G488="w",Parameter!$B$15,Parameter!$D$15))/IF($G488="w",Parameter!$C$15,Parameter!$E$15)))</f>
        <v>0</v>
      </c>
      <c r="AF488" s="32"/>
      <c r="AG488" s="55">
        <f>IF(AF488=0,0,TRUNC((SQRT(AF488)- IF($G488="w",Parameter!$B$12,Parameter!$D$12))/IF($G488="w",Parameter!$C$12,Parameter!$E$12)))</f>
        <v>0</v>
      </c>
      <c r="AH488" s="60">
        <f t="shared" si="99"/>
        <v>0</v>
      </c>
      <c r="AI488" s="61">
        <f>LOOKUP($F488,Urkunde!$A$2:$A$16,IF($G488="w",Urkunde!$B$2:$B$16,Urkunde!$D$2:$D$16))</f>
        <v>0</v>
      </c>
      <c r="AJ488" s="61">
        <f>LOOKUP($F488,Urkunde!$A$2:$A$16,IF($G488="w",Urkunde!$C$2:$C$16,Urkunde!$E$2:$E$16))</f>
        <v>0</v>
      </c>
      <c r="AK488" s="61" t="str">
        <f t="shared" si="100"/>
        <v>-</v>
      </c>
      <c r="AL488" s="29">
        <f t="shared" si="101"/>
        <v>0</v>
      </c>
      <c r="AM488" s="21">
        <f t="shared" si="102"/>
        <v>0</v>
      </c>
      <c r="AN488" s="21">
        <f t="shared" si="103"/>
        <v>0</v>
      </c>
      <c r="AO488" s="21">
        <f t="shared" si="104"/>
        <v>0</v>
      </c>
      <c r="AP488" s="21">
        <f t="shared" si="105"/>
        <v>0</v>
      </c>
      <c r="AQ488" s="21">
        <f t="shared" si="106"/>
        <v>0</v>
      </c>
      <c r="AR488" s="21">
        <f t="shared" si="107"/>
        <v>0</v>
      </c>
      <c r="AS488" s="21">
        <f t="shared" si="108"/>
        <v>0</v>
      </c>
      <c r="AT488" s="21">
        <f t="shared" si="109"/>
        <v>0</v>
      </c>
      <c r="AU488" s="21">
        <f t="shared" si="110"/>
        <v>0</v>
      </c>
      <c r="AV488" s="21">
        <f t="shared" si="111"/>
        <v>0</v>
      </c>
    </row>
    <row r="489" spans="1:48" ht="15.6" x14ac:dyDescent="0.3">
      <c r="A489" s="51"/>
      <c r="B489" s="50"/>
      <c r="C489" s="96"/>
      <c r="D489" s="96"/>
      <c r="E489" s="49"/>
      <c r="F489" s="52">
        <f t="shared" si="98"/>
        <v>0</v>
      </c>
      <c r="G489" s="48"/>
      <c r="H489" s="38"/>
      <c r="I489" s="54">
        <f>IF(H489=0,0,TRUNC((50/(H489+0.24)- IF($G489="w",Parameter!$B$3,Parameter!$D$3))/IF($G489="w",Parameter!$C$3,Parameter!$E$3)))</f>
        <v>0</v>
      </c>
      <c r="J489" s="105"/>
      <c r="K489" s="54">
        <f>IF(J489=0,0,TRUNC((75/(J489+0.24)- IF($G489="w",Parameter!$B$3,Parameter!$D$3))/IF($G489="w",Parameter!$C$3,Parameter!$E$3)))</f>
        <v>0</v>
      </c>
      <c r="L489" s="105"/>
      <c r="M489" s="54">
        <f>IF(L489=0,0,TRUNC((100/(L489+0.24)- IF($G489="w",Parameter!$B$3,Parameter!$D$3))/IF($G489="w",Parameter!$C$3,Parameter!$E$3)))</f>
        <v>0</v>
      </c>
      <c r="N489" s="80"/>
      <c r="O489" s="79" t="s">
        <v>44</v>
      </c>
      <c r="P489" s="81"/>
      <c r="Q489" s="54">
        <f>IF($G489="m",0,IF(AND($P489=0,$N489=0),0,TRUNC((800/($N489*60+$P489)-IF($G489="w",Parameter!$B$6,Parameter!$D$6))/IF($G489="w",Parameter!$C$6,Parameter!$E$6))))</f>
        <v>0</v>
      </c>
      <c r="R489" s="106"/>
      <c r="S489" s="73">
        <f>IF(R489=0,0,TRUNC((2000/(R489)- IF(Q489="w",Parameter!$B$6,Parameter!$D$6))/IF(Q489="w",Parameter!$C$6,Parameter!$E$6)))</f>
        <v>0</v>
      </c>
      <c r="T489" s="106"/>
      <c r="U489" s="73">
        <f>IF(T489=0,0,TRUNC((2000/(T489)- IF(Q489="w",Parameter!$B$3,Parameter!$D$3))/IF(Q489="w",Parameter!$C$3,Parameter!$E$3)))</f>
        <v>0</v>
      </c>
      <c r="V489" s="80"/>
      <c r="W489" s="79" t="s">
        <v>44</v>
      </c>
      <c r="X489" s="81"/>
      <c r="Y489" s="54">
        <f>IF($G489="w",0,IF(AND($V489=0,$X489=0),0,TRUNC((1000/($V489*60+$X489)-IF($G489="w",Parameter!$B$6,Parameter!$D$6))/IF($G489="w",Parameter!$C$6,Parameter!$E$6))))</f>
        <v>0</v>
      </c>
      <c r="Z489" s="37"/>
      <c r="AA489" s="104">
        <f>IF(Z489=0,0,TRUNC((SQRT(Z489)- IF($G489="w",Parameter!$B$11,Parameter!$D$11))/IF($G489="w",Parameter!$C$11,Parameter!$E$11)))</f>
        <v>0</v>
      </c>
      <c r="AB489" s="105"/>
      <c r="AC489" s="104">
        <f>IF(AB489=0,0,TRUNC((SQRT(AB489)- IF($G489="w",Parameter!$B$10,Parameter!$D$10))/IF($G489="w",Parameter!$C$10,Parameter!$E$10)))</f>
        <v>0</v>
      </c>
      <c r="AD489" s="38"/>
      <c r="AE489" s="55">
        <f>IF(AD489=0,0,TRUNC((SQRT(AD489)- IF($G489="w",Parameter!$B$15,Parameter!$D$15))/IF($G489="w",Parameter!$C$15,Parameter!$E$15)))</f>
        <v>0</v>
      </c>
      <c r="AF489" s="32"/>
      <c r="AG489" s="55">
        <f>IF(AF489=0,0,TRUNC((SQRT(AF489)- IF($G489="w",Parameter!$B$12,Parameter!$D$12))/IF($G489="w",Parameter!$C$12,Parameter!$E$12)))</f>
        <v>0</v>
      </c>
      <c r="AH489" s="60">
        <f t="shared" si="99"/>
        <v>0</v>
      </c>
      <c r="AI489" s="61">
        <f>LOOKUP($F489,Urkunde!$A$2:$A$16,IF($G489="w",Urkunde!$B$2:$B$16,Urkunde!$D$2:$D$16))</f>
        <v>0</v>
      </c>
      <c r="AJ489" s="61">
        <f>LOOKUP($F489,Urkunde!$A$2:$A$16,IF($G489="w",Urkunde!$C$2:$C$16,Urkunde!$E$2:$E$16))</f>
        <v>0</v>
      </c>
      <c r="AK489" s="61" t="str">
        <f t="shared" si="100"/>
        <v>-</v>
      </c>
      <c r="AL489" s="29">
        <f t="shared" si="101"/>
        <v>0</v>
      </c>
      <c r="AM489" s="21">
        <f t="shared" si="102"/>
        <v>0</v>
      </c>
      <c r="AN489" s="21">
        <f t="shared" si="103"/>
        <v>0</v>
      </c>
      <c r="AO489" s="21">
        <f t="shared" si="104"/>
        <v>0</v>
      </c>
      <c r="AP489" s="21">
        <f t="shared" si="105"/>
        <v>0</v>
      </c>
      <c r="AQ489" s="21">
        <f t="shared" si="106"/>
        <v>0</v>
      </c>
      <c r="AR489" s="21">
        <f t="shared" si="107"/>
        <v>0</v>
      </c>
      <c r="AS489" s="21">
        <f t="shared" si="108"/>
        <v>0</v>
      </c>
      <c r="AT489" s="21">
        <f t="shared" si="109"/>
        <v>0</v>
      </c>
      <c r="AU489" s="21">
        <f t="shared" si="110"/>
        <v>0</v>
      </c>
      <c r="AV489" s="21">
        <f t="shared" si="111"/>
        <v>0</v>
      </c>
    </row>
    <row r="490" spans="1:48" ht="15.6" x14ac:dyDescent="0.3">
      <c r="A490" s="51"/>
      <c r="B490" s="50"/>
      <c r="C490" s="96"/>
      <c r="D490" s="96"/>
      <c r="E490" s="49"/>
      <c r="F490" s="52">
        <f t="shared" si="98"/>
        <v>0</v>
      </c>
      <c r="G490" s="48"/>
      <c r="H490" s="38"/>
      <c r="I490" s="54">
        <f>IF(H490=0,0,TRUNC((50/(H490+0.24)- IF($G490="w",Parameter!$B$3,Parameter!$D$3))/IF($G490="w",Parameter!$C$3,Parameter!$E$3)))</f>
        <v>0</v>
      </c>
      <c r="J490" s="105"/>
      <c r="K490" s="54">
        <f>IF(J490=0,0,TRUNC((75/(J490+0.24)- IF($G490="w",Parameter!$B$3,Parameter!$D$3))/IF($G490="w",Parameter!$C$3,Parameter!$E$3)))</f>
        <v>0</v>
      </c>
      <c r="L490" s="105"/>
      <c r="M490" s="54">
        <f>IF(L490=0,0,TRUNC((100/(L490+0.24)- IF($G490="w",Parameter!$B$3,Parameter!$D$3))/IF($G490="w",Parameter!$C$3,Parameter!$E$3)))</f>
        <v>0</v>
      </c>
      <c r="N490" s="80"/>
      <c r="O490" s="79" t="s">
        <v>44</v>
      </c>
      <c r="P490" s="81"/>
      <c r="Q490" s="54">
        <f>IF($G490="m",0,IF(AND($P490=0,$N490=0),0,TRUNC((800/($N490*60+$P490)-IF($G490="w",Parameter!$B$6,Parameter!$D$6))/IF($G490="w",Parameter!$C$6,Parameter!$E$6))))</f>
        <v>0</v>
      </c>
      <c r="R490" s="106"/>
      <c r="S490" s="73">
        <f>IF(R490=0,0,TRUNC((2000/(R490)- IF(Q490="w",Parameter!$B$6,Parameter!$D$6))/IF(Q490="w",Parameter!$C$6,Parameter!$E$6)))</f>
        <v>0</v>
      </c>
      <c r="T490" s="106"/>
      <c r="U490" s="73">
        <f>IF(T490=0,0,TRUNC((2000/(T490)- IF(Q490="w",Parameter!$B$3,Parameter!$D$3))/IF(Q490="w",Parameter!$C$3,Parameter!$E$3)))</f>
        <v>0</v>
      </c>
      <c r="V490" s="80"/>
      <c r="W490" s="79" t="s">
        <v>44</v>
      </c>
      <c r="X490" s="81"/>
      <c r="Y490" s="54">
        <f>IF($G490="w",0,IF(AND($V490=0,$X490=0),0,TRUNC((1000/($V490*60+$X490)-IF($G490="w",Parameter!$B$6,Parameter!$D$6))/IF($G490="w",Parameter!$C$6,Parameter!$E$6))))</f>
        <v>0</v>
      </c>
      <c r="Z490" s="37"/>
      <c r="AA490" s="104">
        <f>IF(Z490=0,0,TRUNC((SQRT(Z490)- IF($G490="w",Parameter!$B$11,Parameter!$D$11))/IF($G490="w",Parameter!$C$11,Parameter!$E$11)))</f>
        <v>0</v>
      </c>
      <c r="AB490" s="105"/>
      <c r="AC490" s="104">
        <f>IF(AB490=0,0,TRUNC((SQRT(AB490)- IF($G490="w",Parameter!$B$10,Parameter!$D$10))/IF($G490="w",Parameter!$C$10,Parameter!$E$10)))</f>
        <v>0</v>
      </c>
      <c r="AD490" s="38"/>
      <c r="AE490" s="55">
        <f>IF(AD490=0,0,TRUNC((SQRT(AD490)- IF($G490="w",Parameter!$B$15,Parameter!$D$15))/IF($G490="w",Parameter!$C$15,Parameter!$E$15)))</f>
        <v>0</v>
      </c>
      <c r="AF490" s="32"/>
      <c r="AG490" s="55">
        <f>IF(AF490=0,0,TRUNC((SQRT(AF490)- IF($G490="w",Parameter!$B$12,Parameter!$D$12))/IF($G490="w",Parameter!$C$12,Parameter!$E$12)))</f>
        <v>0</v>
      </c>
      <c r="AH490" s="60">
        <f t="shared" si="99"/>
        <v>0</v>
      </c>
      <c r="AI490" s="61">
        <f>LOOKUP($F490,Urkunde!$A$2:$A$16,IF($G490="w",Urkunde!$B$2:$B$16,Urkunde!$D$2:$D$16))</f>
        <v>0</v>
      </c>
      <c r="AJ490" s="61">
        <f>LOOKUP($F490,Urkunde!$A$2:$A$16,IF($G490="w",Urkunde!$C$2:$C$16,Urkunde!$E$2:$E$16))</f>
        <v>0</v>
      </c>
      <c r="AK490" s="61" t="str">
        <f t="shared" si="100"/>
        <v>-</v>
      </c>
      <c r="AL490" s="29">
        <f t="shared" si="101"/>
        <v>0</v>
      </c>
      <c r="AM490" s="21">
        <f t="shared" si="102"/>
        <v>0</v>
      </c>
      <c r="AN490" s="21">
        <f t="shared" si="103"/>
        <v>0</v>
      </c>
      <c r="AO490" s="21">
        <f t="shared" si="104"/>
        <v>0</v>
      </c>
      <c r="AP490" s="21">
        <f t="shared" si="105"/>
        <v>0</v>
      </c>
      <c r="AQ490" s="21">
        <f t="shared" si="106"/>
        <v>0</v>
      </c>
      <c r="AR490" s="21">
        <f t="shared" si="107"/>
        <v>0</v>
      </c>
      <c r="AS490" s="21">
        <f t="shared" si="108"/>
        <v>0</v>
      </c>
      <c r="AT490" s="21">
        <f t="shared" si="109"/>
        <v>0</v>
      </c>
      <c r="AU490" s="21">
        <f t="shared" si="110"/>
        <v>0</v>
      </c>
      <c r="AV490" s="21">
        <f t="shared" si="111"/>
        <v>0</v>
      </c>
    </row>
    <row r="491" spans="1:48" ht="15.6" x14ac:dyDescent="0.3">
      <c r="A491" s="51"/>
      <c r="B491" s="50"/>
      <c r="C491" s="96"/>
      <c r="D491" s="96"/>
      <c r="E491" s="49"/>
      <c r="F491" s="52">
        <f t="shared" si="98"/>
        <v>0</v>
      </c>
      <c r="G491" s="48"/>
      <c r="H491" s="38"/>
      <c r="I491" s="54">
        <f>IF(H491=0,0,TRUNC((50/(H491+0.24)- IF($G491="w",Parameter!$B$3,Parameter!$D$3))/IF($G491="w",Parameter!$C$3,Parameter!$E$3)))</f>
        <v>0</v>
      </c>
      <c r="J491" s="105"/>
      <c r="K491" s="54">
        <f>IF(J491=0,0,TRUNC((75/(J491+0.24)- IF($G491="w",Parameter!$B$3,Parameter!$D$3))/IF($G491="w",Parameter!$C$3,Parameter!$E$3)))</f>
        <v>0</v>
      </c>
      <c r="L491" s="105"/>
      <c r="M491" s="54">
        <f>IF(L491=0,0,TRUNC((100/(L491+0.24)- IF($G491="w",Parameter!$B$3,Parameter!$D$3))/IF($G491="w",Parameter!$C$3,Parameter!$E$3)))</f>
        <v>0</v>
      </c>
      <c r="N491" s="80"/>
      <c r="O491" s="79" t="s">
        <v>44</v>
      </c>
      <c r="P491" s="81"/>
      <c r="Q491" s="54">
        <f>IF($G491="m",0,IF(AND($P491=0,$N491=0),0,TRUNC((800/($N491*60+$P491)-IF($G491="w",Parameter!$B$6,Parameter!$D$6))/IF($G491="w",Parameter!$C$6,Parameter!$E$6))))</f>
        <v>0</v>
      </c>
      <c r="R491" s="106"/>
      <c r="S491" s="73">
        <f>IF(R491=0,0,TRUNC((2000/(R491)- IF(Q491="w",Parameter!$B$6,Parameter!$D$6))/IF(Q491="w",Parameter!$C$6,Parameter!$E$6)))</f>
        <v>0</v>
      </c>
      <c r="T491" s="106"/>
      <c r="U491" s="73">
        <f>IF(T491=0,0,TRUNC((2000/(T491)- IF(Q491="w",Parameter!$B$3,Parameter!$D$3))/IF(Q491="w",Parameter!$C$3,Parameter!$E$3)))</f>
        <v>0</v>
      </c>
      <c r="V491" s="80"/>
      <c r="W491" s="79" t="s">
        <v>44</v>
      </c>
      <c r="X491" s="81"/>
      <c r="Y491" s="54">
        <f>IF($G491="w",0,IF(AND($V491=0,$X491=0),0,TRUNC((1000/($V491*60+$X491)-IF($G491="w",Parameter!$B$6,Parameter!$D$6))/IF($G491="w",Parameter!$C$6,Parameter!$E$6))))</f>
        <v>0</v>
      </c>
      <c r="Z491" s="37"/>
      <c r="AA491" s="104">
        <f>IF(Z491=0,0,TRUNC((SQRT(Z491)- IF($G491="w",Parameter!$B$11,Parameter!$D$11))/IF($G491="w",Parameter!$C$11,Parameter!$E$11)))</f>
        <v>0</v>
      </c>
      <c r="AB491" s="105"/>
      <c r="AC491" s="104">
        <f>IF(AB491=0,0,TRUNC((SQRT(AB491)- IF($G491="w",Parameter!$B$10,Parameter!$D$10))/IF($G491="w",Parameter!$C$10,Parameter!$E$10)))</f>
        <v>0</v>
      </c>
      <c r="AD491" s="38"/>
      <c r="AE491" s="55">
        <f>IF(AD491=0,0,TRUNC((SQRT(AD491)- IF($G491="w",Parameter!$B$15,Parameter!$D$15))/IF($G491="w",Parameter!$C$15,Parameter!$E$15)))</f>
        <v>0</v>
      </c>
      <c r="AF491" s="32"/>
      <c r="AG491" s="55">
        <f>IF(AF491=0,0,TRUNC((SQRT(AF491)- IF($G491="w",Parameter!$B$12,Parameter!$D$12))/IF($G491="w",Parameter!$C$12,Parameter!$E$12)))</f>
        <v>0</v>
      </c>
      <c r="AH491" s="60">
        <f t="shared" si="99"/>
        <v>0</v>
      </c>
      <c r="AI491" s="61">
        <f>LOOKUP($F491,Urkunde!$A$2:$A$16,IF($G491="w",Urkunde!$B$2:$B$16,Urkunde!$D$2:$D$16))</f>
        <v>0</v>
      </c>
      <c r="AJ491" s="61">
        <f>LOOKUP($F491,Urkunde!$A$2:$A$16,IF($G491="w",Urkunde!$C$2:$C$16,Urkunde!$E$2:$E$16))</f>
        <v>0</v>
      </c>
      <c r="AK491" s="61" t="str">
        <f t="shared" si="100"/>
        <v>-</v>
      </c>
      <c r="AL491" s="29">
        <f t="shared" si="101"/>
        <v>0</v>
      </c>
      <c r="AM491" s="21">
        <f t="shared" si="102"/>
        <v>0</v>
      </c>
      <c r="AN491" s="21">
        <f t="shared" si="103"/>
        <v>0</v>
      </c>
      <c r="AO491" s="21">
        <f t="shared" si="104"/>
        <v>0</v>
      </c>
      <c r="AP491" s="21">
        <f t="shared" si="105"/>
        <v>0</v>
      </c>
      <c r="AQ491" s="21">
        <f t="shared" si="106"/>
        <v>0</v>
      </c>
      <c r="AR491" s="21">
        <f t="shared" si="107"/>
        <v>0</v>
      </c>
      <c r="AS491" s="21">
        <f t="shared" si="108"/>
        <v>0</v>
      </c>
      <c r="AT491" s="21">
        <f t="shared" si="109"/>
        <v>0</v>
      </c>
      <c r="AU491" s="21">
        <f t="shared" si="110"/>
        <v>0</v>
      </c>
      <c r="AV491" s="21">
        <f t="shared" si="111"/>
        <v>0</v>
      </c>
    </row>
    <row r="492" spans="1:48" ht="15.6" x14ac:dyDescent="0.3">
      <c r="A492" s="51"/>
      <c r="B492" s="50"/>
      <c r="C492" s="96"/>
      <c r="D492" s="96"/>
      <c r="E492" s="49"/>
      <c r="F492" s="52">
        <f t="shared" si="98"/>
        <v>0</v>
      </c>
      <c r="G492" s="48"/>
      <c r="H492" s="38"/>
      <c r="I492" s="54">
        <f>IF(H492=0,0,TRUNC((50/(H492+0.24)- IF($G492="w",Parameter!$B$3,Parameter!$D$3))/IF($G492="w",Parameter!$C$3,Parameter!$E$3)))</f>
        <v>0</v>
      </c>
      <c r="J492" s="105"/>
      <c r="K492" s="54">
        <f>IF(J492=0,0,TRUNC((75/(J492+0.24)- IF($G492="w",Parameter!$B$3,Parameter!$D$3))/IF($G492="w",Parameter!$C$3,Parameter!$E$3)))</f>
        <v>0</v>
      </c>
      <c r="L492" s="105"/>
      <c r="M492" s="54">
        <f>IF(L492=0,0,TRUNC((100/(L492+0.24)- IF($G492="w",Parameter!$B$3,Parameter!$D$3))/IF($G492="w",Parameter!$C$3,Parameter!$E$3)))</f>
        <v>0</v>
      </c>
      <c r="N492" s="80"/>
      <c r="O492" s="79" t="s">
        <v>44</v>
      </c>
      <c r="P492" s="81"/>
      <c r="Q492" s="54">
        <f>IF($G492="m",0,IF(AND($P492=0,$N492=0),0,TRUNC((800/($N492*60+$P492)-IF($G492="w",Parameter!$B$6,Parameter!$D$6))/IF($G492="w",Parameter!$C$6,Parameter!$E$6))))</f>
        <v>0</v>
      </c>
      <c r="R492" s="106"/>
      <c r="S492" s="73">
        <f>IF(R492=0,0,TRUNC((2000/(R492)- IF(Q492="w",Parameter!$B$6,Parameter!$D$6))/IF(Q492="w",Parameter!$C$6,Parameter!$E$6)))</f>
        <v>0</v>
      </c>
      <c r="T492" s="106"/>
      <c r="U492" s="73">
        <f>IF(T492=0,0,TRUNC((2000/(T492)- IF(Q492="w",Parameter!$B$3,Parameter!$D$3))/IF(Q492="w",Parameter!$C$3,Parameter!$E$3)))</f>
        <v>0</v>
      </c>
      <c r="V492" s="80"/>
      <c r="W492" s="79" t="s">
        <v>44</v>
      </c>
      <c r="X492" s="81"/>
      <c r="Y492" s="54">
        <f>IF($G492="w",0,IF(AND($V492=0,$X492=0),0,TRUNC((1000/($V492*60+$X492)-IF($G492="w",Parameter!$B$6,Parameter!$D$6))/IF($G492="w",Parameter!$C$6,Parameter!$E$6))))</f>
        <v>0</v>
      </c>
      <c r="Z492" s="37"/>
      <c r="AA492" s="104">
        <f>IF(Z492=0,0,TRUNC((SQRT(Z492)- IF($G492="w",Parameter!$B$11,Parameter!$D$11))/IF($G492="w",Parameter!$C$11,Parameter!$E$11)))</f>
        <v>0</v>
      </c>
      <c r="AB492" s="105"/>
      <c r="AC492" s="104">
        <f>IF(AB492=0,0,TRUNC((SQRT(AB492)- IF($G492="w",Parameter!$B$10,Parameter!$D$10))/IF($G492="w",Parameter!$C$10,Parameter!$E$10)))</f>
        <v>0</v>
      </c>
      <c r="AD492" s="38"/>
      <c r="AE492" s="55">
        <f>IF(AD492=0,0,TRUNC((SQRT(AD492)- IF($G492="w",Parameter!$B$15,Parameter!$D$15))/IF($G492="w",Parameter!$C$15,Parameter!$E$15)))</f>
        <v>0</v>
      </c>
      <c r="AF492" s="32"/>
      <c r="AG492" s="55">
        <f>IF(AF492=0,0,TRUNC((SQRT(AF492)- IF($G492="w",Parameter!$B$12,Parameter!$D$12))/IF($G492="w",Parameter!$C$12,Parameter!$E$12)))</f>
        <v>0</v>
      </c>
      <c r="AH492" s="60">
        <f t="shared" si="99"/>
        <v>0</v>
      </c>
      <c r="AI492" s="61">
        <f>LOOKUP($F492,Urkunde!$A$2:$A$16,IF($G492="w",Urkunde!$B$2:$B$16,Urkunde!$D$2:$D$16))</f>
        <v>0</v>
      </c>
      <c r="AJ492" s="61">
        <f>LOOKUP($F492,Urkunde!$A$2:$A$16,IF($G492="w",Urkunde!$C$2:$C$16,Urkunde!$E$2:$E$16))</f>
        <v>0</v>
      </c>
      <c r="AK492" s="61" t="str">
        <f t="shared" si="100"/>
        <v>-</v>
      </c>
      <c r="AL492" s="29">
        <f t="shared" si="101"/>
        <v>0</v>
      </c>
      <c r="AM492" s="21">
        <f t="shared" si="102"/>
        <v>0</v>
      </c>
      <c r="AN492" s="21">
        <f t="shared" si="103"/>
        <v>0</v>
      </c>
      <c r="AO492" s="21">
        <f t="shared" si="104"/>
        <v>0</v>
      </c>
      <c r="AP492" s="21">
        <f t="shared" si="105"/>
        <v>0</v>
      </c>
      <c r="AQ492" s="21">
        <f t="shared" si="106"/>
        <v>0</v>
      </c>
      <c r="AR492" s="21">
        <f t="shared" si="107"/>
        <v>0</v>
      </c>
      <c r="AS492" s="21">
        <f t="shared" si="108"/>
        <v>0</v>
      </c>
      <c r="AT492" s="21">
        <f t="shared" si="109"/>
        <v>0</v>
      </c>
      <c r="AU492" s="21">
        <f t="shared" si="110"/>
        <v>0</v>
      </c>
      <c r="AV492" s="21">
        <f t="shared" si="111"/>
        <v>0</v>
      </c>
    </row>
    <row r="493" spans="1:48" ht="15.6" x14ac:dyDescent="0.3">
      <c r="A493" s="51"/>
      <c r="B493" s="50"/>
      <c r="C493" s="96"/>
      <c r="D493" s="96"/>
      <c r="E493" s="49"/>
      <c r="F493" s="52">
        <f t="shared" si="98"/>
        <v>0</v>
      </c>
      <c r="G493" s="48"/>
      <c r="H493" s="38"/>
      <c r="I493" s="54">
        <f>IF(H493=0,0,TRUNC((50/(H493+0.24)- IF($G493="w",Parameter!$B$3,Parameter!$D$3))/IF($G493="w",Parameter!$C$3,Parameter!$E$3)))</f>
        <v>0</v>
      </c>
      <c r="J493" s="105"/>
      <c r="K493" s="54">
        <f>IF(J493=0,0,TRUNC((75/(J493+0.24)- IF($G493="w",Parameter!$B$3,Parameter!$D$3))/IF($G493="w",Parameter!$C$3,Parameter!$E$3)))</f>
        <v>0</v>
      </c>
      <c r="L493" s="105"/>
      <c r="M493" s="54">
        <f>IF(L493=0,0,TRUNC((100/(L493+0.24)- IF($G493="w",Parameter!$B$3,Parameter!$D$3))/IF($G493="w",Parameter!$C$3,Parameter!$E$3)))</f>
        <v>0</v>
      </c>
      <c r="N493" s="80"/>
      <c r="O493" s="79" t="s">
        <v>44</v>
      </c>
      <c r="P493" s="81"/>
      <c r="Q493" s="54">
        <f>IF($G493="m",0,IF(AND($P493=0,$N493=0),0,TRUNC((800/($N493*60+$P493)-IF($G493="w",Parameter!$B$6,Parameter!$D$6))/IF($G493="w",Parameter!$C$6,Parameter!$E$6))))</f>
        <v>0</v>
      </c>
      <c r="R493" s="106"/>
      <c r="S493" s="73">
        <f>IF(R493=0,0,TRUNC((2000/(R493)- IF(Q493="w",Parameter!$B$6,Parameter!$D$6))/IF(Q493="w",Parameter!$C$6,Parameter!$E$6)))</f>
        <v>0</v>
      </c>
      <c r="T493" s="106"/>
      <c r="U493" s="73">
        <f>IF(T493=0,0,TRUNC((2000/(T493)- IF(Q493="w",Parameter!$B$3,Parameter!$D$3))/IF(Q493="w",Parameter!$C$3,Parameter!$E$3)))</f>
        <v>0</v>
      </c>
      <c r="V493" s="80"/>
      <c r="W493" s="79" t="s">
        <v>44</v>
      </c>
      <c r="X493" s="81"/>
      <c r="Y493" s="54">
        <f>IF($G493="w",0,IF(AND($V493=0,$X493=0),0,TRUNC((1000/($V493*60+$X493)-IF($G493="w",Parameter!$B$6,Parameter!$D$6))/IF($G493="w",Parameter!$C$6,Parameter!$E$6))))</f>
        <v>0</v>
      </c>
      <c r="Z493" s="37"/>
      <c r="AA493" s="104">
        <f>IF(Z493=0,0,TRUNC((SQRT(Z493)- IF($G493="w",Parameter!$B$11,Parameter!$D$11))/IF($G493="w",Parameter!$C$11,Parameter!$E$11)))</f>
        <v>0</v>
      </c>
      <c r="AB493" s="105"/>
      <c r="AC493" s="104">
        <f>IF(AB493=0,0,TRUNC((SQRT(AB493)- IF($G493="w",Parameter!$B$10,Parameter!$D$10))/IF($G493="w",Parameter!$C$10,Parameter!$E$10)))</f>
        <v>0</v>
      </c>
      <c r="AD493" s="38"/>
      <c r="AE493" s="55">
        <f>IF(AD493=0,0,TRUNC((SQRT(AD493)- IF($G493="w",Parameter!$B$15,Parameter!$D$15))/IF($G493="w",Parameter!$C$15,Parameter!$E$15)))</f>
        <v>0</v>
      </c>
      <c r="AF493" s="32"/>
      <c r="AG493" s="55">
        <f>IF(AF493=0,0,TRUNC((SQRT(AF493)- IF($G493="w",Parameter!$B$12,Parameter!$D$12))/IF($G493="w",Parameter!$C$12,Parameter!$E$12)))</f>
        <v>0</v>
      </c>
      <c r="AH493" s="60">
        <f t="shared" si="99"/>
        <v>0</v>
      </c>
      <c r="AI493" s="61">
        <f>LOOKUP($F493,Urkunde!$A$2:$A$16,IF($G493="w",Urkunde!$B$2:$B$16,Urkunde!$D$2:$D$16))</f>
        <v>0</v>
      </c>
      <c r="AJ493" s="61">
        <f>LOOKUP($F493,Urkunde!$A$2:$A$16,IF($G493="w",Urkunde!$C$2:$C$16,Urkunde!$E$2:$E$16))</f>
        <v>0</v>
      </c>
      <c r="AK493" s="61" t="str">
        <f t="shared" si="100"/>
        <v>-</v>
      </c>
      <c r="AL493" s="29">
        <f t="shared" si="101"/>
        <v>0</v>
      </c>
      <c r="AM493" s="21">
        <f t="shared" si="102"/>
        <v>0</v>
      </c>
      <c r="AN493" s="21">
        <f t="shared" si="103"/>
        <v>0</v>
      </c>
      <c r="AO493" s="21">
        <f t="shared" si="104"/>
        <v>0</v>
      </c>
      <c r="AP493" s="21">
        <f t="shared" si="105"/>
        <v>0</v>
      </c>
      <c r="AQ493" s="21">
        <f t="shared" si="106"/>
        <v>0</v>
      </c>
      <c r="AR493" s="21">
        <f t="shared" si="107"/>
        <v>0</v>
      </c>
      <c r="AS493" s="21">
        <f t="shared" si="108"/>
        <v>0</v>
      </c>
      <c r="AT493" s="21">
        <f t="shared" si="109"/>
        <v>0</v>
      </c>
      <c r="AU493" s="21">
        <f t="shared" si="110"/>
        <v>0</v>
      </c>
      <c r="AV493" s="21">
        <f t="shared" si="111"/>
        <v>0</v>
      </c>
    </row>
    <row r="494" spans="1:48" ht="15.6" x14ac:dyDescent="0.3">
      <c r="A494" s="51"/>
      <c r="B494" s="50"/>
      <c r="C494" s="96"/>
      <c r="D494" s="96"/>
      <c r="E494" s="49"/>
      <c r="F494" s="52">
        <f t="shared" si="98"/>
        <v>0</v>
      </c>
      <c r="G494" s="48"/>
      <c r="H494" s="38"/>
      <c r="I494" s="54">
        <f>IF(H494=0,0,TRUNC((50/(H494+0.24)- IF($G494="w",Parameter!$B$3,Parameter!$D$3))/IF($G494="w",Parameter!$C$3,Parameter!$E$3)))</f>
        <v>0</v>
      </c>
      <c r="J494" s="105"/>
      <c r="K494" s="54">
        <f>IF(J494=0,0,TRUNC((75/(J494+0.24)- IF($G494="w",Parameter!$B$3,Parameter!$D$3))/IF($G494="w",Parameter!$C$3,Parameter!$E$3)))</f>
        <v>0</v>
      </c>
      <c r="L494" s="105"/>
      <c r="M494" s="54">
        <f>IF(L494=0,0,TRUNC((100/(L494+0.24)- IF($G494="w",Parameter!$B$3,Parameter!$D$3))/IF($G494="w",Parameter!$C$3,Parameter!$E$3)))</f>
        <v>0</v>
      </c>
      <c r="N494" s="80"/>
      <c r="O494" s="79" t="s">
        <v>44</v>
      </c>
      <c r="P494" s="81"/>
      <c r="Q494" s="54">
        <f>IF($G494="m",0,IF(AND($P494=0,$N494=0),0,TRUNC((800/($N494*60+$P494)-IF($G494="w",Parameter!$B$6,Parameter!$D$6))/IF($G494="w",Parameter!$C$6,Parameter!$E$6))))</f>
        <v>0</v>
      </c>
      <c r="R494" s="106"/>
      <c r="S494" s="73">
        <f>IF(R494=0,0,TRUNC((2000/(R494)- IF(Q494="w",Parameter!$B$6,Parameter!$D$6))/IF(Q494="w",Parameter!$C$6,Parameter!$E$6)))</f>
        <v>0</v>
      </c>
      <c r="T494" s="106"/>
      <c r="U494" s="73">
        <f>IF(T494=0,0,TRUNC((2000/(T494)- IF(Q494="w",Parameter!$B$3,Parameter!$D$3))/IF(Q494="w",Parameter!$C$3,Parameter!$E$3)))</f>
        <v>0</v>
      </c>
      <c r="V494" s="80"/>
      <c r="W494" s="79" t="s">
        <v>44</v>
      </c>
      <c r="X494" s="81"/>
      <c r="Y494" s="54">
        <f>IF($G494="w",0,IF(AND($V494=0,$X494=0),0,TRUNC((1000/($V494*60+$X494)-IF($G494="w",Parameter!$B$6,Parameter!$D$6))/IF($G494="w",Parameter!$C$6,Parameter!$E$6))))</f>
        <v>0</v>
      </c>
      <c r="Z494" s="37"/>
      <c r="AA494" s="104">
        <f>IF(Z494=0,0,TRUNC((SQRT(Z494)- IF($G494="w",Parameter!$B$11,Parameter!$D$11))/IF($G494="w",Parameter!$C$11,Parameter!$E$11)))</f>
        <v>0</v>
      </c>
      <c r="AB494" s="105"/>
      <c r="AC494" s="104">
        <f>IF(AB494=0,0,TRUNC((SQRT(AB494)- IF($G494="w",Parameter!$B$10,Parameter!$D$10))/IF($G494="w",Parameter!$C$10,Parameter!$E$10)))</f>
        <v>0</v>
      </c>
      <c r="AD494" s="38"/>
      <c r="AE494" s="55">
        <f>IF(AD494=0,0,TRUNC((SQRT(AD494)- IF($G494="w",Parameter!$B$15,Parameter!$D$15))/IF($G494="w",Parameter!$C$15,Parameter!$E$15)))</f>
        <v>0</v>
      </c>
      <c r="AF494" s="32"/>
      <c r="AG494" s="55">
        <f>IF(AF494=0,0,TRUNC((SQRT(AF494)- IF($G494="w",Parameter!$B$12,Parameter!$D$12))/IF($G494="w",Parameter!$C$12,Parameter!$E$12)))</f>
        <v>0</v>
      </c>
      <c r="AH494" s="60">
        <f t="shared" si="99"/>
        <v>0</v>
      </c>
      <c r="AI494" s="61">
        <f>LOOKUP($F494,Urkunde!$A$2:$A$16,IF($G494="w",Urkunde!$B$2:$B$16,Urkunde!$D$2:$D$16))</f>
        <v>0</v>
      </c>
      <c r="AJ494" s="61">
        <f>LOOKUP($F494,Urkunde!$A$2:$A$16,IF($G494="w",Urkunde!$C$2:$C$16,Urkunde!$E$2:$E$16))</f>
        <v>0</v>
      </c>
      <c r="AK494" s="61" t="str">
        <f t="shared" si="100"/>
        <v>-</v>
      </c>
      <c r="AL494" s="29">
        <f t="shared" si="101"/>
        <v>0</v>
      </c>
      <c r="AM494" s="21">
        <f t="shared" si="102"/>
        <v>0</v>
      </c>
      <c r="AN494" s="21">
        <f t="shared" si="103"/>
        <v>0</v>
      </c>
      <c r="AO494" s="21">
        <f t="shared" si="104"/>
        <v>0</v>
      </c>
      <c r="AP494" s="21">
        <f t="shared" si="105"/>
        <v>0</v>
      </c>
      <c r="AQ494" s="21">
        <f t="shared" si="106"/>
        <v>0</v>
      </c>
      <c r="AR494" s="21">
        <f t="shared" si="107"/>
        <v>0</v>
      </c>
      <c r="AS494" s="21">
        <f t="shared" si="108"/>
        <v>0</v>
      </c>
      <c r="AT494" s="21">
        <f t="shared" si="109"/>
        <v>0</v>
      </c>
      <c r="AU494" s="21">
        <f t="shared" si="110"/>
        <v>0</v>
      </c>
      <c r="AV494" s="21">
        <f t="shared" si="111"/>
        <v>0</v>
      </c>
    </row>
    <row r="495" spans="1:48" ht="15.6" x14ac:dyDescent="0.3">
      <c r="A495" s="51"/>
      <c r="B495" s="50"/>
      <c r="C495" s="96"/>
      <c r="D495" s="96"/>
      <c r="E495" s="49"/>
      <c r="F495" s="52">
        <f t="shared" si="98"/>
        <v>0</v>
      </c>
      <c r="G495" s="48"/>
      <c r="H495" s="38"/>
      <c r="I495" s="54">
        <f>IF(H495=0,0,TRUNC((50/(H495+0.24)- IF($G495="w",Parameter!$B$3,Parameter!$D$3))/IF($G495="w",Parameter!$C$3,Parameter!$E$3)))</f>
        <v>0</v>
      </c>
      <c r="J495" s="105"/>
      <c r="K495" s="54">
        <f>IF(J495=0,0,TRUNC((75/(J495+0.24)- IF($G495="w",Parameter!$B$3,Parameter!$D$3))/IF($G495="w",Parameter!$C$3,Parameter!$E$3)))</f>
        <v>0</v>
      </c>
      <c r="L495" s="105"/>
      <c r="M495" s="54">
        <f>IF(L495=0,0,TRUNC((100/(L495+0.24)- IF($G495="w",Parameter!$B$3,Parameter!$D$3))/IF($G495="w",Parameter!$C$3,Parameter!$E$3)))</f>
        <v>0</v>
      </c>
      <c r="N495" s="80"/>
      <c r="O495" s="79" t="s">
        <v>44</v>
      </c>
      <c r="P495" s="81"/>
      <c r="Q495" s="54">
        <f>IF($G495="m",0,IF(AND($P495=0,$N495=0),0,TRUNC((800/($N495*60+$P495)-IF($G495="w",Parameter!$B$6,Parameter!$D$6))/IF($G495="w",Parameter!$C$6,Parameter!$E$6))))</f>
        <v>0</v>
      </c>
      <c r="R495" s="106"/>
      <c r="S495" s="73">
        <f>IF(R495=0,0,TRUNC((2000/(R495)- IF(Q495="w",Parameter!$B$6,Parameter!$D$6))/IF(Q495="w",Parameter!$C$6,Parameter!$E$6)))</f>
        <v>0</v>
      </c>
      <c r="T495" s="106"/>
      <c r="U495" s="73">
        <f>IF(T495=0,0,TRUNC((2000/(T495)- IF(Q495="w",Parameter!$B$3,Parameter!$D$3))/IF(Q495="w",Parameter!$C$3,Parameter!$E$3)))</f>
        <v>0</v>
      </c>
      <c r="V495" s="80"/>
      <c r="W495" s="79" t="s">
        <v>44</v>
      </c>
      <c r="X495" s="81"/>
      <c r="Y495" s="54">
        <f>IF($G495="w",0,IF(AND($V495=0,$X495=0),0,TRUNC((1000/($V495*60+$X495)-IF($G495="w",Parameter!$B$6,Parameter!$D$6))/IF($G495="w",Parameter!$C$6,Parameter!$E$6))))</f>
        <v>0</v>
      </c>
      <c r="Z495" s="37"/>
      <c r="AA495" s="104">
        <f>IF(Z495=0,0,TRUNC((SQRT(Z495)- IF($G495="w",Parameter!$B$11,Parameter!$D$11))/IF($G495="w",Parameter!$C$11,Parameter!$E$11)))</f>
        <v>0</v>
      </c>
      <c r="AB495" s="105"/>
      <c r="AC495" s="104">
        <f>IF(AB495=0,0,TRUNC((SQRT(AB495)- IF($G495="w",Parameter!$B$10,Parameter!$D$10))/IF($G495="w",Parameter!$C$10,Parameter!$E$10)))</f>
        <v>0</v>
      </c>
      <c r="AD495" s="38"/>
      <c r="AE495" s="55">
        <f>IF(AD495=0,0,TRUNC((SQRT(AD495)- IF($G495="w",Parameter!$B$15,Parameter!$D$15))/IF($G495="w",Parameter!$C$15,Parameter!$E$15)))</f>
        <v>0</v>
      </c>
      <c r="AF495" s="32"/>
      <c r="AG495" s="55">
        <f>IF(AF495=0,0,TRUNC((SQRT(AF495)- IF($G495="w",Parameter!$B$12,Parameter!$D$12))/IF($G495="w",Parameter!$C$12,Parameter!$E$12)))</f>
        <v>0</v>
      </c>
      <c r="AH495" s="60">
        <f t="shared" si="99"/>
        <v>0</v>
      </c>
      <c r="AI495" s="61">
        <f>LOOKUP($F495,Urkunde!$A$2:$A$16,IF($G495="w",Urkunde!$B$2:$B$16,Urkunde!$D$2:$D$16))</f>
        <v>0</v>
      </c>
      <c r="AJ495" s="61">
        <f>LOOKUP($F495,Urkunde!$A$2:$A$16,IF($G495="w",Urkunde!$C$2:$C$16,Urkunde!$E$2:$E$16))</f>
        <v>0</v>
      </c>
      <c r="AK495" s="61" t="str">
        <f t="shared" si="100"/>
        <v>-</v>
      </c>
      <c r="AL495" s="29">
        <f t="shared" si="101"/>
        <v>0</v>
      </c>
      <c r="AM495" s="21">
        <f t="shared" si="102"/>
        <v>0</v>
      </c>
      <c r="AN495" s="21">
        <f t="shared" si="103"/>
        <v>0</v>
      </c>
      <c r="AO495" s="21">
        <f t="shared" si="104"/>
        <v>0</v>
      </c>
      <c r="AP495" s="21">
        <f t="shared" si="105"/>
        <v>0</v>
      </c>
      <c r="AQ495" s="21">
        <f t="shared" si="106"/>
        <v>0</v>
      </c>
      <c r="AR495" s="21">
        <f t="shared" si="107"/>
        <v>0</v>
      </c>
      <c r="AS495" s="21">
        <f t="shared" si="108"/>
        <v>0</v>
      </c>
      <c r="AT495" s="21">
        <f t="shared" si="109"/>
        <v>0</v>
      </c>
      <c r="AU495" s="21">
        <f t="shared" si="110"/>
        <v>0</v>
      </c>
      <c r="AV495" s="21">
        <f t="shared" si="111"/>
        <v>0</v>
      </c>
    </row>
    <row r="496" spans="1:48" ht="15.6" x14ac:dyDescent="0.3">
      <c r="A496" s="51"/>
      <c r="B496" s="50"/>
      <c r="C496" s="96"/>
      <c r="D496" s="96"/>
      <c r="E496" s="49"/>
      <c r="F496" s="52">
        <f t="shared" si="98"/>
        <v>0</v>
      </c>
      <c r="G496" s="48"/>
      <c r="H496" s="38"/>
      <c r="I496" s="54">
        <f>IF(H496=0,0,TRUNC((50/(H496+0.24)- IF($G496="w",Parameter!$B$3,Parameter!$D$3))/IF($G496="w",Parameter!$C$3,Parameter!$E$3)))</f>
        <v>0</v>
      </c>
      <c r="J496" s="105"/>
      <c r="K496" s="54">
        <f>IF(J496=0,0,TRUNC((75/(J496+0.24)- IF($G496="w",Parameter!$B$3,Parameter!$D$3))/IF($G496="w",Parameter!$C$3,Parameter!$E$3)))</f>
        <v>0</v>
      </c>
      <c r="L496" s="105"/>
      <c r="M496" s="54">
        <f>IF(L496=0,0,TRUNC((100/(L496+0.24)- IF($G496="w",Parameter!$B$3,Parameter!$D$3))/IF($G496="w",Parameter!$C$3,Parameter!$E$3)))</f>
        <v>0</v>
      </c>
      <c r="N496" s="80"/>
      <c r="O496" s="79" t="s">
        <v>44</v>
      </c>
      <c r="P496" s="81"/>
      <c r="Q496" s="54">
        <f>IF($G496="m",0,IF(AND($P496=0,$N496=0),0,TRUNC((800/($N496*60+$P496)-IF($G496="w",Parameter!$B$6,Parameter!$D$6))/IF($G496="w",Parameter!$C$6,Parameter!$E$6))))</f>
        <v>0</v>
      </c>
      <c r="R496" s="106"/>
      <c r="S496" s="73">
        <f>IF(R496=0,0,TRUNC((2000/(R496)- IF(Q496="w",Parameter!$B$6,Parameter!$D$6))/IF(Q496="w",Parameter!$C$6,Parameter!$E$6)))</f>
        <v>0</v>
      </c>
      <c r="T496" s="106"/>
      <c r="U496" s="73">
        <f>IF(T496=0,0,TRUNC((2000/(T496)- IF(Q496="w",Parameter!$B$3,Parameter!$D$3))/IF(Q496="w",Parameter!$C$3,Parameter!$E$3)))</f>
        <v>0</v>
      </c>
      <c r="V496" s="80"/>
      <c r="W496" s="79" t="s">
        <v>44</v>
      </c>
      <c r="X496" s="81"/>
      <c r="Y496" s="54">
        <f>IF($G496="w",0,IF(AND($V496=0,$X496=0),0,TRUNC((1000/($V496*60+$X496)-IF($G496="w",Parameter!$B$6,Parameter!$D$6))/IF($G496="w",Parameter!$C$6,Parameter!$E$6))))</f>
        <v>0</v>
      </c>
      <c r="Z496" s="37"/>
      <c r="AA496" s="104">
        <f>IF(Z496=0,0,TRUNC((SQRT(Z496)- IF($G496="w",Parameter!$B$11,Parameter!$D$11))/IF($G496="w",Parameter!$C$11,Parameter!$E$11)))</f>
        <v>0</v>
      </c>
      <c r="AB496" s="105"/>
      <c r="AC496" s="104">
        <f>IF(AB496=0,0,TRUNC((SQRT(AB496)- IF($G496="w",Parameter!$B$10,Parameter!$D$10))/IF($G496="w",Parameter!$C$10,Parameter!$E$10)))</f>
        <v>0</v>
      </c>
      <c r="AD496" s="38"/>
      <c r="AE496" s="55">
        <f>IF(AD496=0,0,TRUNC((SQRT(AD496)- IF($G496="w",Parameter!$B$15,Parameter!$D$15))/IF($G496="w",Parameter!$C$15,Parameter!$E$15)))</f>
        <v>0</v>
      </c>
      <c r="AF496" s="32"/>
      <c r="AG496" s="55">
        <f>IF(AF496=0,0,TRUNC((SQRT(AF496)- IF($G496="w",Parameter!$B$12,Parameter!$D$12))/IF($G496="w",Parameter!$C$12,Parameter!$E$12)))</f>
        <v>0</v>
      </c>
      <c r="AH496" s="60">
        <f t="shared" si="99"/>
        <v>0</v>
      </c>
      <c r="AI496" s="61">
        <f>LOOKUP($F496,Urkunde!$A$2:$A$16,IF($G496="w",Urkunde!$B$2:$B$16,Urkunde!$D$2:$D$16))</f>
        <v>0</v>
      </c>
      <c r="AJ496" s="61">
        <f>LOOKUP($F496,Urkunde!$A$2:$A$16,IF($G496="w",Urkunde!$C$2:$C$16,Urkunde!$E$2:$E$16))</f>
        <v>0</v>
      </c>
      <c r="AK496" s="61" t="str">
        <f t="shared" si="100"/>
        <v>-</v>
      </c>
      <c r="AL496" s="29">
        <f t="shared" si="101"/>
        <v>0</v>
      </c>
      <c r="AM496" s="21">
        <f t="shared" si="102"/>
        <v>0</v>
      </c>
      <c r="AN496" s="21">
        <f t="shared" si="103"/>
        <v>0</v>
      </c>
      <c r="AO496" s="21">
        <f t="shared" si="104"/>
        <v>0</v>
      </c>
      <c r="AP496" s="21">
        <f t="shared" si="105"/>
        <v>0</v>
      </c>
      <c r="AQ496" s="21">
        <f t="shared" si="106"/>
        <v>0</v>
      </c>
      <c r="AR496" s="21">
        <f t="shared" si="107"/>
        <v>0</v>
      </c>
      <c r="AS496" s="21">
        <f t="shared" si="108"/>
        <v>0</v>
      </c>
      <c r="AT496" s="21">
        <f t="shared" si="109"/>
        <v>0</v>
      </c>
      <c r="AU496" s="21">
        <f t="shared" si="110"/>
        <v>0</v>
      </c>
      <c r="AV496" s="21">
        <f t="shared" si="111"/>
        <v>0</v>
      </c>
    </row>
    <row r="497" spans="1:48" ht="15.6" x14ac:dyDescent="0.3">
      <c r="A497" s="51"/>
      <c r="B497" s="50"/>
      <c r="C497" s="96"/>
      <c r="D497" s="96"/>
      <c r="E497" s="49"/>
      <c r="F497" s="52">
        <f t="shared" si="98"/>
        <v>0</v>
      </c>
      <c r="G497" s="48"/>
      <c r="H497" s="38"/>
      <c r="I497" s="54">
        <f>IF(H497=0,0,TRUNC((50/(H497+0.24)- IF($G497="w",Parameter!$B$3,Parameter!$D$3))/IF($G497="w",Parameter!$C$3,Parameter!$E$3)))</f>
        <v>0</v>
      </c>
      <c r="J497" s="105"/>
      <c r="K497" s="54">
        <f>IF(J497=0,0,TRUNC((75/(J497+0.24)- IF($G497="w",Parameter!$B$3,Parameter!$D$3))/IF($G497="w",Parameter!$C$3,Parameter!$E$3)))</f>
        <v>0</v>
      </c>
      <c r="L497" s="105"/>
      <c r="M497" s="54">
        <f>IF(L497=0,0,TRUNC((100/(L497+0.24)- IF($G497="w",Parameter!$B$3,Parameter!$D$3))/IF($G497="w",Parameter!$C$3,Parameter!$E$3)))</f>
        <v>0</v>
      </c>
      <c r="N497" s="80"/>
      <c r="O497" s="79" t="s">
        <v>44</v>
      </c>
      <c r="P497" s="81"/>
      <c r="Q497" s="54">
        <f>IF($G497="m",0,IF(AND($P497=0,$N497=0),0,TRUNC((800/($N497*60+$P497)-IF($G497="w",Parameter!$B$6,Parameter!$D$6))/IF($G497="w",Parameter!$C$6,Parameter!$E$6))))</f>
        <v>0</v>
      </c>
      <c r="R497" s="106"/>
      <c r="S497" s="73">
        <f>IF(R497=0,0,TRUNC((2000/(R497)- IF(Q497="w",Parameter!$B$6,Parameter!$D$6))/IF(Q497="w",Parameter!$C$6,Parameter!$E$6)))</f>
        <v>0</v>
      </c>
      <c r="T497" s="106"/>
      <c r="U497" s="73">
        <f>IF(T497=0,0,TRUNC((2000/(T497)- IF(Q497="w",Parameter!$B$3,Parameter!$D$3))/IF(Q497="w",Parameter!$C$3,Parameter!$E$3)))</f>
        <v>0</v>
      </c>
      <c r="V497" s="80"/>
      <c r="W497" s="79" t="s">
        <v>44</v>
      </c>
      <c r="X497" s="81"/>
      <c r="Y497" s="54">
        <f>IF($G497="w",0,IF(AND($V497=0,$X497=0),0,TRUNC((1000/($V497*60+$X497)-IF($G497="w",Parameter!$B$6,Parameter!$D$6))/IF($G497="w",Parameter!$C$6,Parameter!$E$6))))</f>
        <v>0</v>
      </c>
      <c r="Z497" s="37"/>
      <c r="AA497" s="104">
        <f>IF(Z497=0,0,TRUNC((SQRT(Z497)- IF($G497="w",Parameter!$B$11,Parameter!$D$11))/IF($G497="w",Parameter!$C$11,Parameter!$E$11)))</f>
        <v>0</v>
      </c>
      <c r="AB497" s="105"/>
      <c r="AC497" s="104">
        <f>IF(AB497=0,0,TRUNC((SQRT(AB497)- IF($G497="w",Parameter!$B$10,Parameter!$D$10))/IF($G497="w",Parameter!$C$10,Parameter!$E$10)))</f>
        <v>0</v>
      </c>
      <c r="AD497" s="38"/>
      <c r="AE497" s="55">
        <f>IF(AD497=0,0,TRUNC((SQRT(AD497)- IF($G497="w",Parameter!$B$15,Parameter!$D$15))/IF($G497="w",Parameter!$C$15,Parameter!$E$15)))</f>
        <v>0</v>
      </c>
      <c r="AF497" s="32"/>
      <c r="AG497" s="55">
        <f>IF(AF497=0,0,TRUNC((SQRT(AF497)- IF($G497="w",Parameter!$B$12,Parameter!$D$12))/IF($G497="w",Parameter!$C$12,Parameter!$E$12)))</f>
        <v>0</v>
      </c>
      <c r="AH497" s="60">
        <f t="shared" si="99"/>
        <v>0</v>
      </c>
      <c r="AI497" s="61">
        <f>LOOKUP($F497,Urkunde!$A$2:$A$16,IF($G497="w",Urkunde!$B$2:$B$16,Urkunde!$D$2:$D$16))</f>
        <v>0</v>
      </c>
      <c r="AJ497" s="61">
        <f>LOOKUP($F497,Urkunde!$A$2:$A$16,IF($G497="w",Urkunde!$C$2:$C$16,Urkunde!$E$2:$E$16))</f>
        <v>0</v>
      </c>
      <c r="AK497" s="61" t="str">
        <f t="shared" si="100"/>
        <v>-</v>
      </c>
      <c r="AL497" s="29">
        <f t="shared" si="101"/>
        <v>0</v>
      </c>
      <c r="AM497" s="21">
        <f t="shared" si="102"/>
        <v>0</v>
      </c>
      <c r="AN497" s="21">
        <f t="shared" si="103"/>
        <v>0</v>
      </c>
      <c r="AO497" s="21">
        <f t="shared" si="104"/>
        <v>0</v>
      </c>
      <c r="AP497" s="21">
        <f t="shared" si="105"/>
        <v>0</v>
      </c>
      <c r="AQ497" s="21">
        <f t="shared" si="106"/>
        <v>0</v>
      </c>
      <c r="AR497" s="21">
        <f t="shared" si="107"/>
        <v>0</v>
      </c>
      <c r="AS497" s="21">
        <f t="shared" si="108"/>
        <v>0</v>
      </c>
      <c r="AT497" s="21">
        <f t="shared" si="109"/>
        <v>0</v>
      </c>
      <c r="AU497" s="21">
        <f t="shared" si="110"/>
        <v>0</v>
      </c>
      <c r="AV497" s="21">
        <f t="shared" si="111"/>
        <v>0</v>
      </c>
    </row>
    <row r="498" spans="1:48" ht="15.6" x14ac:dyDescent="0.3">
      <c r="A498" s="51"/>
      <c r="B498" s="50"/>
      <c r="C498" s="96"/>
      <c r="D498" s="96"/>
      <c r="E498" s="49"/>
      <c r="F498" s="52">
        <f t="shared" si="98"/>
        <v>0</v>
      </c>
      <c r="G498" s="48"/>
      <c r="H498" s="38"/>
      <c r="I498" s="54">
        <f>IF(H498=0,0,TRUNC((50/(H498+0.24)- IF($G498="w",Parameter!$B$3,Parameter!$D$3))/IF($G498="w",Parameter!$C$3,Parameter!$E$3)))</f>
        <v>0</v>
      </c>
      <c r="J498" s="105"/>
      <c r="K498" s="54">
        <f>IF(J498=0,0,TRUNC((75/(J498+0.24)- IF($G498="w",Parameter!$B$3,Parameter!$D$3))/IF($G498="w",Parameter!$C$3,Parameter!$E$3)))</f>
        <v>0</v>
      </c>
      <c r="L498" s="105"/>
      <c r="M498" s="54">
        <f>IF(L498=0,0,TRUNC((100/(L498+0.24)- IF($G498="w",Parameter!$B$3,Parameter!$D$3))/IF($G498="w",Parameter!$C$3,Parameter!$E$3)))</f>
        <v>0</v>
      </c>
      <c r="N498" s="80"/>
      <c r="O498" s="79" t="s">
        <v>44</v>
      </c>
      <c r="P498" s="81"/>
      <c r="Q498" s="54">
        <f>IF($G498="m",0,IF(AND($P498=0,$N498=0),0,TRUNC((800/($N498*60+$P498)-IF($G498="w",Parameter!$B$6,Parameter!$D$6))/IF($G498="w",Parameter!$C$6,Parameter!$E$6))))</f>
        <v>0</v>
      </c>
      <c r="R498" s="106"/>
      <c r="S498" s="73">
        <f>IF(R498=0,0,TRUNC((2000/(R498)- IF(Q498="w",Parameter!$B$6,Parameter!$D$6))/IF(Q498="w",Parameter!$C$6,Parameter!$E$6)))</f>
        <v>0</v>
      </c>
      <c r="T498" s="106"/>
      <c r="U498" s="73">
        <f>IF(T498=0,0,TRUNC((2000/(T498)- IF(Q498="w",Parameter!$B$3,Parameter!$D$3))/IF(Q498="w",Parameter!$C$3,Parameter!$E$3)))</f>
        <v>0</v>
      </c>
      <c r="V498" s="80"/>
      <c r="W498" s="79" t="s">
        <v>44</v>
      </c>
      <c r="X498" s="81"/>
      <c r="Y498" s="54">
        <f>IF($G498="w",0,IF(AND($V498=0,$X498=0),0,TRUNC((1000/($V498*60+$X498)-IF($G498="w",Parameter!$B$6,Parameter!$D$6))/IF($G498="w",Parameter!$C$6,Parameter!$E$6))))</f>
        <v>0</v>
      </c>
      <c r="Z498" s="37"/>
      <c r="AA498" s="104">
        <f>IF(Z498=0,0,TRUNC((SQRT(Z498)- IF($G498="w",Parameter!$B$11,Parameter!$D$11))/IF($G498="w",Parameter!$C$11,Parameter!$E$11)))</f>
        <v>0</v>
      </c>
      <c r="AB498" s="105"/>
      <c r="AC498" s="104">
        <f>IF(AB498=0,0,TRUNC((SQRT(AB498)- IF($G498="w",Parameter!$B$10,Parameter!$D$10))/IF($G498="w",Parameter!$C$10,Parameter!$E$10)))</f>
        <v>0</v>
      </c>
      <c r="AD498" s="38"/>
      <c r="AE498" s="55">
        <f>IF(AD498=0,0,TRUNC((SQRT(AD498)- IF($G498="w",Parameter!$B$15,Parameter!$D$15))/IF($G498="w",Parameter!$C$15,Parameter!$E$15)))</f>
        <v>0</v>
      </c>
      <c r="AF498" s="32"/>
      <c r="AG498" s="55">
        <f>IF(AF498=0,0,TRUNC((SQRT(AF498)- IF($G498="w",Parameter!$B$12,Parameter!$D$12))/IF($G498="w",Parameter!$C$12,Parameter!$E$12)))</f>
        <v>0</v>
      </c>
      <c r="AH498" s="60">
        <f t="shared" si="99"/>
        <v>0</v>
      </c>
      <c r="AI498" s="61">
        <f>LOOKUP($F498,Urkunde!$A$2:$A$16,IF($G498="w",Urkunde!$B$2:$B$16,Urkunde!$D$2:$D$16))</f>
        <v>0</v>
      </c>
      <c r="AJ498" s="61">
        <f>LOOKUP($F498,Urkunde!$A$2:$A$16,IF($G498="w",Urkunde!$C$2:$C$16,Urkunde!$E$2:$E$16))</f>
        <v>0</v>
      </c>
      <c r="AK498" s="61" t="str">
        <f t="shared" si="100"/>
        <v>-</v>
      </c>
      <c r="AL498" s="29">
        <f t="shared" si="101"/>
        <v>0</v>
      </c>
      <c r="AM498" s="21">
        <f t="shared" si="102"/>
        <v>0</v>
      </c>
      <c r="AN498" s="21">
        <f t="shared" si="103"/>
        <v>0</v>
      </c>
      <c r="AO498" s="21">
        <f t="shared" si="104"/>
        <v>0</v>
      </c>
      <c r="AP498" s="21">
        <f t="shared" si="105"/>
        <v>0</v>
      </c>
      <c r="AQ498" s="21">
        <f t="shared" si="106"/>
        <v>0</v>
      </c>
      <c r="AR498" s="21">
        <f t="shared" si="107"/>
        <v>0</v>
      </c>
      <c r="AS498" s="21">
        <f t="shared" si="108"/>
        <v>0</v>
      </c>
      <c r="AT498" s="21">
        <f t="shared" si="109"/>
        <v>0</v>
      </c>
      <c r="AU498" s="21">
        <f t="shared" si="110"/>
        <v>0</v>
      </c>
      <c r="AV498" s="21">
        <f t="shared" si="111"/>
        <v>0</v>
      </c>
    </row>
    <row r="499" spans="1:48" ht="15.6" x14ac:dyDescent="0.3">
      <c r="A499" s="51"/>
      <c r="B499" s="50"/>
      <c r="C499" s="96"/>
      <c r="D499" s="96"/>
      <c r="E499" s="49"/>
      <c r="F499" s="52">
        <f t="shared" si="98"/>
        <v>0</v>
      </c>
      <c r="G499" s="48"/>
      <c r="H499" s="38"/>
      <c r="I499" s="54">
        <f>IF(H499=0,0,TRUNC((50/(H499+0.24)- IF($G499="w",Parameter!$B$3,Parameter!$D$3))/IF($G499="w",Parameter!$C$3,Parameter!$E$3)))</f>
        <v>0</v>
      </c>
      <c r="J499" s="105"/>
      <c r="K499" s="54">
        <f>IF(J499=0,0,TRUNC((75/(J499+0.24)- IF($G499="w",Parameter!$B$3,Parameter!$D$3))/IF($G499="w",Parameter!$C$3,Parameter!$E$3)))</f>
        <v>0</v>
      </c>
      <c r="L499" s="105"/>
      <c r="M499" s="54">
        <f>IF(L499=0,0,TRUNC((100/(L499+0.24)- IF($G499="w",Parameter!$B$3,Parameter!$D$3))/IF($G499="w",Parameter!$C$3,Parameter!$E$3)))</f>
        <v>0</v>
      </c>
      <c r="N499" s="80"/>
      <c r="O499" s="79" t="s">
        <v>44</v>
      </c>
      <c r="P499" s="81"/>
      <c r="Q499" s="54">
        <f>IF($G499="m",0,IF(AND($P499=0,$N499=0),0,TRUNC((800/($N499*60+$P499)-IF($G499="w",Parameter!$B$6,Parameter!$D$6))/IF($G499="w",Parameter!$C$6,Parameter!$E$6))))</f>
        <v>0</v>
      </c>
      <c r="R499" s="106"/>
      <c r="S499" s="73">
        <f>IF(R499=0,0,TRUNC((2000/(R499)- IF(Q499="w",Parameter!$B$6,Parameter!$D$6))/IF(Q499="w",Parameter!$C$6,Parameter!$E$6)))</f>
        <v>0</v>
      </c>
      <c r="T499" s="106"/>
      <c r="U499" s="73">
        <f>IF(T499=0,0,TRUNC((2000/(T499)- IF(Q499="w",Parameter!$B$3,Parameter!$D$3))/IF(Q499="w",Parameter!$C$3,Parameter!$E$3)))</f>
        <v>0</v>
      </c>
      <c r="V499" s="80"/>
      <c r="W499" s="79" t="s">
        <v>44</v>
      </c>
      <c r="X499" s="81"/>
      <c r="Y499" s="54">
        <f>IF($G499="w",0,IF(AND($V499=0,$X499=0),0,TRUNC((1000/($V499*60+$X499)-IF($G499="w",Parameter!$B$6,Parameter!$D$6))/IF($G499="w",Parameter!$C$6,Parameter!$E$6))))</f>
        <v>0</v>
      </c>
      <c r="Z499" s="37"/>
      <c r="AA499" s="104">
        <f>IF(Z499=0,0,TRUNC((SQRT(Z499)- IF($G499="w",Parameter!$B$11,Parameter!$D$11))/IF($G499="w",Parameter!$C$11,Parameter!$E$11)))</f>
        <v>0</v>
      </c>
      <c r="AB499" s="105"/>
      <c r="AC499" s="104">
        <f>IF(AB499=0,0,TRUNC((SQRT(AB499)- IF($G499="w",Parameter!$B$10,Parameter!$D$10))/IF($G499="w",Parameter!$C$10,Parameter!$E$10)))</f>
        <v>0</v>
      </c>
      <c r="AD499" s="38"/>
      <c r="AE499" s="55">
        <f>IF(AD499=0,0,TRUNC((SQRT(AD499)- IF($G499="w",Parameter!$B$15,Parameter!$D$15))/IF($G499="w",Parameter!$C$15,Parameter!$E$15)))</f>
        <v>0</v>
      </c>
      <c r="AF499" s="32"/>
      <c r="AG499" s="55">
        <f>IF(AF499=0,0,TRUNC((SQRT(AF499)- IF($G499="w",Parameter!$B$12,Parameter!$D$12))/IF($G499="w",Parameter!$C$12,Parameter!$E$12)))</f>
        <v>0</v>
      </c>
      <c r="AH499" s="60">
        <f t="shared" si="99"/>
        <v>0</v>
      </c>
      <c r="AI499" s="61">
        <f>LOOKUP($F499,Urkunde!$A$2:$A$16,IF($G499="w",Urkunde!$B$2:$B$16,Urkunde!$D$2:$D$16))</f>
        <v>0</v>
      </c>
      <c r="AJ499" s="61">
        <f>LOOKUP($F499,Urkunde!$A$2:$A$16,IF($G499="w",Urkunde!$C$2:$C$16,Urkunde!$E$2:$E$16))</f>
        <v>0</v>
      </c>
      <c r="AK499" s="61" t="str">
        <f t="shared" si="100"/>
        <v>-</v>
      </c>
      <c r="AL499" s="29">
        <f t="shared" si="101"/>
        <v>0</v>
      </c>
      <c r="AM499" s="21">
        <f t="shared" si="102"/>
        <v>0</v>
      </c>
      <c r="AN499" s="21">
        <f t="shared" si="103"/>
        <v>0</v>
      </c>
      <c r="AO499" s="21">
        <f t="shared" si="104"/>
        <v>0</v>
      </c>
      <c r="AP499" s="21">
        <f t="shared" si="105"/>
        <v>0</v>
      </c>
      <c r="AQ499" s="21">
        <f t="shared" si="106"/>
        <v>0</v>
      </c>
      <c r="AR499" s="21">
        <f t="shared" si="107"/>
        <v>0</v>
      </c>
      <c r="AS499" s="21">
        <f t="shared" si="108"/>
        <v>0</v>
      </c>
      <c r="AT499" s="21">
        <f t="shared" si="109"/>
        <v>0</v>
      </c>
      <c r="AU499" s="21">
        <f t="shared" si="110"/>
        <v>0</v>
      </c>
      <c r="AV499" s="21">
        <f t="shared" si="111"/>
        <v>0</v>
      </c>
    </row>
    <row r="500" spans="1:48" ht="15.6" x14ac:dyDescent="0.3">
      <c r="A500" s="51"/>
      <c r="B500" s="50"/>
      <c r="C500" s="96"/>
      <c r="D500" s="96"/>
      <c r="E500" s="49"/>
      <c r="F500" s="52">
        <f t="shared" si="98"/>
        <v>0</v>
      </c>
      <c r="G500" s="48"/>
      <c r="H500" s="38"/>
      <c r="I500" s="54">
        <f>IF(H500=0,0,TRUNC((50/(H500+0.24)- IF($G500="w",Parameter!$B$3,Parameter!$D$3))/IF($G500="w",Parameter!$C$3,Parameter!$E$3)))</f>
        <v>0</v>
      </c>
      <c r="J500" s="105"/>
      <c r="K500" s="54">
        <f>IF(J500=0,0,TRUNC((75/(J500+0.24)- IF($G500="w",Parameter!$B$3,Parameter!$D$3))/IF($G500="w",Parameter!$C$3,Parameter!$E$3)))</f>
        <v>0</v>
      </c>
      <c r="L500" s="105"/>
      <c r="M500" s="54">
        <f>IF(L500=0,0,TRUNC((100/(L500+0.24)- IF($G500="w",Parameter!$B$3,Parameter!$D$3))/IF($G500="w",Parameter!$C$3,Parameter!$E$3)))</f>
        <v>0</v>
      </c>
      <c r="N500" s="80"/>
      <c r="O500" s="79" t="s">
        <v>44</v>
      </c>
      <c r="P500" s="81"/>
      <c r="Q500" s="54">
        <f>IF($G500="m",0,IF(AND($P500=0,$N500=0),0,TRUNC((800/($N500*60+$P500)-IF($G500="w",Parameter!$B$6,Parameter!$D$6))/IF($G500="w",Parameter!$C$6,Parameter!$E$6))))</f>
        <v>0</v>
      </c>
      <c r="R500" s="106"/>
      <c r="S500" s="73">
        <f>IF(R500=0,0,TRUNC((2000/(R500)- IF(Q500="w",Parameter!$B$6,Parameter!$D$6))/IF(Q500="w",Parameter!$C$6,Parameter!$E$6)))</f>
        <v>0</v>
      </c>
      <c r="T500" s="106"/>
      <c r="U500" s="73">
        <f>IF(T500=0,0,TRUNC((2000/(T500)- IF(Q500="w",Parameter!$B$3,Parameter!$D$3))/IF(Q500="w",Parameter!$C$3,Parameter!$E$3)))</f>
        <v>0</v>
      </c>
      <c r="V500" s="80"/>
      <c r="W500" s="79" t="s">
        <v>44</v>
      </c>
      <c r="X500" s="81"/>
      <c r="Y500" s="54">
        <f>IF($G500="w",0,IF(AND($V500=0,$X500=0),0,TRUNC((1000/($V500*60+$X500)-IF($G500="w",Parameter!$B$6,Parameter!$D$6))/IF($G500="w",Parameter!$C$6,Parameter!$E$6))))</f>
        <v>0</v>
      </c>
      <c r="Z500" s="37"/>
      <c r="AA500" s="104">
        <f>IF(Z500=0,0,TRUNC((SQRT(Z500)- IF($G500="w",Parameter!$B$11,Parameter!$D$11))/IF($G500="w",Parameter!$C$11,Parameter!$E$11)))</f>
        <v>0</v>
      </c>
      <c r="AB500" s="105"/>
      <c r="AC500" s="104">
        <f>IF(AB500=0,0,TRUNC((SQRT(AB500)- IF($G500="w",Parameter!$B$10,Parameter!$D$10))/IF($G500="w",Parameter!$C$10,Parameter!$E$10)))</f>
        <v>0</v>
      </c>
      <c r="AD500" s="38"/>
      <c r="AE500" s="55">
        <f>IF(AD500=0,0,TRUNC((SQRT(AD500)- IF($G500="w",Parameter!$B$15,Parameter!$D$15))/IF($G500="w",Parameter!$C$15,Parameter!$E$15)))</f>
        <v>0</v>
      </c>
      <c r="AF500" s="32"/>
      <c r="AG500" s="55">
        <f>IF(AF500=0,0,TRUNC((SQRT(AF500)- IF($G500="w",Parameter!$B$12,Parameter!$D$12))/IF($G500="w",Parameter!$C$12,Parameter!$E$12)))</f>
        <v>0</v>
      </c>
      <c r="AH500" s="60">
        <f t="shared" si="99"/>
        <v>0</v>
      </c>
      <c r="AI500" s="61">
        <f>LOOKUP($F500,Urkunde!$A$2:$A$16,IF($G500="w",Urkunde!$B$2:$B$16,Urkunde!$D$2:$D$16))</f>
        <v>0</v>
      </c>
      <c r="AJ500" s="61">
        <f>LOOKUP($F500,Urkunde!$A$2:$A$16,IF($G500="w",Urkunde!$C$2:$C$16,Urkunde!$E$2:$E$16))</f>
        <v>0</v>
      </c>
      <c r="AK500" s="61" t="str">
        <f t="shared" si="100"/>
        <v>-</v>
      </c>
      <c r="AL500" s="29">
        <f t="shared" si="101"/>
        <v>0</v>
      </c>
      <c r="AM500" s="21">
        <f t="shared" si="102"/>
        <v>0</v>
      </c>
      <c r="AN500" s="21">
        <f t="shared" si="103"/>
        <v>0</v>
      </c>
      <c r="AO500" s="21">
        <f t="shared" si="104"/>
        <v>0</v>
      </c>
      <c r="AP500" s="21">
        <f t="shared" si="105"/>
        <v>0</v>
      </c>
      <c r="AQ500" s="21">
        <f t="shared" si="106"/>
        <v>0</v>
      </c>
      <c r="AR500" s="21">
        <f t="shared" si="107"/>
        <v>0</v>
      </c>
      <c r="AS500" s="21">
        <f t="shared" si="108"/>
        <v>0</v>
      </c>
      <c r="AT500" s="21">
        <f t="shared" si="109"/>
        <v>0</v>
      </c>
      <c r="AU500" s="21">
        <f t="shared" si="110"/>
        <v>0</v>
      </c>
      <c r="AV500" s="21">
        <f t="shared" si="111"/>
        <v>0</v>
      </c>
    </row>
    <row r="501" spans="1:48" ht="15.6" x14ac:dyDescent="0.3">
      <c r="A501" s="51"/>
      <c r="B501" s="50"/>
      <c r="C501" s="96"/>
      <c r="D501" s="96"/>
      <c r="E501" s="49"/>
      <c r="F501" s="52">
        <f t="shared" si="98"/>
        <v>0</v>
      </c>
      <c r="G501" s="48"/>
      <c r="H501" s="38"/>
      <c r="I501" s="54">
        <f>IF(H501=0,0,TRUNC((50/(H501+0.24)- IF($G501="w",Parameter!$B$3,Parameter!$D$3))/IF($G501="w",Parameter!$C$3,Parameter!$E$3)))</f>
        <v>0</v>
      </c>
      <c r="J501" s="105"/>
      <c r="K501" s="54">
        <f>IF(J501=0,0,TRUNC((75/(J501+0.24)- IF($G501="w",Parameter!$B$3,Parameter!$D$3))/IF($G501="w",Parameter!$C$3,Parameter!$E$3)))</f>
        <v>0</v>
      </c>
      <c r="L501" s="105"/>
      <c r="M501" s="54">
        <f>IF(L501=0,0,TRUNC((100/(L501+0.24)- IF($G501="w",Parameter!$B$3,Parameter!$D$3))/IF($G501="w",Parameter!$C$3,Parameter!$E$3)))</f>
        <v>0</v>
      </c>
      <c r="N501" s="80"/>
      <c r="O501" s="79" t="s">
        <v>44</v>
      </c>
      <c r="P501" s="81"/>
      <c r="Q501" s="54">
        <f>IF($G501="m",0,IF(AND($P501=0,$N501=0),0,TRUNC((800/($N501*60+$P501)-IF($G501="w",Parameter!$B$6,Parameter!$D$6))/IF($G501="w",Parameter!$C$6,Parameter!$E$6))))</f>
        <v>0</v>
      </c>
      <c r="R501" s="106"/>
      <c r="S501" s="73">
        <f>IF(R501=0,0,TRUNC((2000/(R501)- IF(Q501="w",Parameter!$B$6,Parameter!$D$6))/IF(Q501="w",Parameter!$C$6,Parameter!$E$6)))</f>
        <v>0</v>
      </c>
      <c r="T501" s="106"/>
      <c r="U501" s="73">
        <f>IF(T501=0,0,TRUNC((2000/(T501)- IF(Q501="w",Parameter!$B$3,Parameter!$D$3))/IF(Q501="w",Parameter!$C$3,Parameter!$E$3)))</f>
        <v>0</v>
      </c>
      <c r="V501" s="80"/>
      <c r="W501" s="79" t="s">
        <v>44</v>
      </c>
      <c r="X501" s="81"/>
      <c r="Y501" s="54">
        <f>IF($G501="w",0,IF(AND($V501=0,$X501=0),0,TRUNC((1000/($V501*60+$X501)-IF($G501="w",Parameter!$B$6,Parameter!$D$6))/IF($G501="w",Parameter!$C$6,Parameter!$E$6))))</f>
        <v>0</v>
      </c>
      <c r="Z501" s="37"/>
      <c r="AA501" s="104">
        <f>IF(Z501=0,0,TRUNC((SQRT(Z501)- IF($G501="w",Parameter!$B$11,Parameter!$D$11))/IF($G501="w",Parameter!$C$11,Parameter!$E$11)))</f>
        <v>0</v>
      </c>
      <c r="AB501" s="105"/>
      <c r="AC501" s="104">
        <f>IF(AB501=0,0,TRUNC((SQRT(AB501)- IF($G501="w",Parameter!$B$10,Parameter!$D$10))/IF($G501="w",Parameter!$C$10,Parameter!$E$10)))</f>
        <v>0</v>
      </c>
      <c r="AD501" s="38"/>
      <c r="AE501" s="55">
        <f>IF(AD501=0,0,TRUNC((SQRT(AD501)- IF($G501="w",Parameter!$B$15,Parameter!$D$15))/IF($G501="w",Parameter!$C$15,Parameter!$E$15)))</f>
        <v>0</v>
      </c>
      <c r="AF501" s="32"/>
      <c r="AG501" s="55">
        <f>IF(AF501=0,0,TRUNC((SQRT(AF501)- IF($G501="w",Parameter!$B$12,Parameter!$D$12))/IF($G501="w",Parameter!$C$12,Parameter!$E$12)))</f>
        <v>0</v>
      </c>
      <c r="AH501" s="60">
        <f t="shared" si="99"/>
        <v>0</v>
      </c>
      <c r="AI501" s="61">
        <f>LOOKUP($F501,Urkunde!$A$2:$A$16,IF($G501="w",Urkunde!$B$2:$B$16,Urkunde!$D$2:$D$16))</f>
        <v>0</v>
      </c>
      <c r="AJ501" s="61">
        <f>LOOKUP($F501,Urkunde!$A$2:$A$16,IF($G501="w",Urkunde!$C$2:$C$16,Urkunde!$E$2:$E$16))</f>
        <v>0</v>
      </c>
      <c r="AK501" s="61" t="str">
        <f t="shared" si="100"/>
        <v>-</v>
      </c>
      <c r="AL501" s="29">
        <f t="shared" si="101"/>
        <v>0</v>
      </c>
      <c r="AM501" s="21">
        <f t="shared" si="102"/>
        <v>0</v>
      </c>
      <c r="AN501" s="21">
        <f t="shared" si="103"/>
        <v>0</v>
      </c>
      <c r="AO501" s="21">
        <f t="shared" si="104"/>
        <v>0</v>
      </c>
      <c r="AP501" s="21">
        <f t="shared" si="105"/>
        <v>0</v>
      </c>
      <c r="AQ501" s="21">
        <f t="shared" si="106"/>
        <v>0</v>
      </c>
      <c r="AR501" s="21">
        <f t="shared" si="107"/>
        <v>0</v>
      </c>
      <c r="AS501" s="21">
        <f t="shared" si="108"/>
        <v>0</v>
      </c>
      <c r="AT501" s="21">
        <f t="shared" si="109"/>
        <v>0</v>
      </c>
      <c r="AU501" s="21">
        <f t="shared" si="110"/>
        <v>0</v>
      </c>
      <c r="AV501" s="21">
        <f t="shared" si="111"/>
        <v>0</v>
      </c>
    </row>
    <row r="502" spans="1:48" ht="15.6" x14ac:dyDescent="0.3">
      <c r="A502" s="51"/>
      <c r="B502" s="50"/>
      <c r="C502" s="96"/>
      <c r="D502" s="96"/>
      <c r="E502" s="49"/>
      <c r="F502" s="52">
        <f t="shared" si="98"/>
        <v>0</v>
      </c>
      <c r="G502" s="48"/>
      <c r="H502" s="38"/>
      <c r="I502" s="54">
        <f>IF(H502=0,0,TRUNC((50/(H502+0.24)- IF($G502="w",Parameter!$B$3,Parameter!$D$3))/IF($G502="w",Parameter!$C$3,Parameter!$E$3)))</f>
        <v>0</v>
      </c>
      <c r="J502" s="105"/>
      <c r="K502" s="54">
        <f>IF(J502=0,0,TRUNC((75/(J502+0.24)- IF($G502="w",Parameter!$B$3,Parameter!$D$3))/IF($G502="w",Parameter!$C$3,Parameter!$E$3)))</f>
        <v>0</v>
      </c>
      <c r="L502" s="105"/>
      <c r="M502" s="54">
        <f>IF(L502=0,0,TRUNC((100/(L502+0.24)- IF($G502="w",Parameter!$B$3,Parameter!$D$3))/IF($G502="w",Parameter!$C$3,Parameter!$E$3)))</f>
        <v>0</v>
      </c>
      <c r="N502" s="80"/>
      <c r="O502" s="79" t="s">
        <v>44</v>
      </c>
      <c r="P502" s="81"/>
      <c r="Q502" s="54">
        <f>IF($G502="m",0,IF(AND($P502=0,$N502=0),0,TRUNC((800/($N502*60+$P502)-IF($G502="w",Parameter!$B$6,Parameter!$D$6))/IF($G502="w",Parameter!$C$6,Parameter!$E$6))))</f>
        <v>0</v>
      </c>
      <c r="R502" s="106"/>
      <c r="S502" s="73">
        <f>IF(R502=0,0,TRUNC((2000/(R502)- IF(Q502="w",Parameter!$B$6,Parameter!$D$6))/IF(Q502="w",Parameter!$C$6,Parameter!$E$6)))</f>
        <v>0</v>
      </c>
      <c r="T502" s="106"/>
      <c r="U502" s="73">
        <f>IF(T502=0,0,TRUNC((2000/(T502)- IF(Q502="w",Parameter!$B$3,Parameter!$D$3))/IF(Q502="w",Parameter!$C$3,Parameter!$E$3)))</f>
        <v>0</v>
      </c>
      <c r="V502" s="80"/>
      <c r="W502" s="79" t="s">
        <v>44</v>
      </c>
      <c r="X502" s="81"/>
      <c r="Y502" s="54">
        <f>IF($G502="w",0,IF(AND($V502=0,$X502=0),0,TRUNC((1000/($V502*60+$X502)-IF($G502="w",Parameter!$B$6,Parameter!$D$6))/IF($G502="w",Parameter!$C$6,Parameter!$E$6))))</f>
        <v>0</v>
      </c>
      <c r="Z502" s="37"/>
      <c r="AA502" s="104">
        <f>IF(Z502=0,0,TRUNC((SQRT(Z502)- IF($G502="w",Parameter!$B$11,Parameter!$D$11))/IF($G502="w",Parameter!$C$11,Parameter!$E$11)))</f>
        <v>0</v>
      </c>
      <c r="AB502" s="105"/>
      <c r="AC502" s="104">
        <f>IF(AB502=0,0,TRUNC((SQRT(AB502)- IF($G502="w",Parameter!$B$10,Parameter!$D$10))/IF($G502="w",Parameter!$C$10,Parameter!$E$10)))</f>
        <v>0</v>
      </c>
      <c r="AD502" s="38"/>
      <c r="AE502" s="55">
        <f>IF(AD502=0,0,TRUNC((SQRT(AD502)- IF($G502="w",Parameter!$B$15,Parameter!$D$15))/IF($G502="w",Parameter!$C$15,Parameter!$E$15)))</f>
        <v>0</v>
      </c>
      <c r="AF502" s="32"/>
      <c r="AG502" s="55">
        <f>IF(AF502=0,0,TRUNC((SQRT(AF502)- IF($G502="w",Parameter!$B$12,Parameter!$D$12))/IF($G502="w",Parameter!$C$12,Parameter!$E$12)))</f>
        <v>0</v>
      </c>
      <c r="AH502" s="60">
        <f t="shared" si="99"/>
        <v>0</v>
      </c>
      <c r="AI502" s="61">
        <f>LOOKUP($F502,Urkunde!$A$2:$A$16,IF($G502="w",Urkunde!$B$2:$B$16,Urkunde!$D$2:$D$16))</f>
        <v>0</v>
      </c>
      <c r="AJ502" s="61">
        <f>LOOKUP($F502,Urkunde!$A$2:$A$16,IF($G502="w",Urkunde!$C$2:$C$16,Urkunde!$E$2:$E$16))</f>
        <v>0</v>
      </c>
      <c r="AK502" s="61" t="str">
        <f t="shared" si="100"/>
        <v>-</v>
      </c>
      <c r="AL502" s="29">
        <f t="shared" si="101"/>
        <v>0</v>
      </c>
      <c r="AM502" s="21">
        <f t="shared" si="102"/>
        <v>0</v>
      </c>
      <c r="AN502" s="21">
        <f t="shared" si="103"/>
        <v>0</v>
      </c>
      <c r="AO502" s="21">
        <f t="shared" si="104"/>
        <v>0</v>
      </c>
      <c r="AP502" s="21">
        <f t="shared" si="105"/>
        <v>0</v>
      </c>
      <c r="AQ502" s="21">
        <f t="shared" si="106"/>
        <v>0</v>
      </c>
      <c r="AR502" s="21">
        <f t="shared" si="107"/>
        <v>0</v>
      </c>
      <c r="AS502" s="21">
        <f t="shared" si="108"/>
        <v>0</v>
      </c>
      <c r="AT502" s="21">
        <f t="shared" si="109"/>
        <v>0</v>
      </c>
      <c r="AU502" s="21">
        <f t="shared" si="110"/>
        <v>0</v>
      </c>
      <c r="AV502" s="21">
        <f t="shared" si="111"/>
        <v>0</v>
      </c>
    </row>
    <row r="503" spans="1:48" ht="15.6" x14ac:dyDescent="0.3">
      <c r="A503" s="51"/>
      <c r="B503" s="50"/>
      <c r="C503" s="96"/>
      <c r="D503" s="96"/>
      <c r="E503" s="49"/>
      <c r="F503" s="52">
        <f t="shared" si="98"/>
        <v>0</v>
      </c>
      <c r="G503" s="48"/>
      <c r="H503" s="38"/>
      <c r="I503" s="54">
        <f>IF(H503=0,0,TRUNC((50/(H503+0.24)- IF($G503="w",Parameter!$B$3,Parameter!$D$3))/IF($G503="w",Parameter!$C$3,Parameter!$E$3)))</f>
        <v>0</v>
      </c>
      <c r="J503" s="105"/>
      <c r="K503" s="54">
        <f>IF(J503=0,0,TRUNC((75/(J503+0.24)- IF($G503="w",Parameter!$B$3,Parameter!$D$3))/IF($G503="w",Parameter!$C$3,Parameter!$E$3)))</f>
        <v>0</v>
      </c>
      <c r="L503" s="105"/>
      <c r="M503" s="54">
        <f>IF(L503=0,0,TRUNC((100/(L503+0.24)- IF($G503="w",Parameter!$B$3,Parameter!$D$3))/IF($G503="w",Parameter!$C$3,Parameter!$E$3)))</f>
        <v>0</v>
      </c>
      <c r="N503" s="80"/>
      <c r="O503" s="79" t="s">
        <v>44</v>
      </c>
      <c r="P503" s="81"/>
      <c r="Q503" s="54">
        <f>IF($G503="m",0,IF(AND($P503=0,$N503=0),0,TRUNC((800/($N503*60+$P503)-IF($G503="w",Parameter!$B$6,Parameter!$D$6))/IF($G503="w",Parameter!$C$6,Parameter!$E$6))))</f>
        <v>0</v>
      </c>
      <c r="R503" s="106"/>
      <c r="S503" s="73">
        <f>IF(R503=0,0,TRUNC((2000/(R503)- IF(Q503="w",Parameter!$B$6,Parameter!$D$6))/IF(Q503="w",Parameter!$C$6,Parameter!$E$6)))</f>
        <v>0</v>
      </c>
      <c r="T503" s="106"/>
      <c r="U503" s="73">
        <f>IF(T503=0,0,TRUNC((2000/(T503)- IF(Q503="w",Parameter!$B$3,Parameter!$D$3))/IF(Q503="w",Parameter!$C$3,Parameter!$E$3)))</f>
        <v>0</v>
      </c>
      <c r="V503" s="80"/>
      <c r="W503" s="79" t="s">
        <v>44</v>
      </c>
      <c r="X503" s="81"/>
      <c r="Y503" s="54">
        <f>IF($G503="w",0,IF(AND($V503=0,$X503=0),0,TRUNC((1000/($V503*60+$X503)-IF($G503="w",Parameter!$B$6,Parameter!$D$6))/IF($G503="w",Parameter!$C$6,Parameter!$E$6))))</f>
        <v>0</v>
      </c>
      <c r="Z503" s="37"/>
      <c r="AA503" s="104">
        <f>IF(Z503=0,0,TRUNC((SQRT(Z503)- IF($G503="w",Parameter!$B$11,Parameter!$D$11))/IF($G503="w",Parameter!$C$11,Parameter!$E$11)))</f>
        <v>0</v>
      </c>
      <c r="AB503" s="105"/>
      <c r="AC503" s="104">
        <f>IF(AB503=0,0,TRUNC((SQRT(AB503)- IF($G503="w",Parameter!$B$10,Parameter!$D$10))/IF($G503="w",Parameter!$C$10,Parameter!$E$10)))</f>
        <v>0</v>
      </c>
      <c r="AD503" s="38"/>
      <c r="AE503" s="55">
        <f>IF(AD503=0,0,TRUNC((SQRT(AD503)- IF($G503="w",Parameter!$B$15,Parameter!$D$15))/IF($G503="w",Parameter!$C$15,Parameter!$E$15)))</f>
        <v>0</v>
      </c>
      <c r="AF503" s="32"/>
      <c r="AG503" s="55">
        <f>IF(AF503=0,0,TRUNC((SQRT(AF503)- IF($G503="w",Parameter!$B$12,Parameter!$D$12))/IF($G503="w",Parameter!$C$12,Parameter!$E$12)))</f>
        <v>0</v>
      </c>
      <c r="AH503" s="60">
        <f t="shared" si="99"/>
        <v>0</v>
      </c>
      <c r="AI503" s="61">
        <f>LOOKUP($F503,Urkunde!$A$2:$A$16,IF($G503="w",Urkunde!$B$2:$B$16,Urkunde!$D$2:$D$16))</f>
        <v>0</v>
      </c>
      <c r="AJ503" s="61">
        <f>LOOKUP($F503,Urkunde!$A$2:$A$16,IF($G503="w",Urkunde!$C$2:$C$16,Urkunde!$E$2:$E$16))</f>
        <v>0</v>
      </c>
      <c r="AK503" s="61" t="str">
        <f t="shared" si="100"/>
        <v>-</v>
      </c>
      <c r="AL503" s="29">
        <f t="shared" si="101"/>
        <v>0</v>
      </c>
      <c r="AM503" s="21">
        <f t="shared" si="102"/>
        <v>0</v>
      </c>
      <c r="AN503" s="21">
        <f t="shared" si="103"/>
        <v>0</v>
      </c>
      <c r="AO503" s="21">
        <f t="shared" si="104"/>
        <v>0</v>
      </c>
      <c r="AP503" s="21">
        <f t="shared" si="105"/>
        <v>0</v>
      </c>
      <c r="AQ503" s="21">
        <f t="shared" si="106"/>
        <v>0</v>
      </c>
      <c r="AR503" s="21">
        <f t="shared" si="107"/>
        <v>0</v>
      </c>
      <c r="AS503" s="21">
        <f t="shared" si="108"/>
        <v>0</v>
      </c>
      <c r="AT503" s="21">
        <f t="shared" si="109"/>
        <v>0</v>
      </c>
      <c r="AU503" s="21">
        <f t="shared" si="110"/>
        <v>0</v>
      </c>
      <c r="AV503" s="21">
        <f t="shared" si="111"/>
        <v>0</v>
      </c>
    </row>
    <row r="504" spans="1:48" ht="15.6" x14ac:dyDescent="0.3">
      <c r="A504" s="51"/>
      <c r="B504" s="50"/>
      <c r="C504" s="96"/>
      <c r="D504" s="96"/>
      <c r="E504" s="49"/>
      <c r="F504" s="52">
        <f t="shared" si="98"/>
        <v>0</v>
      </c>
      <c r="G504" s="48"/>
      <c r="H504" s="38"/>
      <c r="I504" s="54">
        <f>IF(H504=0,0,TRUNC((50/(H504+0.24)- IF($G504="w",Parameter!$B$3,Parameter!$D$3))/IF($G504="w",Parameter!$C$3,Parameter!$E$3)))</f>
        <v>0</v>
      </c>
      <c r="J504" s="105"/>
      <c r="K504" s="54">
        <f>IF(J504=0,0,TRUNC((75/(J504+0.24)- IF($G504="w",Parameter!$B$3,Parameter!$D$3))/IF($G504="w",Parameter!$C$3,Parameter!$E$3)))</f>
        <v>0</v>
      </c>
      <c r="L504" s="105"/>
      <c r="M504" s="54">
        <f>IF(L504=0,0,TRUNC((100/(L504+0.24)- IF($G504="w",Parameter!$B$3,Parameter!$D$3))/IF($G504="w",Parameter!$C$3,Parameter!$E$3)))</f>
        <v>0</v>
      </c>
      <c r="N504" s="80"/>
      <c r="O504" s="79" t="s">
        <v>44</v>
      </c>
      <c r="P504" s="81"/>
      <c r="Q504" s="54">
        <f>IF($G504="m",0,IF(AND($P504=0,$N504=0),0,TRUNC((800/($N504*60+$P504)-IF($G504="w",Parameter!$B$6,Parameter!$D$6))/IF($G504="w",Parameter!$C$6,Parameter!$E$6))))</f>
        <v>0</v>
      </c>
      <c r="R504" s="106"/>
      <c r="S504" s="73">
        <f>IF(R504=0,0,TRUNC((2000/(R504)- IF(Q504="w",Parameter!$B$6,Parameter!$D$6))/IF(Q504="w",Parameter!$C$6,Parameter!$E$6)))</f>
        <v>0</v>
      </c>
      <c r="T504" s="106"/>
      <c r="U504" s="73">
        <f>IF(T504=0,0,TRUNC((2000/(T504)- IF(Q504="w",Parameter!$B$3,Parameter!$D$3))/IF(Q504="w",Parameter!$C$3,Parameter!$E$3)))</f>
        <v>0</v>
      </c>
      <c r="V504" s="80"/>
      <c r="W504" s="79" t="s">
        <v>44</v>
      </c>
      <c r="X504" s="81"/>
      <c r="Y504" s="54">
        <f>IF($G504="w",0,IF(AND($V504=0,$X504=0),0,TRUNC((1000/($V504*60+$X504)-IF($G504="w",Parameter!$B$6,Parameter!$D$6))/IF($G504="w",Parameter!$C$6,Parameter!$E$6))))</f>
        <v>0</v>
      </c>
      <c r="Z504" s="37"/>
      <c r="AA504" s="104">
        <f>IF(Z504=0,0,TRUNC((SQRT(Z504)- IF($G504="w",Parameter!$B$11,Parameter!$D$11))/IF($G504="w",Parameter!$C$11,Parameter!$E$11)))</f>
        <v>0</v>
      </c>
      <c r="AB504" s="105"/>
      <c r="AC504" s="104">
        <f>IF(AB504=0,0,TRUNC((SQRT(AB504)- IF($G504="w",Parameter!$B$10,Parameter!$D$10))/IF($G504="w",Parameter!$C$10,Parameter!$E$10)))</f>
        <v>0</v>
      </c>
      <c r="AD504" s="38"/>
      <c r="AE504" s="55">
        <f>IF(AD504=0,0,TRUNC((SQRT(AD504)- IF($G504="w",Parameter!$B$15,Parameter!$D$15))/IF($G504="w",Parameter!$C$15,Parameter!$E$15)))</f>
        <v>0</v>
      </c>
      <c r="AF504" s="32"/>
      <c r="AG504" s="55">
        <f>IF(AF504=0,0,TRUNC((SQRT(AF504)- IF($G504="w",Parameter!$B$12,Parameter!$D$12))/IF($G504="w",Parameter!$C$12,Parameter!$E$12)))</f>
        <v>0</v>
      </c>
      <c r="AH504" s="60">
        <f t="shared" si="99"/>
        <v>0</v>
      </c>
      <c r="AI504" s="61">
        <f>LOOKUP($F504,Urkunde!$A$2:$A$16,IF($G504="w",Urkunde!$B$2:$B$16,Urkunde!$D$2:$D$16))</f>
        <v>0</v>
      </c>
      <c r="AJ504" s="61">
        <f>LOOKUP($F504,Urkunde!$A$2:$A$16,IF($G504="w",Urkunde!$C$2:$C$16,Urkunde!$E$2:$E$16))</f>
        <v>0</v>
      </c>
      <c r="AK504" s="61" t="str">
        <f t="shared" si="100"/>
        <v>-</v>
      </c>
      <c r="AL504" s="29">
        <f t="shared" si="101"/>
        <v>0</v>
      </c>
      <c r="AM504" s="21">
        <f t="shared" si="102"/>
        <v>0</v>
      </c>
      <c r="AN504" s="21">
        <f t="shared" si="103"/>
        <v>0</v>
      </c>
      <c r="AO504" s="21">
        <f t="shared" si="104"/>
        <v>0</v>
      </c>
      <c r="AP504" s="21">
        <f t="shared" si="105"/>
        <v>0</v>
      </c>
      <c r="AQ504" s="21">
        <f t="shared" si="106"/>
        <v>0</v>
      </c>
      <c r="AR504" s="21">
        <f t="shared" si="107"/>
        <v>0</v>
      </c>
      <c r="AS504" s="21">
        <f t="shared" si="108"/>
        <v>0</v>
      </c>
      <c r="AT504" s="21">
        <f t="shared" si="109"/>
        <v>0</v>
      </c>
      <c r="AU504" s="21">
        <f t="shared" si="110"/>
        <v>0</v>
      </c>
      <c r="AV504" s="21">
        <f t="shared" si="111"/>
        <v>0</v>
      </c>
    </row>
    <row r="505" spans="1:48" ht="15.6" x14ac:dyDescent="0.3">
      <c r="A505" s="51"/>
      <c r="B505" s="50"/>
      <c r="C505" s="96"/>
      <c r="D505" s="96"/>
      <c r="E505" s="49"/>
      <c r="F505" s="52">
        <f t="shared" si="98"/>
        <v>0</v>
      </c>
      <c r="G505" s="48"/>
      <c r="H505" s="38"/>
      <c r="I505" s="54">
        <f>IF(H505=0,0,TRUNC((50/(H505+0.24)- IF($G505="w",Parameter!$B$3,Parameter!$D$3))/IF($G505="w",Parameter!$C$3,Parameter!$E$3)))</f>
        <v>0</v>
      </c>
      <c r="J505" s="105"/>
      <c r="K505" s="54">
        <f>IF(J505=0,0,TRUNC((75/(J505+0.24)- IF($G505="w",Parameter!$B$3,Parameter!$D$3))/IF($G505="w",Parameter!$C$3,Parameter!$E$3)))</f>
        <v>0</v>
      </c>
      <c r="L505" s="105"/>
      <c r="M505" s="54">
        <f>IF(L505=0,0,TRUNC((100/(L505+0.24)- IF($G505="w",Parameter!$B$3,Parameter!$D$3))/IF($G505="w",Parameter!$C$3,Parameter!$E$3)))</f>
        <v>0</v>
      </c>
      <c r="N505" s="80"/>
      <c r="O505" s="79" t="s">
        <v>44</v>
      </c>
      <c r="P505" s="81"/>
      <c r="Q505" s="54">
        <f>IF($G505="m",0,IF(AND($P505=0,$N505=0),0,TRUNC((800/($N505*60+$P505)-IF($G505="w",Parameter!$B$6,Parameter!$D$6))/IF($G505="w",Parameter!$C$6,Parameter!$E$6))))</f>
        <v>0</v>
      </c>
      <c r="R505" s="106"/>
      <c r="S505" s="73">
        <f>IF(R505=0,0,TRUNC((2000/(R505)- IF(Q505="w",Parameter!$B$6,Parameter!$D$6))/IF(Q505="w",Parameter!$C$6,Parameter!$E$6)))</f>
        <v>0</v>
      </c>
      <c r="T505" s="106"/>
      <c r="U505" s="73">
        <f>IF(T505=0,0,TRUNC((2000/(T505)- IF(Q505="w",Parameter!$B$3,Parameter!$D$3))/IF(Q505="w",Parameter!$C$3,Parameter!$E$3)))</f>
        <v>0</v>
      </c>
      <c r="V505" s="80"/>
      <c r="W505" s="79" t="s">
        <v>44</v>
      </c>
      <c r="X505" s="81"/>
      <c r="Y505" s="54">
        <f>IF($G505="w",0,IF(AND($V505=0,$X505=0),0,TRUNC((1000/($V505*60+$X505)-IF($G505="w",Parameter!$B$6,Parameter!$D$6))/IF($G505="w",Parameter!$C$6,Parameter!$E$6))))</f>
        <v>0</v>
      </c>
      <c r="Z505" s="37"/>
      <c r="AA505" s="104">
        <f>IF(Z505=0,0,TRUNC((SQRT(Z505)- IF($G505="w",Parameter!$B$11,Parameter!$D$11))/IF($G505="w",Parameter!$C$11,Parameter!$E$11)))</f>
        <v>0</v>
      </c>
      <c r="AB505" s="105"/>
      <c r="AC505" s="104">
        <f>IF(AB505=0,0,TRUNC((SQRT(AB505)- IF($G505="w",Parameter!$B$10,Parameter!$D$10))/IF($G505="w",Parameter!$C$10,Parameter!$E$10)))</f>
        <v>0</v>
      </c>
      <c r="AD505" s="38"/>
      <c r="AE505" s="55">
        <f>IF(AD505=0,0,TRUNC((SQRT(AD505)- IF($G505="w",Parameter!$B$15,Parameter!$D$15))/IF($G505="w",Parameter!$C$15,Parameter!$E$15)))</f>
        <v>0</v>
      </c>
      <c r="AF505" s="32"/>
      <c r="AG505" s="55">
        <f>IF(AF505=0,0,TRUNC((SQRT(AF505)- IF($G505="w",Parameter!$B$12,Parameter!$D$12))/IF($G505="w",Parameter!$C$12,Parameter!$E$12)))</f>
        <v>0</v>
      </c>
      <c r="AH505" s="60">
        <f t="shared" si="99"/>
        <v>0</v>
      </c>
      <c r="AI505" s="61">
        <f>LOOKUP($F505,Urkunde!$A$2:$A$16,IF($G505="w",Urkunde!$B$2:$B$16,Urkunde!$D$2:$D$16))</f>
        <v>0</v>
      </c>
      <c r="AJ505" s="61">
        <f>LOOKUP($F505,Urkunde!$A$2:$A$16,IF($G505="w",Urkunde!$C$2:$C$16,Urkunde!$E$2:$E$16))</f>
        <v>0</v>
      </c>
      <c r="AK505" s="61" t="str">
        <f t="shared" si="100"/>
        <v>-</v>
      </c>
      <c r="AL505" s="29">
        <f t="shared" si="101"/>
        <v>0</v>
      </c>
      <c r="AM505" s="21">
        <f t="shared" si="102"/>
        <v>0</v>
      </c>
      <c r="AN505" s="21">
        <f t="shared" si="103"/>
        <v>0</v>
      </c>
      <c r="AO505" s="21">
        <f t="shared" si="104"/>
        <v>0</v>
      </c>
      <c r="AP505" s="21">
        <f t="shared" si="105"/>
        <v>0</v>
      </c>
      <c r="AQ505" s="21">
        <f t="shared" si="106"/>
        <v>0</v>
      </c>
      <c r="AR505" s="21">
        <f t="shared" si="107"/>
        <v>0</v>
      </c>
      <c r="AS505" s="21">
        <f t="shared" si="108"/>
        <v>0</v>
      </c>
      <c r="AT505" s="21">
        <f t="shared" si="109"/>
        <v>0</v>
      </c>
      <c r="AU505" s="21">
        <f t="shared" si="110"/>
        <v>0</v>
      </c>
      <c r="AV505" s="21">
        <f t="shared" si="111"/>
        <v>0</v>
      </c>
    </row>
    <row r="506" spans="1:48" ht="15.6" x14ac:dyDescent="0.3">
      <c r="A506" s="51"/>
      <c r="B506" s="50"/>
      <c r="C506" s="96"/>
      <c r="D506" s="96"/>
      <c r="E506" s="49"/>
      <c r="F506" s="52">
        <f t="shared" si="98"/>
        <v>0</v>
      </c>
      <c r="G506" s="48"/>
      <c r="H506" s="38"/>
      <c r="I506" s="54">
        <f>IF(H506=0,0,TRUNC((50/(H506+0.24)- IF($G506="w",Parameter!$B$3,Parameter!$D$3))/IF($G506="w",Parameter!$C$3,Parameter!$E$3)))</f>
        <v>0</v>
      </c>
      <c r="J506" s="105"/>
      <c r="K506" s="54">
        <f>IF(J506=0,0,TRUNC((75/(J506+0.24)- IF($G506="w",Parameter!$B$3,Parameter!$D$3))/IF($G506="w",Parameter!$C$3,Parameter!$E$3)))</f>
        <v>0</v>
      </c>
      <c r="L506" s="105"/>
      <c r="M506" s="54">
        <f>IF(L506=0,0,TRUNC((100/(L506+0.24)- IF($G506="w",Parameter!$B$3,Parameter!$D$3))/IF($G506="w",Parameter!$C$3,Parameter!$E$3)))</f>
        <v>0</v>
      </c>
      <c r="N506" s="80"/>
      <c r="O506" s="79" t="s">
        <v>44</v>
      </c>
      <c r="P506" s="81"/>
      <c r="Q506" s="54">
        <f>IF($G506="m",0,IF(AND($P506=0,$N506=0),0,TRUNC((800/($N506*60+$P506)-IF($G506="w",Parameter!$B$6,Parameter!$D$6))/IF($G506="w",Parameter!$C$6,Parameter!$E$6))))</f>
        <v>0</v>
      </c>
      <c r="R506" s="106"/>
      <c r="S506" s="73">
        <f>IF(R506=0,0,TRUNC((2000/(R506)- IF(Q506="w",Parameter!$B$6,Parameter!$D$6))/IF(Q506="w",Parameter!$C$6,Parameter!$E$6)))</f>
        <v>0</v>
      </c>
      <c r="T506" s="106"/>
      <c r="U506" s="73">
        <f>IF(T506=0,0,TRUNC((2000/(T506)- IF(Q506="w",Parameter!$B$3,Parameter!$D$3))/IF(Q506="w",Parameter!$C$3,Parameter!$E$3)))</f>
        <v>0</v>
      </c>
      <c r="V506" s="80"/>
      <c r="W506" s="79" t="s">
        <v>44</v>
      </c>
      <c r="X506" s="81"/>
      <c r="Y506" s="54">
        <f>IF($G506="w",0,IF(AND($V506=0,$X506=0),0,TRUNC((1000/($V506*60+$X506)-IF($G506="w",Parameter!$B$6,Parameter!$D$6))/IF($G506="w",Parameter!$C$6,Parameter!$E$6))))</f>
        <v>0</v>
      </c>
      <c r="Z506" s="37"/>
      <c r="AA506" s="104">
        <f>IF(Z506=0,0,TRUNC((SQRT(Z506)- IF($G506="w",Parameter!$B$11,Parameter!$D$11))/IF($G506="w",Parameter!$C$11,Parameter!$E$11)))</f>
        <v>0</v>
      </c>
      <c r="AB506" s="105"/>
      <c r="AC506" s="104">
        <f>IF(AB506=0,0,TRUNC((SQRT(AB506)- IF($G506="w",Parameter!$B$10,Parameter!$D$10))/IF($G506="w",Parameter!$C$10,Parameter!$E$10)))</f>
        <v>0</v>
      </c>
      <c r="AD506" s="38"/>
      <c r="AE506" s="55">
        <f>IF(AD506=0,0,TRUNC((SQRT(AD506)- IF($G506="w",Parameter!$B$15,Parameter!$D$15))/IF($G506="w",Parameter!$C$15,Parameter!$E$15)))</f>
        <v>0</v>
      </c>
      <c r="AF506" s="32"/>
      <c r="AG506" s="55">
        <f>IF(AF506=0,0,TRUNC((SQRT(AF506)- IF($G506="w",Parameter!$B$12,Parameter!$D$12))/IF($G506="w",Parameter!$C$12,Parameter!$E$12)))</f>
        <v>0</v>
      </c>
      <c r="AH506" s="60">
        <f t="shared" si="99"/>
        <v>0</v>
      </c>
      <c r="AI506" s="61">
        <f>LOOKUP($F506,Urkunde!$A$2:$A$16,IF($G506="w",Urkunde!$B$2:$B$16,Urkunde!$D$2:$D$16))</f>
        <v>0</v>
      </c>
      <c r="AJ506" s="61">
        <f>LOOKUP($F506,Urkunde!$A$2:$A$16,IF($G506="w",Urkunde!$C$2:$C$16,Urkunde!$E$2:$E$16))</f>
        <v>0</v>
      </c>
      <c r="AK506" s="61" t="str">
        <f t="shared" si="100"/>
        <v>-</v>
      </c>
      <c r="AL506" s="29">
        <f t="shared" si="101"/>
        <v>0</v>
      </c>
      <c r="AM506" s="21">
        <f t="shared" si="102"/>
        <v>0</v>
      </c>
      <c r="AN506" s="21">
        <f t="shared" si="103"/>
        <v>0</v>
      </c>
      <c r="AO506" s="21">
        <f t="shared" si="104"/>
        <v>0</v>
      </c>
      <c r="AP506" s="21">
        <f t="shared" si="105"/>
        <v>0</v>
      </c>
      <c r="AQ506" s="21">
        <f t="shared" si="106"/>
        <v>0</v>
      </c>
      <c r="AR506" s="21">
        <f t="shared" si="107"/>
        <v>0</v>
      </c>
      <c r="AS506" s="21">
        <f t="shared" si="108"/>
        <v>0</v>
      </c>
      <c r="AT506" s="21">
        <f t="shared" si="109"/>
        <v>0</v>
      </c>
      <c r="AU506" s="21">
        <f t="shared" si="110"/>
        <v>0</v>
      </c>
      <c r="AV506" s="21">
        <f t="shared" si="111"/>
        <v>0</v>
      </c>
    </row>
    <row r="507" spans="1:48" ht="15.6" x14ac:dyDescent="0.3">
      <c r="A507" s="51"/>
      <c r="B507" s="50"/>
      <c r="C507" s="96"/>
      <c r="D507" s="96"/>
      <c r="E507" s="49"/>
      <c r="F507" s="52">
        <f t="shared" si="98"/>
        <v>0</v>
      </c>
      <c r="G507" s="48"/>
      <c r="H507" s="38"/>
      <c r="I507" s="54">
        <f>IF(H507=0,0,TRUNC((50/(H507+0.24)- IF($G507="w",Parameter!$B$3,Parameter!$D$3))/IF($G507="w",Parameter!$C$3,Parameter!$E$3)))</f>
        <v>0</v>
      </c>
      <c r="J507" s="105"/>
      <c r="K507" s="54">
        <f>IF(J507=0,0,TRUNC((75/(J507+0.24)- IF($G507="w",Parameter!$B$3,Parameter!$D$3))/IF($G507="w",Parameter!$C$3,Parameter!$E$3)))</f>
        <v>0</v>
      </c>
      <c r="L507" s="105"/>
      <c r="M507" s="54">
        <f>IF(L507=0,0,TRUNC((100/(L507+0.24)- IF($G507="w",Parameter!$B$3,Parameter!$D$3))/IF($G507="w",Parameter!$C$3,Parameter!$E$3)))</f>
        <v>0</v>
      </c>
      <c r="N507" s="80"/>
      <c r="O507" s="79" t="s">
        <v>44</v>
      </c>
      <c r="P507" s="81"/>
      <c r="Q507" s="54">
        <f>IF($G507="m",0,IF(AND($P507=0,$N507=0),0,TRUNC((800/($N507*60+$P507)-IF($G507="w",Parameter!$B$6,Parameter!$D$6))/IF($G507="w",Parameter!$C$6,Parameter!$E$6))))</f>
        <v>0</v>
      </c>
      <c r="R507" s="106"/>
      <c r="S507" s="73">
        <f>IF(R507=0,0,TRUNC((2000/(R507)- IF(Q507="w",Parameter!$B$6,Parameter!$D$6))/IF(Q507="w",Parameter!$C$6,Parameter!$E$6)))</f>
        <v>0</v>
      </c>
      <c r="T507" s="106"/>
      <c r="U507" s="73">
        <f>IF(T507=0,0,TRUNC((2000/(T507)- IF(Q507="w",Parameter!$B$3,Parameter!$D$3))/IF(Q507="w",Parameter!$C$3,Parameter!$E$3)))</f>
        <v>0</v>
      </c>
      <c r="V507" s="80"/>
      <c r="W507" s="79" t="s">
        <v>44</v>
      </c>
      <c r="X507" s="81"/>
      <c r="Y507" s="54">
        <f>IF($G507="w",0,IF(AND($V507=0,$X507=0),0,TRUNC((1000/($V507*60+$X507)-IF($G507="w",Parameter!$B$6,Parameter!$D$6))/IF($G507="w",Parameter!$C$6,Parameter!$E$6))))</f>
        <v>0</v>
      </c>
      <c r="Z507" s="37"/>
      <c r="AA507" s="104">
        <f>IF(Z507=0,0,TRUNC((SQRT(Z507)- IF($G507="w",Parameter!$B$11,Parameter!$D$11))/IF($G507="w",Parameter!$C$11,Parameter!$E$11)))</f>
        <v>0</v>
      </c>
      <c r="AB507" s="105"/>
      <c r="AC507" s="104">
        <f>IF(AB507=0,0,TRUNC((SQRT(AB507)- IF($G507="w",Parameter!$B$10,Parameter!$D$10))/IF($G507="w",Parameter!$C$10,Parameter!$E$10)))</f>
        <v>0</v>
      </c>
      <c r="AD507" s="38"/>
      <c r="AE507" s="55">
        <f>IF(AD507=0,0,TRUNC((SQRT(AD507)- IF($G507="w",Parameter!$B$15,Parameter!$D$15))/IF($G507="w",Parameter!$C$15,Parameter!$E$15)))</f>
        <v>0</v>
      </c>
      <c r="AF507" s="32"/>
      <c r="AG507" s="55">
        <f>IF(AF507=0,0,TRUNC((SQRT(AF507)- IF($G507="w",Parameter!$B$12,Parameter!$D$12))/IF($G507="w",Parameter!$C$12,Parameter!$E$12)))</f>
        <v>0</v>
      </c>
      <c r="AH507" s="60">
        <f t="shared" si="99"/>
        <v>0</v>
      </c>
      <c r="AI507" s="61">
        <f>LOOKUP($F507,Urkunde!$A$2:$A$16,IF($G507="w",Urkunde!$B$2:$B$16,Urkunde!$D$2:$D$16))</f>
        <v>0</v>
      </c>
      <c r="AJ507" s="61">
        <f>LOOKUP($F507,Urkunde!$A$2:$A$16,IF($G507="w",Urkunde!$C$2:$C$16,Urkunde!$E$2:$E$16))</f>
        <v>0</v>
      </c>
      <c r="AK507" s="61" t="str">
        <f t="shared" si="100"/>
        <v>-</v>
      </c>
      <c r="AL507" s="29">
        <f t="shared" si="101"/>
        <v>0</v>
      </c>
      <c r="AM507" s="21">
        <f t="shared" si="102"/>
        <v>0</v>
      </c>
      <c r="AN507" s="21">
        <f t="shared" si="103"/>
        <v>0</v>
      </c>
      <c r="AO507" s="21">
        <f t="shared" si="104"/>
        <v>0</v>
      </c>
      <c r="AP507" s="21">
        <f t="shared" si="105"/>
        <v>0</v>
      </c>
      <c r="AQ507" s="21">
        <f t="shared" si="106"/>
        <v>0</v>
      </c>
      <c r="AR507" s="21">
        <f t="shared" si="107"/>
        <v>0</v>
      </c>
      <c r="AS507" s="21">
        <f t="shared" si="108"/>
        <v>0</v>
      </c>
      <c r="AT507" s="21">
        <f t="shared" si="109"/>
        <v>0</v>
      </c>
      <c r="AU507" s="21">
        <f t="shared" si="110"/>
        <v>0</v>
      </c>
      <c r="AV507" s="21">
        <f t="shared" si="111"/>
        <v>0</v>
      </c>
    </row>
    <row r="508" spans="1:48" ht="15.6" x14ac:dyDescent="0.3">
      <c r="A508" s="51"/>
      <c r="B508" s="50"/>
      <c r="C508" s="96"/>
      <c r="D508" s="96"/>
      <c r="E508" s="49"/>
      <c r="F508" s="52">
        <f t="shared" si="98"/>
        <v>0</v>
      </c>
      <c r="G508" s="48"/>
      <c r="H508" s="38"/>
      <c r="I508" s="54">
        <f>IF(H508=0,0,TRUNC((50/(H508+0.24)- IF($G508="w",Parameter!$B$3,Parameter!$D$3))/IF($G508="w",Parameter!$C$3,Parameter!$E$3)))</f>
        <v>0</v>
      </c>
      <c r="J508" s="105"/>
      <c r="K508" s="54">
        <f>IF(J508=0,0,TRUNC((75/(J508+0.24)- IF($G508="w",Parameter!$B$3,Parameter!$D$3))/IF($G508="w",Parameter!$C$3,Parameter!$E$3)))</f>
        <v>0</v>
      </c>
      <c r="L508" s="105"/>
      <c r="M508" s="54">
        <f>IF(L508=0,0,TRUNC((100/(L508+0.24)- IF($G508="w",Parameter!$B$3,Parameter!$D$3))/IF($G508="w",Parameter!$C$3,Parameter!$E$3)))</f>
        <v>0</v>
      </c>
      <c r="N508" s="80"/>
      <c r="O508" s="79" t="s">
        <v>44</v>
      </c>
      <c r="P508" s="81"/>
      <c r="Q508" s="54">
        <f>IF($G508="m",0,IF(AND($P508=0,$N508=0),0,TRUNC((800/($N508*60+$P508)-IF($G508="w",Parameter!$B$6,Parameter!$D$6))/IF($G508="w",Parameter!$C$6,Parameter!$E$6))))</f>
        <v>0</v>
      </c>
      <c r="R508" s="106"/>
      <c r="S508" s="73">
        <f>IF(R508=0,0,TRUNC((2000/(R508)- IF(Q508="w",Parameter!$B$6,Parameter!$D$6))/IF(Q508="w",Parameter!$C$6,Parameter!$E$6)))</f>
        <v>0</v>
      </c>
      <c r="T508" s="106"/>
      <c r="U508" s="73">
        <f>IF(T508=0,0,TRUNC((2000/(T508)- IF(Q508="w",Parameter!$B$3,Parameter!$D$3))/IF(Q508="w",Parameter!$C$3,Parameter!$E$3)))</f>
        <v>0</v>
      </c>
      <c r="V508" s="80"/>
      <c r="W508" s="79" t="s">
        <v>44</v>
      </c>
      <c r="X508" s="81"/>
      <c r="Y508" s="54">
        <f>IF($G508="w",0,IF(AND($V508=0,$X508=0),0,TRUNC((1000/($V508*60+$X508)-IF($G508="w",Parameter!$B$6,Parameter!$D$6))/IF($G508="w",Parameter!$C$6,Parameter!$E$6))))</f>
        <v>0</v>
      </c>
      <c r="Z508" s="37"/>
      <c r="AA508" s="104">
        <f>IF(Z508=0,0,TRUNC((SQRT(Z508)- IF($G508="w",Parameter!$B$11,Parameter!$D$11))/IF($G508="w",Parameter!$C$11,Parameter!$E$11)))</f>
        <v>0</v>
      </c>
      <c r="AB508" s="105"/>
      <c r="AC508" s="104">
        <f>IF(AB508=0,0,TRUNC((SQRT(AB508)- IF($G508="w",Parameter!$B$10,Parameter!$D$10))/IF($G508="w",Parameter!$C$10,Parameter!$E$10)))</f>
        <v>0</v>
      </c>
      <c r="AD508" s="38"/>
      <c r="AE508" s="55">
        <f>IF(AD508=0,0,TRUNC((SQRT(AD508)- IF($G508="w",Parameter!$B$15,Parameter!$D$15))/IF($G508="w",Parameter!$C$15,Parameter!$E$15)))</f>
        <v>0</v>
      </c>
      <c r="AF508" s="32"/>
      <c r="AG508" s="55">
        <f>IF(AF508=0,0,TRUNC((SQRT(AF508)- IF($G508="w",Parameter!$B$12,Parameter!$D$12))/IF($G508="w",Parameter!$C$12,Parameter!$E$12)))</f>
        <v>0</v>
      </c>
      <c r="AH508" s="60">
        <f t="shared" si="99"/>
        <v>0</v>
      </c>
      <c r="AI508" s="61">
        <f>LOOKUP($F508,Urkunde!$A$2:$A$16,IF($G508="w",Urkunde!$B$2:$B$16,Urkunde!$D$2:$D$16))</f>
        <v>0</v>
      </c>
      <c r="AJ508" s="61">
        <f>LOOKUP($F508,Urkunde!$A$2:$A$16,IF($G508="w",Urkunde!$C$2:$C$16,Urkunde!$E$2:$E$16))</f>
        <v>0</v>
      </c>
      <c r="AK508" s="61" t="str">
        <f t="shared" si="100"/>
        <v>-</v>
      </c>
      <c r="AL508" s="29">
        <f t="shared" si="101"/>
        <v>0</v>
      </c>
      <c r="AM508" s="21">
        <f t="shared" si="102"/>
        <v>0</v>
      </c>
      <c r="AN508" s="21">
        <f t="shared" si="103"/>
        <v>0</v>
      </c>
      <c r="AO508" s="21">
        <f t="shared" si="104"/>
        <v>0</v>
      </c>
      <c r="AP508" s="21">
        <f t="shared" si="105"/>
        <v>0</v>
      </c>
      <c r="AQ508" s="21">
        <f t="shared" si="106"/>
        <v>0</v>
      </c>
      <c r="AR508" s="21">
        <f t="shared" si="107"/>
        <v>0</v>
      </c>
      <c r="AS508" s="21">
        <f t="shared" si="108"/>
        <v>0</v>
      </c>
      <c r="AT508" s="21">
        <f t="shared" si="109"/>
        <v>0</v>
      </c>
      <c r="AU508" s="21">
        <f t="shared" si="110"/>
        <v>0</v>
      </c>
      <c r="AV508" s="21">
        <f t="shared" si="111"/>
        <v>0</v>
      </c>
    </row>
    <row r="509" spans="1:48" ht="15.6" x14ac:dyDescent="0.3">
      <c r="A509" s="51"/>
      <c r="B509" s="50"/>
      <c r="C509" s="96"/>
      <c r="D509" s="96"/>
      <c r="E509" s="49"/>
      <c r="F509" s="52">
        <f t="shared" si="98"/>
        <v>0</v>
      </c>
      <c r="G509" s="48"/>
      <c r="H509" s="38"/>
      <c r="I509" s="54">
        <f>IF(H509=0,0,TRUNC((50/(H509+0.24)- IF($G509="w",Parameter!$B$3,Parameter!$D$3))/IF($G509="w",Parameter!$C$3,Parameter!$E$3)))</f>
        <v>0</v>
      </c>
      <c r="J509" s="105"/>
      <c r="K509" s="54">
        <f>IF(J509=0,0,TRUNC((75/(J509+0.24)- IF($G509="w",Parameter!$B$3,Parameter!$D$3))/IF($G509="w",Parameter!$C$3,Parameter!$E$3)))</f>
        <v>0</v>
      </c>
      <c r="L509" s="105"/>
      <c r="M509" s="54">
        <f>IF(L509=0,0,TRUNC((100/(L509+0.24)- IF($G509="w",Parameter!$B$3,Parameter!$D$3))/IF($G509="w",Parameter!$C$3,Parameter!$E$3)))</f>
        <v>0</v>
      </c>
      <c r="N509" s="80"/>
      <c r="O509" s="79" t="s">
        <v>44</v>
      </c>
      <c r="P509" s="81"/>
      <c r="Q509" s="54">
        <f>IF($G509="m",0,IF(AND($P509=0,$N509=0),0,TRUNC((800/($N509*60+$P509)-IF($G509="w",Parameter!$B$6,Parameter!$D$6))/IF($G509="w",Parameter!$C$6,Parameter!$E$6))))</f>
        <v>0</v>
      </c>
      <c r="R509" s="106"/>
      <c r="S509" s="73">
        <f>IF(R509=0,0,TRUNC((2000/(R509)- IF(Q509="w",Parameter!$B$6,Parameter!$D$6))/IF(Q509="w",Parameter!$C$6,Parameter!$E$6)))</f>
        <v>0</v>
      </c>
      <c r="T509" s="106"/>
      <c r="U509" s="73">
        <f>IF(T509=0,0,TRUNC((2000/(T509)- IF(Q509="w",Parameter!$B$3,Parameter!$D$3))/IF(Q509="w",Parameter!$C$3,Parameter!$E$3)))</f>
        <v>0</v>
      </c>
      <c r="V509" s="80"/>
      <c r="W509" s="79" t="s">
        <v>44</v>
      </c>
      <c r="X509" s="81"/>
      <c r="Y509" s="54">
        <f>IF($G509="w",0,IF(AND($V509=0,$X509=0),0,TRUNC((1000/($V509*60+$X509)-IF($G509="w",Parameter!$B$6,Parameter!$D$6))/IF($G509="w",Parameter!$C$6,Parameter!$E$6))))</f>
        <v>0</v>
      </c>
      <c r="Z509" s="37"/>
      <c r="AA509" s="104">
        <f>IF(Z509=0,0,TRUNC((SQRT(Z509)- IF($G509="w",Parameter!$B$11,Parameter!$D$11))/IF($G509="w",Parameter!$C$11,Parameter!$E$11)))</f>
        <v>0</v>
      </c>
      <c r="AB509" s="105"/>
      <c r="AC509" s="104">
        <f>IF(AB509=0,0,TRUNC((SQRT(AB509)- IF($G509="w",Parameter!$B$10,Parameter!$D$10))/IF($G509="w",Parameter!$C$10,Parameter!$E$10)))</f>
        <v>0</v>
      </c>
      <c r="AD509" s="38"/>
      <c r="AE509" s="55">
        <f>IF(AD509=0,0,TRUNC((SQRT(AD509)- IF($G509="w",Parameter!$B$15,Parameter!$D$15))/IF($G509="w",Parameter!$C$15,Parameter!$E$15)))</f>
        <v>0</v>
      </c>
      <c r="AF509" s="32"/>
      <c r="AG509" s="55">
        <f>IF(AF509=0,0,TRUNC((SQRT(AF509)- IF($G509="w",Parameter!$B$12,Parameter!$D$12))/IF($G509="w",Parameter!$C$12,Parameter!$E$12)))</f>
        <v>0</v>
      </c>
      <c r="AH509" s="60">
        <f t="shared" si="99"/>
        <v>0</v>
      </c>
      <c r="AI509" s="61">
        <f>LOOKUP($F509,Urkunde!$A$2:$A$16,IF($G509="w",Urkunde!$B$2:$B$16,Urkunde!$D$2:$D$16))</f>
        <v>0</v>
      </c>
      <c r="AJ509" s="61">
        <f>LOOKUP($F509,Urkunde!$A$2:$A$16,IF($G509="w",Urkunde!$C$2:$C$16,Urkunde!$E$2:$E$16))</f>
        <v>0</v>
      </c>
      <c r="AK509" s="61" t="str">
        <f t="shared" si="100"/>
        <v>-</v>
      </c>
      <c r="AL509" s="29">
        <f t="shared" si="101"/>
        <v>0</v>
      </c>
      <c r="AM509" s="21">
        <f t="shared" si="102"/>
        <v>0</v>
      </c>
      <c r="AN509" s="21">
        <f t="shared" si="103"/>
        <v>0</v>
      </c>
      <c r="AO509" s="21">
        <f t="shared" si="104"/>
        <v>0</v>
      </c>
      <c r="AP509" s="21">
        <f t="shared" si="105"/>
        <v>0</v>
      </c>
      <c r="AQ509" s="21">
        <f t="shared" si="106"/>
        <v>0</v>
      </c>
      <c r="AR509" s="21">
        <f t="shared" si="107"/>
        <v>0</v>
      </c>
      <c r="AS509" s="21">
        <f t="shared" si="108"/>
        <v>0</v>
      </c>
      <c r="AT509" s="21">
        <f t="shared" si="109"/>
        <v>0</v>
      </c>
      <c r="AU509" s="21">
        <f t="shared" si="110"/>
        <v>0</v>
      </c>
      <c r="AV509" s="21">
        <f t="shared" si="111"/>
        <v>0</v>
      </c>
    </row>
    <row r="510" spans="1:48" ht="15.6" x14ac:dyDescent="0.3">
      <c r="A510" s="51"/>
      <c r="B510" s="50"/>
      <c r="C510" s="96"/>
      <c r="D510" s="96"/>
      <c r="E510" s="49"/>
      <c r="F510" s="52">
        <f t="shared" si="98"/>
        <v>0</v>
      </c>
      <c r="G510" s="48"/>
      <c r="H510" s="38"/>
      <c r="I510" s="54">
        <f>IF(H510=0,0,TRUNC((50/(H510+0.24)- IF($G510="w",Parameter!$B$3,Parameter!$D$3))/IF($G510="w",Parameter!$C$3,Parameter!$E$3)))</f>
        <v>0</v>
      </c>
      <c r="J510" s="105"/>
      <c r="K510" s="54">
        <f>IF(J510=0,0,TRUNC((75/(J510+0.24)- IF($G510="w",Parameter!$B$3,Parameter!$D$3))/IF($G510="w",Parameter!$C$3,Parameter!$E$3)))</f>
        <v>0</v>
      </c>
      <c r="L510" s="105"/>
      <c r="M510" s="54">
        <f>IF(L510=0,0,TRUNC((100/(L510+0.24)- IF($G510="w",Parameter!$B$3,Parameter!$D$3))/IF($G510="w",Parameter!$C$3,Parameter!$E$3)))</f>
        <v>0</v>
      </c>
      <c r="N510" s="80"/>
      <c r="O510" s="79" t="s">
        <v>44</v>
      </c>
      <c r="P510" s="81"/>
      <c r="Q510" s="54">
        <f>IF($G510="m",0,IF(AND($P510=0,$N510=0),0,TRUNC((800/($N510*60+$P510)-IF($G510="w",Parameter!$B$6,Parameter!$D$6))/IF($G510="w",Parameter!$C$6,Parameter!$E$6))))</f>
        <v>0</v>
      </c>
      <c r="R510" s="106"/>
      <c r="S510" s="73">
        <f>IF(R510=0,0,TRUNC((2000/(R510)- IF(Q510="w",Parameter!$B$6,Parameter!$D$6))/IF(Q510="w",Parameter!$C$6,Parameter!$E$6)))</f>
        <v>0</v>
      </c>
      <c r="T510" s="106"/>
      <c r="U510" s="73">
        <f>IF(T510=0,0,TRUNC((2000/(T510)- IF(Q510="w",Parameter!$B$3,Parameter!$D$3))/IF(Q510="w",Parameter!$C$3,Parameter!$E$3)))</f>
        <v>0</v>
      </c>
      <c r="V510" s="80"/>
      <c r="W510" s="79" t="s">
        <v>44</v>
      </c>
      <c r="X510" s="81"/>
      <c r="Y510" s="54">
        <f>IF($G510="w",0,IF(AND($V510=0,$X510=0),0,TRUNC((1000/($V510*60+$X510)-IF($G510="w",Parameter!$B$6,Parameter!$D$6))/IF($G510="w",Parameter!$C$6,Parameter!$E$6))))</f>
        <v>0</v>
      </c>
      <c r="Z510" s="37"/>
      <c r="AA510" s="104">
        <f>IF(Z510=0,0,TRUNC((SQRT(Z510)- IF($G510="w",Parameter!$B$11,Parameter!$D$11))/IF($G510="w",Parameter!$C$11,Parameter!$E$11)))</f>
        <v>0</v>
      </c>
      <c r="AB510" s="105"/>
      <c r="AC510" s="104">
        <f>IF(AB510=0,0,TRUNC((SQRT(AB510)- IF($G510="w",Parameter!$B$10,Parameter!$D$10))/IF($G510="w",Parameter!$C$10,Parameter!$E$10)))</f>
        <v>0</v>
      </c>
      <c r="AD510" s="38"/>
      <c r="AE510" s="55">
        <f>IF(AD510=0,0,TRUNC((SQRT(AD510)- IF($G510="w",Parameter!$B$15,Parameter!$D$15))/IF($G510="w",Parameter!$C$15,Parameter!$E$15)))</f>
        <v>0</v>
      </c>
      <c r="AF510" s="32"/>
      <c r="AG510" s="55">
        <f>IF(AF510=0,0,TRUNC((SQRT(AF510)- IF($G510="w",Parameter!$B$12,Parameter!$D$12))/IF($G510="w",Parameter!$C$12,Parameter!$E$12)))</f>
        <v>0</v>
      </c>
      <c r="AH510" s="60">
        <f t="shared" si="99"/>
        <v>0</v>
      </c>
      <c r="AI510" s="61">
        <f>LOOKUP($F510,Urkunde!$A$2:$A$16,IF($G510="w",Urkunde!$B$2:$B$16,Urkunde!$D$2:$D$16))</f>
        <v>0</v>
      </c>
      <c r="AJ510" s="61">
        <f>LOOKUP($F510,Urkunde!$A$2:$A$16,IF($G510="w",Urkunde!$C$2:$C$16,Urkunde!$E$2:$E$16))</f>
        <v>0</v>
      </c>
      <c r="AK510" s="61" t="str">
        <f t="shared" si="100"/>
        <v>-</v>
      </c>
      <c r="AL510" s="29">
        <f t="shared" si="101"/>
        <v>0</v>
      </c>
      <c r="AM510" s="21">
        <f t="shared" si="102"/>
        <v>0</v>
      </c>
      <c r="AN510" s="21">
        <f t="shared" si="103"/>
        <v>0</v>
      </c>
      <c r="AO510" s="21">
        <f t="shared" si="104"/>
        <v>0</v>
      </c>
      <c r="AP510" s="21">
        <f t="shared" si="105"/>
        <v>0</v>
      </c>
      <c r="AQ510" s="21">
        <f t="shared" si="106"/>
        <v>0</v>
      </c>
      <c r="AR510" s="21">
        <f t="shared" si="107"/>
        <v>0</v>
      </c>
      <c r="AS510" s="21">
        <f t="shared" si="108"/>
        <v>0</v>
      </c>
      <c r="AT510" s="21">
        <f t="shared" si="109"/>
        <v>0</v>
      </c>
      <c r="AU510" s="21">
        <f t="shared" si="110"/>
        <v>0</v>
      </c>
      <c r="AV510" s="21">
        <f t="shared" si="111"/>
        <v>0</v>
      </c>
    </row>
    <row r="511" spans="1:48" ht="15.6" x14ac:dyDescent="0.3">
      <c r="A511" s="51"/>
      <c r="B511" s="50"/>
      <c r="C511" s="96"/>
      <c r="D511" s="96"/>
      <c r="E511" s="49"/>
      <c r="F511" s="52">
        <f t="shared" si="98"/>
        <v>0</v>
      </c>
      <c r="G511" s="48"/>
      <c r="H511" s="38"/>
      <c r="I511" s="54">
        <f>IF(H511=0,0,TRUNC((50/(H511+0.24)- IF($G511="w",Parameter!$B$3,Parameter!$D$3))/IF($G511="w",Parameter!$C$3,Parameter!$E$3)))</f>
        <v>0</v>
      </c>
      <c r="J511" s="105"/>
      <c r="K511" s="54">
        <f>IF(J511=0,0,TRUNC((75/(J511+0.24)- IF($G511="w",Parameter!$B$3,Parameter!$D$3))/IF($G511="w",Parameter!$C$3,Parameter!$E$3)))</f>
        <v>0</v>
      </c>
      <c r="L511" s="105"/>
      <c r="M511" s="54">
        <f>IF(L511=0,0,TRUNC((100/(L511+0.24)- IF($G511="w",Parameter!$B$3,Parameter!$D$3))/IF($G511="w",Parameter!$C$3,Parameter!$E$3)))</f>
        <v>0</v>
      </c>
      <c r="N511" s="80"/>
      <c r="O511" s="79" t="s">
        <v>44</v>
      </c>
      <c r="P511" s="81"/>
      <c r="Q511" s="54">
        <f>IF($G511="m",0,IF(AND($P511=0,$N511=0),0,TRUNC((800/($N511*60+$P511)-IF($G511="w",Parameter!$B$6,Parameter!$D$6))/IF($G511="w",Parameter!$C$6,Parameter!$E$6))))</f>
        <v>0</v>
      </c>
      <c r="R511" s="106"/>
      <c r="S511" s="73">
        <f>IF(R511=0,0,TRUNC((2000/(R511)- IF(Q511="w",Parameter!$B$6,Parameter!$D$6))/IF(Q511="w",Parameter!$C$6,Parameter!$E$6)))</f>
        <v>0</v>
      </c>
      <c r="T511" s="106"/>
      <c r="U511" s="73">
        <f>IF(T511=0,0,TRUNC((2000/(T511)- IF(Q511="w",Parameter!$B$3,Parameter!$D$3))/IF(Q511="w",Parameter!$C$3,Parameter!$E$3)))</f>
        <v>0</v>
      </c>
      <c r="V511" s="80"/>
      <c r="W511" s="79" t="s">
        <v>44</v>
      </c>
      <c r="X511" s="81"/>
      <c r="Y511" s="54">
        <f>IF($G511="w",0,IF(AND($V511=0,$X511=0),0,TRUNC((1000/($V511*60+$X511)-IF($G511="w",Parameter!$B$6,Parameter!$D$6))/IF($G511="w",Parameter!$C$6,Parameter!$E$6))))</f>
        <v>0</v>
      </c>
      <c r="Z511" s="37"/>
      <c r="AA511" s="104">
        <f>IF(Z511=0,0,TRUNC((SQRT(Z511)- IF($G511="w",Parameter!$B$11,Parameter!$D$11))/IF($G511="w",Parameter!$C$11,Parameter!$E$11)))</f>
        <v>0</v>
      </c>
      <c r="AB511" s="105"/>
      <c r="AC511" s="104">
        <f>IF(AB511=0,0,TRUNC((SQRT(AB511)- IF($G511="w",Parameter!$B$10,Parameter!$D$10))/IF($G511="w",Parameter!$C$10,Parameter!$E$10)))</f>
        <v>0</v>
      </c>
      <c r="AD511" s="38"/>
      <c r="AE511" s="55">
        <f>IF(AD511=0,0,TRUNC((SQRT(AD511)- IF($G511="w",Parameter!$B$15,Parameter!$D$15))/IF($G511="w",Parameter!$C$15,Parameter!$E$15)))</f>
        <v>0</v>
      </c>
      <c r="AF511" s="32"/>
      <c r="AG511" s="55">
        <f>IF(AF511=0,0,TRUNC((SQRT(AF511)- IF($G511="w",Parameter!$B$12,Parameter!$D$12))/IF($G511="w",Parameter!$C$12,Parameter!$E$12)))</f>
        <v>0</v>
      </c>
      <c r="AH511" s="60">
        <f t="shared" si="99"/>
        <v>0</v>
      </c>
      <c r="AI511" s="61">
        <f>LOOKUP($F511,Urkunde!$A$2:$A$16,IF($G511="w",Urkunde!$B$2:$B$16,Urkunde!$D$2:$D$16))</f>
        <v>0</v>
      </c>
      <c r="AJ511" s="61">
        <f>LOOKUP($F511,Urkunde!$A$2:$A$16,IF($G511="w",Urkunde!$C$2:$C$16,Urkunde!$E$2:$E$16))</f>
        <v>0</v>
      </c>
      <c r="AK511" s="61" t="str">
        <f t="shared" si="100"/>
        <v>-</v>
      </c>
      <c r="AL511" s="29">
        <f t="shared" si="101"/>
        <v>0</v>
      </c>
      <c r="AM511" s="21">
        <f t="shared" si="102"/>
        <v>0</v>
      </c>
      <c r="AN511" s="21">
        <f t="shared" si="103"/>
        <v>0</v>
      </c>
      <c r="AO511" s="21">
        <f t="shared" si="104"/>
        <v>0</v>
      </c>
      <c r="AP511" s="21">
        <f t="shared" si="105"/>
        <v>0</v>
      </c>
      <c r="AQ511" s="21">
        <f t="shared" si="106"/>
        <v>0</v>
      </c>
      <c r="AR511" s="21">
        <f t="shared" si="107"/>
        <v>0</v>
      </c>
      <c r="AS511" s="21">
        <f t="shared" si="108"/>
        <v>0</v>
      </c>
      <c r="AT511" s="21">
        <f t="shared" si="109"/>
        <v>0</v>
      </c>
      <c r="AU511" s="21">
        <f t="shared" si="110"/>
        <v>0</v>
      </c>
      <c r="AV511" s="21">
        <f t="shared" si="111"/>
        <v>0</v>
      </c>
    </row>
    <row r="512" spans="1:48" ht="15.6" x14ac:dyDescent="0.3">
      <c r="A512" s="51"/>
      <c r="B512" s="50"/>
      <c r="C512" s="96"/>
      <c r="D512" s="96"/>
      <c r="E512" s="49"/>
      <c r="F512" s="52">
        <f t="shared" si="98"/>
        <v>0</v>
      </c>
      <c r="G512" s="48"/>
      <c r="H512" s="38"/>
      <c r="I512" s="54">
        <f>IF(H512=0,0,TRUNC((50/(H512+0.24)- IF($G512="w",Parameter!$B$3,Parameter!$D$3))/IF($G512="w",Parameter!$C$3,Parameter!$E$3)))</f>
        <v>0</v>
      </c>
      <c r="J512" s="105"/>
      <c r="K512" s="54">
        <f>IF(J512=0,0,TRUNC((75/(J512+0.24)- IF($G512="w",Parameter!$B$3,Parameter!$D$3))/IF($G512="w",Parameter!$C$3,Parameter!$E$3)))</f>
        <v>0</v>
      </c>
      <c r="L512" s="105"/>
      <c r="M512" s="54">
        <f>IF(L512=0,0,TRUNC((100/(L512+0.24)- IF($G512="w",Parameter!$B$3,Parameter!$D$3))/IF($G512="w",Parameter!$C$3,Parameter!$E$3)))</f>
        <v>0</v>
      </c>
      <c r="N512" s="80"/>
      <c r="O512" s="79" t="s">
        <v>44</v>
      </c>
      <c r="P512" s="81"/>
      <c r="Q512" s="54">
        <f>IF($G512="m",0,IF(AND($P512=0,$N512=0),0,TRUNC((800/($N512*60+$P512)-IF($G512="w",Parameter!$B$6,Parameter!$D$6))/IF($G512="w",Parameter!$C$6,Parameter!$E$6))))</f>
        <v>0</v>
      </c>
      <c r="R512" s="106"/>
      <c r="S512" s="73">
        <f>IF(R512=0,0,TRUNC((2000/(R512)- IF(Q512="w",Parameter!$B$6,Parameter!$D$6))/IF(Q512="w",Parameter!$C$6,Parameter!$E$6)))</f>
        <v>0</v>
      </c>
      <c r="T512" s="106"/>
      <c r="U512" s="73">
        <f>IF(T512=0,0,TRUNC((2000/(T512)- IF(Q512="w",Parameter!$B$3,Parameter!$D$3))/IF(Q512="w",Parameter!$C$3,Parameter!$E$3)))</f>
        <v>0</v>
      </c>
      <c r="V512" s="80"/>
      <c r="W512" s="79" t="s">
        <v>44</v>
      </c>
      <c r="X512" s="81"/>
      <c r="Y512" s="54">
        <f>IF($G512="w",0,IF(AND($V512=0,$X512=0),0,TRUNC((1000/($V512*60+$X512)-IF($G512="w",Parameter!$B$6,Parameter!$D$6))/IF($G512="w",Parameter!$C$6,Parameter!$E$6))))</f>
        <v>0</v>
      </c>
      <c r="Z512" s="37"/>
      <c r="AA512" s="104">
        <f>IF(Z512=0,0,TRUNC((SQRT(Z512)- IF($G512="w",Parameter!$B$11,Parameter!$D$11))/IF($G512="w",Parameter!$C$11,Parameter!$E$11)))</f>
        <v>0</v>
      </c>
      <c r="AB512" s="105"/>
      <c r="AC512" s="104">
        <f>IF(AB512=0,0,TRUNC((SQRT(AB512)- IF($G512="w",Parameter!$B$10,Parameter!$D$10))/IF($G512="w",Parameter!$C$10,Parameter!$E$10)))</f>
        <v>0</v>
      </c>
      <c r="AD512" s="38"/>
      <c r="AE512" s="55">
        <f>IF(AD512=0,0,TRUNC((SQRT(AD512)- IF($G512="w",Parameter!$B$15,Parameter!$D$15))/IF($G512="w",Parameter!$C$15,Parameter!$E$15)))</f>
        <v>0</v>
      </c>
      <c r="AF512" s="32"/>
      <c r="AG512" s="55">
        <f>IF(AF512=0,0,TRUNC((SQRT(AF512)- IF($G512="w",Parameter!$B$12,Parameter!$D$12))/IF($G512="w",Parameter!$C$12,Parameter!$E$12)))</f>
        <v>0</v>
      </c>
      <c r="AH512" s="60">
        <f t="shared" si="99"/>
        <v>0</v>
      </c>
      <c r="AI512" s="61">
        <f>LOOKUP($F512,Urkunde!$A$2:$A$16,IF($G512="w",Urkunde!$B$2:$B$16,Urkunde!$D$2:$D$16))</f>
        <v>0</v>
      </c>
      <c r="AJ512" s="61">
        <f>LOOKUP($F512,Urkunde!$A$2:$A$16,IF($G512="w",Urkunde!$C$2:$C$16,Urkunde!$E$2:$E$16))</f>
        <v>0</v>
      </c>
      <c r="AK512" s="61" t="str">
        <f t="shared" si="100"/>
        <v>-</v>
      </c>
      <c r="AL512" s="29">
        <f t="shared" si="101"/>
        <v>0</v>
      </c>
      <c r="AM512" s="21">
        <f t="shared" si="102"/>
        <v>0</v>
      </c>
      <c r="AN512" s="21">
        <f t="shared" si="103"/>
        <v>0</v>
      </c>
      <c r="AO512" s="21">
        <f t="shared" si="104"/>
        <v>0</v>
      </c>
      <c r="AP512" s="21">
        <f t="shared" si="105"/>
        <v>0</v>
      </c>
      <c r="AQ512" s="21">
        <f t="shared" si="106"/>
        <v>0</v>
      </c>
      <c r="AR512" s="21">
        <f t="shared" si="107"/>
        <v>0</v>
      </c>
      <c r="AS512" s="21">
        <f t="shared" si="108"/>
        <v>0</v>
      </c>
      <c r="AT512" s="21">
        <f t="shared" si="109"/>
        <v>0</v>
      </c>
      <c r="AU512" s="21">
        <f t="shared" si="110"/>
        <v>0</v>
      </c>
      <c r="AV512" s="21">
        <f t="shared" si="111"/>
        <v>0</v>
      </c>
    </row>
    <row r="513" spans="1:48" ht="15.6" x14ac:dyDescent="0.3">
      <c r="A513" s="51"/>
      <c r="B513" s="50"/>
      <c r="C513" s="96"/>
      <c r="D513" s="96"/>
      <c r="E513" s="49"/>
      <c r="F513" s="52">
        <f t="shared" si="98"/>
        <v>0</v>
      </c>
      <c r="G513" s="48"/>
      <c r="H513" s="38"/>
      <c r="I513" s="54">
        <f>IF(H513=0,0,TRUNC((50/(H513+0.24)- IF($G513="w",Parameter!$B$3,Parameter!$D$3))/IF($G513="w",Parameter!$C$3,Parameter!$E$3)))</f>
        <v>0</v>
      </c>
      <c r="J513" s="105"/>
      <c r="K513" s="54">
        <f>IF(J513=0,0,TRUNC((75/(J513+0.24)- IF($G513="w",Parameter!$B$3,Parameter!$D$3))/IF($G513="w",Parameter!$C$3,Parameter!$E$3)))</f>
        <v>0</v>
      </c>
      <c r="L513" s="105"/>
      <c r="M513" s="54">
        <f>IF(L513=0,0,TRUNC((100/(L513+0.24)- IF($G513="w",Parameter!$B$3,Parameter!$D$3))/IF($G513="w",Parameter!$C$3,Parameter!$E$3)))</f>
        <v>0</v>
      </c>
      <c r="N513" s="80"/>
      <c r="O513" s="79" t="s">
        <v>44</v>
      </c>
      <c r="P513" s="81"/>
      <c r="Q513" s="54">
        <f>IF($G513="m",0,IF(AND($P513=0,$N513=0),0,TRUNC((800/($N513*60+$P513)-IF($G513="w",Parameter!$B$6,Parameter!$D$6))/IF($G513="w",Parameter!$C$6,Parameter!$E$6))))</f>
        <v>0</v>
      </c>
      <c r="R513" s="106"/>
      <c r="S513" s="73">
        <f>IF(R513=0,0,TRUNC((2000/(R513)- IF(Q513="w",Parameter!$B$6,Parameter!$D$6))/IF(Q513="w",Parameter!$C$6,Parameter!$E$6)))</f>
        <v>0</v>
      </c>
      <c r="T513" s="106"/>
      <c r="U513" s="73">
        <f>IF(T513=0,0,TRUNC((2000/(T513)- IF(Q513="w",Parameter!$B$3,Parameter!$D$3))/IF(Q513="w",Parameter!$C$3,Parameter!$E$3)))</f>
        <v>0</v>
      </c>
      <c r="V513" s="80"/>
      <c r="W513" s="79" t="s">
        <v>44</v>
      </c>
      <c r="X513" s="81"/>
      <c r="Y513" s="54">
        <f>IF($G513="w",0,IF(AND($V513=0,$X513=0),0,TRUNC((1000/($V513*60+$X513)-IF($G513="w",Parameter!$B$6,Parameter!$D$6))/IF($G513="w",Parameter!$C$6,Parameter!$E$6))))</f>
        <v>0</v>
      </c>
      <c r="Z513" s="37"/>
      <c r="AA513" s="104">
        <f>IF(Z513=0,0,TRUNC((SQRT(Z513)- IF($G513="w",Parameter!$B$11,Parameter!$D$11))/IF($G513="w",Parameter!$C$11,Parameter!$E$11)))</f>
        <v>0</v>
      </c>
      <c r="AB513" s="105"/>
      <c r="AC513" s="104">
        <f>IF(AB513=0,0,TRUNC((SQRT(AB513)- IF($G513="w",Parameter!$B$10,Parameter!$D$10))/IF($G513="w",Parameter!$C$10,Parameter!$E$10)))</f>
        <v>0</v>
      </c>
      <c r="AD513" s="38"/>
      <c r="AE513" s="55">
        <f>IF(AD513=0,0,TRUNC((SQRT(AD513)- IF($G513="w",Parameter!$B$15,Parameter!$D$15))/IF($G513="w",Parameter!$C$15,Parameter!$E$15)))</f>
        <v>0</v>
      </c>
      <c r="AF513" s="32"/>
      <c r="AG513" s="55">
        <f>IF(AF513=0,0,TRUNC((SQRT(AF513)- IF($G513="w",Parameter!$B$12,Parameter!$D$12))/IF($G513="w",Parameter!$C$12,Parameter!$E$12)))</f>
        <v>0</v>
      </c>
      <c r="AH513" s="60">
        <f t="shared" si="99"/>
        <v>0</v>
      </c>
      <c r="AI513" s="61">
        <f>LOOKUP($F513,Urkunde!$A$2:$A$16,IF($G513="w",Urkunde!$B$2:$B$16,Urkunde!$D$2:$D$16))</f>
        <v>0</v>
      </c>
      <c r="AJ513" s="61">
        <f>LOOKUP($F513,Urkunde!$A$2:$A$16,IF($G513="w",Urkunde!$C$2:$C$16,Urkunde!$E$2:$E$16))</f>
        <v>0</v>
      </c>
      <c r="AK513" s="61" t="str">
        <f t="shared" si="100"/>
        <v>-</v>
      </c>
      <c r="AL513" s="29">
        <f t="shared" si="101"/>
        <v>0</v>
      </c>
      <c r="AM513" s="21">
        <f t="shared" si="102"/>
        <v>0</v>
      </c>
      <c r="AN513" s="21">
        <f t="shared" si="103"/>
        <v>0</v>
      </c>
      <c r="AO513" s="21">
        <f t="shared" si="104"/>
        <v>0</v>
      </c>
      <c r="AP513" s="21">
        <f t="shared" si="105"/>
        <v>0</v>
      </c>
      <c r="AQ513" s="21">
        <f t="shared" si="106"/>
        <v>0</v>
      </c>
      <c r="AR513" s="21">
        <f t="shared" si="107"/>
        <v>0</v>
      </c>
      <c r="AS513" s="21">
        <f t="shared" si="108"/>
        <v>0</v>
      </c>
      <c r="AT513" s="21">
        <f t="shared" si="109"/>
        <v>0</v>
      </c>
      <c r="AU513" s="21">
        <f t="shared" si="110"/>
        <v>0</v>
      </c>
      <c r="AV513" s="21">
        <f t="shared" si="111"/>
        <v>0</v>
      </c>
    </row>
    <row r="514" spans="1:48" ht="15.6" x14ac:dyDescent="0.3">
      <c r="A514" s="51"/>
      <c r="B514" s="50"/>
      <c r="C514" s="96"/>
      <c r="D514" s="96"/>
      <c r="E514" s="49"/>
      <c r="F514" s="52">
        <f t="shared" si="98"/>
        <v>0</v>
      </c>
      <c r="G514" s="48"/>
      <c r="H514" s="38"/>
      <c r="I514" s="54">
        <f>IF(H514=0,0,TRUNC((50/(H514+0.24)- IF($G514="w",Parameter!$B$3,Parameter!$D$3))/IF($G514="w",Parameter!$C$3,Parameter!$E$3)))</f>
        <v>0</v>
      </c>
      <c r="J514" s="105"/>
      <c r="K514" s="54">
        <f>IF(J514=0,0,TRUNC((75/(J514+0.24)- IF($G514="w",Parameter!$B$3,Parameter!$D$3))/IF($G514="w",Parameter!$C$3,Parameter!$E$3)))</f>
        <v>0</v>
      </c>
      <c r="L514" s="105"/>
      <c r="M514" s="54">
        <f>IF(L514=0,0,TRUNC((100/(L514+0.24)- IF($G514="w",Parameter!$B$3,Parameter!$D$3))/IF($G514="w",Parameter!$C$3,Parameter!$E$3)))</f>
        <v>0</v>
      </c>
      <c r="N514" s="80"/>
      <c r="O514" s="79" t="s">
        <v>44</v>
      </c>
      <c r="P514" s="81"/>
      <c r="Q514" s="54">
        <f>IF($G514="m",0,IF(AND($P514=0,$N514=0),0,TRUNC((800/($N514*60+$P514)-IF($G514="w",Parameter!$B$6,Parameter!$D$6))/IF($G514="w",Parameter!$C$6,Parameter!$E$6))))</f>
        <v>0</v>
      </c>
      <c r="R514" s="106"/>
      <c r="S514" s="73">
        <f>IF(R514=0,0,TRUNC((2000/(R514)- IF(Q514="w",Parameter!$B$6,Parameter!$D$6))/IF(Q514="w",Parameter!$C$6,Parameter!$E$6)))</f>
        <v>0</v>
      </c>
      <c r="T514" s="106"/>
      <c r="U514" s="73">
        <f>IF(T514=0,0,TRUNC((2000/(T514)- IF(Q514="w",Parameter!$B$3,Parameter!$D$3))/IF(Q514="w",Parameter!$C$3,Parameter!$E$3)))</f>
        <v>0</v>
      </c>
      <c r="V514" s="80"/>
      <c r="W514" s="79" t="s">
        <v>44</v>
      </c>
      <c r="X514" s="81"/>
      <c r="Y514" s="54">
        <f>IF($G514="w",0,IF(AND($V514=0,$X514=0),0,TRUNC((1000/($V514*60+$X514)-IF($G514="w",Parameter!$B$6,Parameter!$D$6))/IF($G514="w",Parameter!$C$6,Parameter!$E$6))))</f>
        <v>0</v>
      </c>
      <c r="Z514" s="37"/>
      <c r="AA514" s="104">
        <f>IF(Z514=0,0,TRUNC((SQRT(Z514)- IF($G514="w",Parameter!$B$11,Parameter!$D$11))/IF($G514="w",Parameter!$C$11,Parameter!$E$11)))</f>
        <v>0</v>
      </c>
      <c r="AB514" s="105"/>
      <c r="AC514" s="104">
        <f>IF(AB514=0,0,TRUNC((SQRT(AB514)- IF($G514="w",Parameter!$B$10,Parameter!$D$10))/IF($G514="w",Parameter!$C$10,Parameter!$E$10)))</f>
        <v>0</v>
      </c>
      <c r="AD514" s="38"/>
      <c r="AE514" s="55">
        <f>IF(AD514=0,0,TRUNC((SQRT(AD514)- IF($G514="w",Parameter!$B$15,Parameter!$D$15))/IF($G514="w",Parameter!$C$15,Parameter!$E$15)))</f>
        <v>0</v>
      </c>
      <c r="AF514" s="32"/>
      <c r="AG514" s="55">
        <f>IF(AF514=0,0,TRUNC((SQRT(AF514)- IF($G514="w",Parameter!$B$12,Parameter!$D$12))/IF($G514="w",Parameter!$C$12,Parameter!$E$12)))</f>
        <v>0</v>
      </c>
      <c r="AH514" s="60">
        <f t="shared" si="99"/>
        <v>0</v>
      </c>
      <c r="AI514" s="61">
        <f>LOOKUP($F514,Urkunde!$A$2:$A$16,IF($G514="w",Urkunde!$B$2:$B$16,Urkunde!$D$2:$D$16))</f>
        <v>0</v>
      </c>
      <c r="AJ514" s="61">
        <f>LOOKUP($F514,Urkunde!$A$2:$A$16,IF($G514="w",Urkunde!$C$2:$C$16,Urkunde!$E$2:$E$16))</f>
        <v>0</v>
      </c>
      <c r="AK514" s="61" t="str">
        <f t="shared" si="100"/>
        <v>-</v>
      </c>
      <c r="AL514" s="29">
        <f t="shared" si="101"/>
        <v>0</v>
      </c>
      <c r="AM514" s="21">
        <f t="shared" si="102"/>
        <v>0</v>
      </c>
      <c r="AN514" s="21">
        <f t="shared" si="103"/>
        <v>0</v>
      </c>
      <c r="AO514" s="21">
        <f t="shared" si="104"/>
        <v>0</v>
      </c>
      <c r="AP514" s="21">
        <f t="shared" si="105"/>
        <v>0</v>
      </c>
      <c r="AQ514" s="21">
        <f t="shared" si="106"/>
        <v>0</v>
      </c>
      <c r="AR514" s="21">
        <f t="shared" si="107"/>
        <v>0</v>
      </c>
      <c r="AS514" s="21">
        <f t="shared" si="108"/>
        <v>0</v>
      </c>
      <c r="AT514" s="21">
        <f t="shared" si="109"/>
        <v>0</v>
      </c>
      <c r="AU514" s="21">
        <f t="shared" si="110"/>
        <v>0</v>
      </c>
      <c r="AV514" s="21">
        <f t="shared" si="111"/>
        <v>0</v>
      </c>
    </row>
    <row r="515" spans="1:48" ht="15.6" x14ac:dyDescent="0.3">
      <c r="A515" s="51"/>
      <c r="B515" s="50"/>
      <c r="C515" s="96"/>
      <c r="D515" s="96"/>
      <c r="E515" s="49"/>
      <c r="F515" s="52">
        <f t="shared" si="98"/>
        <v>0</v>
      </c>
      <c r="G515" s="48"/>
      <c r="H515" s="38"/>
      <c r="I515" s="54">
        <f>IF(H515=0,0,TRUNC((50/(H515+0.24)- IF($G515="w",Parameter!$B$3,Parameter!$D$3))/IF($G515="w",Parameter!$C$3,Parameter!$E$3)))</f>
        <v>0</v>
      </c>
      <c r="J515" s="105"/>
      <c r="K515" s="54">
        <f>IF(J515=0,0,TRUNC((75/(J515+0.24)- IF($G515="w",Parameter!$B$3,Parameter!$D$3))/IF($G515="w",Parameter!$C$3,Parameter!$E$3)))</f>
        <v>0</v>
      </c>
      <c r="L515" s="105"/>
      <c r="M515" s="54">
        <f>IF(L515=0,0,TRUNC((100/(L515+0.24)- IF($G515="w",Parameter!$B$3,Parameter!$D$3))/IF($G515="w",Parameter!$C$3,Parameter!$E$3)))</f>
        <v>0</v>
      </c>
      <c r="N515" s="80"/>
      <c r="O515" s="79" t="s">
        <v>44</v>
      </c>
      <c r="P515" s="81"/>
      <c r="Q515" s="54">
        <f>IF($G515="m",0,IF(AND($P515=0,$N515=0),0,TRUNC((800/($N515*60+$P515)-IF($G515="w",Parameter!$B$6,Parameter!$D$6))/IF($G515="w",Parameter!$C$6,Parameter!$E$6))))</f>
        <v>0</v>
      </c>
      <c r="R515" s="106"/>
      <c r="S515" s="73">
        <f>IF(R515=0,0,TRUNC((2000/(R515)- IF(Q515="w",Parameter!$B$6,Parameter!$D$6))/IF(Q515="w",Parameter!$C$6,Parameter!$E$6)))</f>
        <v>0</v>
      </c>
      <c r="T515" s="106"/>
      <c r="U515" s="73">
        <f>IF(T515=0,0,TRUNC((2000/(T515)- IF(Q515="w",Parameter!$B$3,Parameter!$D$3))/IF(Q515="w",Parameter!$C$3,Parameter!$E$3)))</f>
        <v>0</v>
      </c>
      <c r="V515" s="80"/>
      <c r="W515" s="79" t="s">
        <v>44</v>
      </c>
      <c r="X515" s="81"/>
      <c r="Y515" s="54">
        <f>IF($G515="w",0,IF(AND($V515=0,$X515=0),0,TRUNC((1000/($V515*60+$X515)-IF($G515="w",Parameter!$B$6,Parameter!$D$6))/IF($G515="w",Parameter!$C$6,Parameter!$E$6))))</f>
        <v>0</v>
      </c>
      <c r="Z515" s="37"/>
      <c r="AA515" s="104">
        <f>IF(Z515=0,0,TRUNC((SQRT(Z515)- IF($G515="w",Parameter!$B$11,Parameter!$D$11))/IF($G515="w",Parameter!$C$11,Parameter!$E$11)))</f>
        <v>0</v>
      </c>
      <c r="AB515" s="105"/>
      <c r="AC515" s="104">
        <f>IF(AB515=0,0,TRUNC((SQRT(AB515)- IF($G515="w",Parameter!$B$10,Parameter!$D$10))/IF($G515="w",Parameter!$C$10,Parameter!$E$10)))</f>
        <v>0</v>
      </c>
      <c r="AD515" s="38"/>
      <c r="AE515" s="55">
        <f>IF(AD515=0,0,TRUNC((SQRT(AD515)- IF($G515="w",Parameter!$B$15,Parameter!$D$15))/IF($G515="w",Parameter!$C$15,Parameter!$E$15)))</f>
        <v>0</v>
      </c>
      <c r="AF515" s="32"/>
      <c r="AG515" s="55">
        <f>IF(AF515=0,0,TRUNC((SQRT(AF515)- IF($G515="w",Parameter!$B$12,Parameter!$D$12))/IF($G515="w",Parameter!$C$12,Parameter!$E$12)))</f>
        <v>0</v>
      </c>
      <c r="AH515" s="60">
        <f t="shared" si="99"/>
        <v>0</v>
      </c>
      <c r="AI515" s="61">
        <f>LOOKUP($F515,Urkunde!$A$2:$A$16,IF($G515="w",Urkunde!$B$2:$B$16,Urkunde!$D$2:$D$16))</f>
        <v>0</v>
      </c>
      <c r="AJ515" s="61">
        <f>LOOKUP($F515,Urkunde!$A$2:$A$16,IF($G515="w",Urkunde!$C$2:$C$16,Urkunde!$E$2:$E$16))</f>
        <v>0</v>
      </c>
      <c r="AK515" s="61" t="str">
        <f t="shared" si="100"/>
        <v>-</v>
      </c>
      <c r="AL515" s="29">
        <f t="shared" si="101"/>
        <v>0</v>
      </c>
      <c r="AM515" s="21">
        <f t="shared" si="102"/>
        <v>0</v>
      </c>
      <c r="AN515" s="21">
        <f t="shared" si="103"/>
        <v>0</v>
      </c>
      <c r="AO515" s="21">
        <f t="shared" si="104"/>
        <v>0</v>
      </c>
      <c r="AP515" s="21">
        <f t="shared" si="105"/>
        <v>0</v>
      </c>
      <c r="AQ515" s="21">
        <f t="shared" si="106"/>
        <v>0</v>
      </c>
      <c r="AR515" s="21">
        <f t="shared" si="107"/>
        <v>0</v>
      </c>
      <c r="AS515" s="21">
        <f t="shared" si="108"/>
        <v>0</v>
      </c>
      <c r="AT515" s="21">
        <f t="shared" si="109"/>
        <v>0</v>
      </c>
      <c r="AU515" s="21">
        <f t="shared" si="110"/>
        <v>0</v>
      </c>
      <c r="AV515" s="21">
        <f t="shared" si="111"/>
        <v>0</v>
      </c>
    </row>
    <row r="516" spans="1:48" ht="15.6" x14ac:dyDescent="0.3">
      <c r="A516" s="51"/>
      <c r="B516" s="50"/>
      <c r="C516" s="96"/>
      <c r="D516" s="96"/>
      <c r="E516" s="49"/>
      <c r="F516" s="52">
        <f t="shared" ref="F516:F579" si="112">IF(E516=0,0,$E$2-E516)</f>
        <v>0</v>
      </c>
      <c r="G516" s="48"/>
      <c r="H516" s="38"/>
      <c r="I516" s="54">
        <f>IF(H516=0,0,TRUNC((50/(H516+0.24)- IF($G516="w",Parameter!$B$3,Parameter!$D$3))/IF($G516="w",Parameter!$C$3,Parameter!$E$3)))</f>
        <v>0</v>
      </c>
      <c r="J516" s="105"/>
      <c r="K516" s="54">
        <f>IF(J516=0,0,TRUNC((75/(J516+0.24)- IF($G516="w",Parameter!$B$3,Parameter!$D$3))/IF($G516="w",Parameter!$C$3,Parameter!$E$3)))</f>
        <v>0</v>
      </c>
      <c r="L516" s="105"/>
      <c r="M516" s="54">
        <f>IF(L516=0,0,TRUNC((100/(L516+0.24)- IF($G516="w",Parameter!$B$3,Parameter!$D$3))/IF($G516="w",Parameter!$C$3,Parameter!$E$3)))</f>
        <v>0</v>
      </c>
      <c r="N516" s="80"/>
      <c r="O516" s="79" t="s">
        <v>44</v>
      </c>
      <c r="P516" s="81"/>
      <c r="Q516" s="54">
        <f>IF($G516="m",0,IF(AND($P516=0,$N516=0),0,TRUNC((800/($N516*60+$P516)-IF($G516="w",Parameter!$B$6,Parameter!$D$6))/IF($G516="w",Parameter!$C$6,Parameter!$E$6))))</f>
        <v>0</v>
      </c>
      <c r="R516" s="106"/>
      <c r="S516" s="73">
        <f>IF(R516=0,0,TRUNC((2000/(R516)- IF(Q516="w",Parameter!$B$6,Parameter!$D$6))/IF(Q516="w",Parameter!$C$6,Parameter!$E$6)))</f>
        <v>0</v>
      </c>
      <c r="T516" s="106"/>
      <c r="U516" s="73">
        <f>IF(T516=0,0,TRUNC((2000/(T516)- IF(Q516="w",Parameter!$B$3,Parameter!$D$3))/IF(Q516="w",Parameter!$C$3,Parameter!$E$3)))</f>
        <v>0</v>
      </c>
      <c r="V516" s="80"/>
      <c r="W516" s="79" t="s">
        <v>44</v>
      </c>
      <c r="X516" s="81"/>
      <c r="Y516" s="54">
        <f>IF($G516="w",0,IF(AND($V516=0,$X516=0),0,TRUNC((1000/($V516*60+$X516)-IF($G516="w",Parameter!$B$6,Parameter!$D$6))/IF($G516="w",Parameter!$C$6,Parameter!$E$6))))</f>
        <v>0</v>
      </c>
      <c r="Z516" s="37"/>
      <c r="AA516" s="104">
        <f>IF(Z516=0,0,TRUNC((SQRT(Z516)- IF($G516="w",Parameter!$B$11,Parameter!$D$11))/IF($G516="w",Parameter!$C$11,Parameter!$E$11)))</f>
        <v>0</v>
      </c>
      <c r="AB516" s="105"/>
      <c r="AC516" s="104">
        <f>IF(AB516=0,0,TRUNC((SQRT(AB516)- IF($G516="w",Parameter!$B$10,Parameter!$D$10))/IF($G516="w",Parameter!$C$10,Parameter!$E$10)))</f>
        <v>0</v>
      </c>
      <c r="AD516" s="38"/>
      <c r="AE516" s="55">
        <f>IF(AD516=0,0,TRUNC((SQRT(AD516)- IF($G516="w",Parameter!$B$15,Parameter!$D$15))/IF($G516="w",Parameter!$C$15,Parameter!$E$15)))</f>
        <v>0</v>
      </c>
      <c r="AF516" s="32"/>
      <c r="AG516" s="55">
        <f>IF(AF516=0,0,TRUNC((SQRT(AF516)- IF($G516="w",Parameter!$B$12,Parameter!$D$12))/IF($G516="w",Parameter!$C$12,Parameter!$E$12)))</f>
        <v>0</v>
      </c>
      <c r="AH516" s="60">
        <f t="shared" si="99"/>
        <v>0</v>
      </c>
      <c r="AI516" s="61">
        <f>LOOKUP($F516,Urkunde!$A$2:$A$16,IF($G516="w",Urkunde!$B$2:$B$16,Urkunde!$D$2:$D$16))</f>
        <v>0</v>
      </c>
      <c r="AJ516" s="61">
        <f>LOOKUP($F516,Urkunde!$A$2:$A$16,IF($G516="w",Urkunde!$C$2:$C$16,Urkunde!$E$2:$E$16))</f>
        <v>0</v>
      </c>
      <c r="AK516" s="61" t="str">
        <f t="shared" si="100"/>
        <v>-</v>
      </c>
      <c r="AL516" s="29">
        <f t="shared" si="101"/>
        <v>0</v>
      </c>
      <c r="AM516" s="21">
        <f t="shared" si="102"/>
        <v>0</v>
      </c>
      <c r="AN516" s="21">
        <f t="shared" si="103"/>
        <v>0</v>
      </c>
      <c r="AO516" s="21">
        <f t="shared" si="104"/>
        <v>0</v>
      </c>
      <c r="AP516" s="21">
        <f t="shared" si="105"/>
        <v>0</v>
      </c>
      <c r="AQ516" s="21">
        <f t="shared" si="106"/>
        <v>0</v>
      </c>
      <c r="AR516" s="21">
        <f t="shared" si="107"/>
        <v>0</v>
      </c>
      <c r="AS516" s="21">
        <f t="shared" si="108"/>
        <v>0</v>
      </c>
      <c r="AT516" s="21">
        <f t="shared" si="109"/>
        <v>0</v>
      </c>
      <c r="AU516" s="21">
        <f t="shared" si="110"/>
        <v>0</v>
      </c>
      <c r="AV516" s="21">
        <f t="shared" si="111"/>
        <v>0</v>
      </c>
    </row>
    <row r="517" spans="1:48" ht="15.6" x14ac:dyDescent="0.3">
      <c r="A517" s="51"/>
      <c r="B517" s="50"/>
      <c r="C517" s="96"/>
      <c r="D517" s="96"/>
      <c r="E517" s="49"/>
      <c r="F517" s="52">
        <f t="shared" si="112"/>
        <v>0</v>
      </c>
      <c r="G517" s="48"/>
      <c r="H517" s="38"/>
      <c r="I517" s="54">
        <f>IF(H517=0,0,TRUNC((50/(H517+0.24)- IF($G517="w",Parameter!$B$3,Parameter!$D$3))/IF($G517="w",Parameter!$C$3,Parameter!$E$3)))</f>
        <v>0</v>
      </c>
      <c r="J517" s="105"/>
      <c r="K517" s="54">
        <f>IF(J517=0,0,TRUNC((75/(J517+0.24)- IF($G517="w",Parameter!$B$3,Parameter!$D$3))/IF($G517="w",Parameter!$C$3,Parameter!$E$3)))</f>
        <v>0</v>
      </c>
      <c r="L517" s="105"/>
      <c r="M517" s="54">
        <f>IF(L517=0,0,TRUNC((100/(L517+0.24)- IF($G517="w",Parameter!$B$3,Parameter!$D$3))/IF($G517="w",Parameter!$C$3,Parameter!$E$3)))</f>
        <v>0</v>
      </c>
      <c r="N517" s="80"/>
      <c r="O517" s="79" t="s">
        <v>44</v>
      </c>
      <c r="P517" s="81"/>
      <c r="Q517" s="54">
        <f>IF($G517="m",0,IF(AND($P517=0,$N517=0),0,TRUNC((800/($N517*60+$P517)-IF($G517="w",Parameter!$B$6,Parameter!$D$6))/IF($G517="w",Parameter!$C$6,Parameter!$E$6))))</f>
        <v>0</v>
      </c>
      <c r="R517" s="106"/>
      <c r="S517" s="73">
        <f>IF(R517=0,0,TRUNC((2000/(R517)- IF(Q517="w",Parameter!$B$6,Parameter!$D$6))/IF(Q517="w",Parameter!$C$6,Parameter!$E$6)))</f>
        <v>0</v>
      </c>
      <c r="T517" s="106"/>
      <c r="U517" s="73">
        <f>IF(T517=0,0,TRUNC((2000/(T517)- IF(Q517="w",Parameter!$B$3,Parameter!$D$3))/IF(Q517="w",Parameter!$C$3,Parameter!$E$3)))</f>
        <v>0</v>
      </c>
      <c r="V517" s="80"/>
      <c r="W517" s="79" t="s">
        <v>44</v>
      </c>
      <c r="X517" s="81"/>
      <c r="Y517" s="54">
        <f>IF($G517="w",0,IF(AND($V517=0,$X517=0),0,TRUNC((1000/($V517*60+$X517)-IF($G517="w",Parameter!$B$6,Parameter!$D$6))/IF($G517="w",Parameter!$C$6,Parameter!$E$6))))</f>
        <v>0</v>
      </c>
      <c r="Z517" s="37"/>
      <c r="AA517" s="104">
        <f>IF(Z517=0,0,TRUNC((SQRT(Z517)- IF($G517="w",Parameter!$B$11,Parameter!$D$11))/IF($G517="w",Parameter!$C$11,Parameter!$E$11)))</f>
        <v>0</v>
      </c>
      <c r="AB517" s="105"/>
      <c r="AC517" s="104">
        <f>IF(AB517=0,0,TRUNC((SQRT(AB517)- IF($G517="w",Parameter!$B$10,Parameter!$D$10))/IF($G517="w",Parameter!$C$10,Parameter!$E$10)))</f>
        <v>0</v>
      </c>
      <c r="AD517" s="38"/>
      <c r="AE517" s="55">
        <f>IF(AD517=0,0,TRUNC((SQRT(AD517)- IF($G517="w",Parameter!$B$15,Parameter!$D$15))/IF($G517="w",Parameter!$C$15,Parameter!$E$15)))</f>
        <v>0</v>
      </c>
      <c r="AF517" s="32"/>
      <c r="AG517" s="55">
        <f>IF(AF517=0,0,TRUNC((SQRT(AF517)- IF($G517="w",Parameter!$B$12,Parameter!$D$12))/IF($G517="w",Parameter!$C$12,Parameter!$E$12)))</f>
        <v>0</v>
      </c>
      <c r="AH517" s="60">
        <f t="shared" ref="AH517:AH580" si="113">AV517</f>
        <v>0</v>
      </c>
      <c r="AI517" s="61">
        <f>LOOKUP($F517,Urkunde!$A$2:$A$16,IF($G517="w",Urkunde!$B$2:$B$16,Urkunde!$D$2:$D$16))</f>
        <v>0</v>
      </c>
      <c r="AJ517" s="61">
        <f>LOOKUP($F517,Urkunde!$A$2:$A$16,IF($G517="w",Urkunde!$C$2:$C$16,Urkunde!$E$2:$E$16))</f>
        <v>0</v>
      </c>
      <c r="AK517" s="61" t="str">
        <f t="shared" ref="AK517:AK580" si="114">IF(AH517=0,"-",IF(AH517&gt;=AJ517,"Ehrenurkunde",IF(AH517&gt;=AI517,"Siegerurkunde","Teilnehmerurkunde")))</f>
        <v>-</v>
      </c>
      <c r="AL517" s="29">
        <f t="shared" ref="AL517:AL580" si="115">$I517</f>
        <v>0</v>
      </c>
      <c r="AM517" s="21">
        <f t="shared" ref="AM517:AM580" si="116">$K517</f>
        <v>0</v>
      </c>
      <c r="AN517" s="21">
        <f t="shared" ref="AN517:AN580" si="117">$M517</f>
        <v>0</v>
      </c>
      <c r="AO517" s="21">
        <f t="shared" ref="AO517:AO580" si="118">$Q517</f>
        <v>0</v>
      </c>
      <c r="AP517" s="21">
        <f t="shared" ref="AP517:AP580" si="119">$S517</f>
        <v>0</v>
      </c>
      <c r="AQ517" s="21">
        <f t="shared" ref="AQ517:AQ580" si="120">$U517</f>
        <v>0</v>
      </c>
      <c r="AR517" s="21">
        <f t="shared" ref="AR517:AR580" si="121">$Y517</f>
        <v>0</v>
      </c>
      <c r="AS517" s="21">
        <f t="shared" ref="AS517:AS580" si="122">$AA517</f>
        <v>0</v>
      </c>
      <c r="AT517" s="21">
        <f t="shared" ref="AT517:AT580" si="123">$AC517</f>
        <v>0</v>
      </c>
      <c r="AU517" s="21">
        <f t="shared" ref="AU517:AU580" si="124">$AE517</f>
        <v>0</v>
      </c>
      <c r="AV517" s="21">
        <f t="shared" ref="AV517:AV580" si="125">LARGE(AL517:AU517,1) + LARGE(AL517:AU517,2) + LARGE(AL517:AU517,3)</f>
        <v>0</v>
      </c>
    </row>
    <row r="518" spans="1:48" ht="15.6" x14ac:dyDescent="0.3">
      <c r="A518" s="51"/>
      <c r="B518" s="50"/>
      <c r="C518" s="96"/>
      <c r="D518" s="96"/>
      <c r="E518" s="49"/>
      <c r="F518" s="52">
        <f t="shared" si="112"/>
        <v>0</v>
      </c>
      <c r="G518" s="48"/>
      <c r="H518" s="38"/>
      <c r="I518" s="54">
        <f>IF(H518=0,0,TRUNC((50/(H518+0.24)- IF($G518="w",Parameter!$B$3,Parameter!$D$3))/IF($G518="w",Parameter!$C$3,Parameter!$E$3)))</f>
        <v>0</v>
      </c>
      <c r="J518" s="105"/>
      <c r="K518" s="54">
        <f>IF(J518=0,0,TRUNC((75/(J518+0.24)- IF($G518="w",Parameter!$B$3,Parameter!$D$3))/IF($G518="w",Parameter!$C$3,Parameter!$E$3)))</f>
        <v>0</v>
      </c>
      <c r="L518" s="105"/>
      <c r="M518" s="54">
        <f>IF(L518=0,0,TRUNC((100/(L518+0.24)- IF($G518="w",Parameter!$B$3,Parameter!$D$3))/IF($G518="w",Parameter!$C$3,Parameter!$E$3)))</f>
        <v>0</v>
      </c>
      <c r="N518" s="80"/>
      <c r="O518" s="79" t="s">
        <v>44</v>
      </c>
      <c r="P518" s="81"/>
      <c r="Q518" s="54">
        <f>IF($G518="m",0,IF(AND($P518=0,$N518=0),0,TRUNC((800/($N518*60+$P518)-IF($G518="w",Parameter!$B$6,Parameter!$D$6))/IF($G518="w",Parameter!$C$6,Parameter!$E$6))))</f>
        <v>0</v>
      </c>
      <c r="R518" s="106"/>
      <c r="S518" s="73">
        <f>IF(R518=0,0,TRUNC((2000/(R518)- IF(Q518="w",Parameter!$B$6,Parameter!$D$6))/IF(Q518="w",Parameter!$C$6,Parameter!$E$6)))</f>
        <v>0</v>
      </c>
      <c r="T518" s="106"/>
      <c r="U518" s="73">
        <f>IF(T518=0,0,TRUNC((2000/(T518)- IF(Q518="w",Parameter!$B$3,Parameter!$D$3))/IF(Q518="w",Parameter!$C$3,Parameter!$E$3)))</f>
        <v>0</v>
      </c>
      <c r="V518" s="80"/>
      <c r="W518" s="79" t="s">
        <v>44</v>
      </c>
      <c r="X518" s="81"/>
      <c r="Y518" s="54">
        <f>IF($G518="w",0,IF(AND($V518=0,$X518=0),0,TRUNC((1000/($V518*60+$X518)-IF($G518="w",Parameter!$B$6,Parameter!$D$6))/IF($G518="w",Parameter!$C$6,Parameter!$E$6))))</f>
        <v>0</v>
      </c>
      <c r="Z518" s="37"/>
      <c r="AA518" s="104">
        <f>IF(Z518=0,0,TRUNC((SQRT(Z518)- IF($G518="w",Parameter!$B$11,Parameter!$D$11))/IF($G518="w",Parameter!$C$11,Parameter!$E$11)))</f>
        <v>0</v>
      </c>
      <c r="AB518" s="105"/>
      <c r="AC518" s="104">
        <f>IF(AB518=0,0,TRUNC((SQRT(AB518)- IF($G518="w",Parameter!$B$10,Parameter!$D$10))/IF($G518="w",Parameter!$C$10,Parameter!$E$10)))</f>
        <v>0</v>
      </c>
      <c r="AD518" s="38"/>
      <c r="AE518" s="55">
        <f>IF(AD518=0,0,TRUNC((SQRT(AD518)- IF($G518="w",Parameter!$B$15,Parameter!$D$15))/IF($G518="w",Parameter!$C$15,Parameter!$E$15)))</f>
        <v>0</v>
      </c>
      <c r="AF518" s="32"/>
      <c r="AG518" s="55">
        <f>IF(AF518=0,0,TRUNC((SQRT(AF518)- IF($G518="w",Parameter!$B$12,Parameter!$D$12))/IF($G518="w",Parameter!$C$12,Parameter!$E$12)))</f>
        <v>0</v>
      </c>
      <c r="AH518" s="60">
        <f t="shared" si="113"/>
        <v>0</v>
      </c>
      <c r="AI518" s="61">
        <f>LOOKUP($F518,Urkunde!$A$2:$A$16,IF($G518="w",Urkunde!$B$2:$B$16,Urkunde!$D$2:$D$16))</f>
        <v>0</v>
      </c>
      <c r="AJ518" s="61">
        <f>LOOKUP($F518,Urkunde!$A$2:$A$16,IF($G518="w",Urkunde!$C$2:$C$16,Urkunde!$E$2:$E$16))</f>
        <v>0</v>
      </c>
      <c r="AK518" s="61" t="str">
        <f t="shared" si="114"/>
        <v>-</v>
      </c>
      <c r="AL518" s="29">
        <f t="shared" si="115"/>
        <v>0</v>
      </c>
      <c r="AM518" s="21">
        <f t="shared" si="116"/>
        <v>0</v>
      </c>
      <c r="AN518" s="21">
        <f t="shared" si="117"/>
        <v>0</v>
      </c>
      <c r="AO518" s="21">
        <f t="shared" si="118"/>
        <v>0</v>
      </c>
      <c r="AP518" s="21">
        <f t="shared" si="119"/>
        <v>0</v>
      </c>
      <c r="AQ518" s="21">
        <f t="shared" si="120"/>
        <v>0</v>
      </c>
      <c r="AR518" s="21">
        <f t="shared" si="121"/>
        <v>0</v>
      </c>
      <c r="AS518" s="21">
        <f t="shared" si="122"/>
        <v>0</v>
      </c>
      <c r="AT518" s="21">
        <f t="shared" si="123"/>
        <v>0</v>
      </c>
      <c r="AU518" s="21">
        <f t="shared" si="124"/>
        <v>0</v>
      </c>
      <c r="AV518" s="21">
        <f t="shared" si="125"/>
        <v>0</v>
      </c>
    </row>
    <row r="519" spans="1:48" ht="15.6" x14ac:dyDescent="0.3">
      <c r="A519" s="51"/>
      <c r="B519" s="50"/>
      <c r="C519" s="96"/>
      <c r="D519" s="96"/>
      <c r="E519" s="49"/>
      <c r="F519" s="52">
        <f t="shared" si="112"/>
        <v>0</v>
      </c>
      <c r="G519" s="48"/>
      <c r="H519" s="38"/>
      <c r="I519" s="54">
        <f>IF(H519=0,0,TRUNC((50/(H519+0.24)- IF($G519="w",Parameter!$B$3,Parameter!$D$3))/IF($G519="w",Parameter!$C$3,Parameter!$E$3)))</f>
        <v>0</v>
      </c>
      <c r="J519" s="105"/>
      <c r="K519" s="54">
        <f>IF(J519=0,0,TRUNC((75/(J519+0.24)- IF($G519="w",Parameter!$B$3,Parameter!$D$3))/IF($G519="w",Parameter!$C$3,Parameter!$E$3)))</f>
        <v>0</v>
      </c>
      <c r="L519" s="105"/>
      <c r="M519" s="54">
        <f>IF(L519=0,0,TRUNC((100/(L519+0.24)- IF($G519="w",Parameter!$B$3,Parameter!$D$3))/IF($G519="w",Parameter!$C$3,Parameter!$E$3)))</f>
        <v>0</v>
      </c>
      <c r="N519" s="80"/>
      <c r="O519" s="79" t="s">
        <v>44</v>
      </c>
      <c r="P519" s="81"/>
      <c r="Q519" s="54">
        <f>IF($G519="m",0,IF(AND($P519=0,$N519=0),0,TRUNC((800/($N519*60+$P519)-IF($G519="w",Parameter!$B$6,Parameter!$D$6))/IF($G519="w",Parameter!$C$6,Parameter!$E$6))))</f>
        <v>0</v>
      </c>
      <c r="R519" s="106"/>
      <c r="S519" s="73">
        <f>IF(R519=0,0,TRUNC((2000/(R519)- IF(Q519="w",Parameter!$B$6,Parameter!$D$6))/IF(Q519="w",Parameter!$C$6,Parameter!$E$6)))</f>
        <v>0</v>
      </c>
      <c r="T519" s="106"/>
      <c r="U519" s="73">
        <f>IF(T519=0,0,TRUNC((2000/(T519)- IF(Q519="w",Parameter!$B$3,Parameter!$D$3))/IF(Q519="w",Parameter!$C$3,Parameter!$E$3)))</f>
        <v>0</v>
      </c>
      <c r="V519" s="80"/>
      <c r="W519" s="79" t="s">
        <v>44</v>
      </c>
      <c r="X519" s="81"/>
      <c r="Y519" s="54">
        <f>IF($G519="w",0,IF(AND($V519=0,$X519=0),0,TRUNC((1000/($V519*60+$X519)-IF($G519="w",Parameter!$B$6,Parameter!$D$6))/IF($G519="w",Parameter!$C$6,Parameter!$E$6))))</f>
        <v>0</v>
      </c>
      <c r="Z519" s="37"/>
      <c r="AA519" s="104">
        <f>IF(Z519=0,0,TRUNC((SQRT(Z519)- IF($G519="w",Parameter!$B$11,Parameter!$D$11))/IF($G519="w",Parameter!$C$11,Parameter!$E$11)))</f>
        <v>0</v>
      </c>
      <c r="AB519" s="105"/>
      <c r="AC519" s="104">
        <f>IF(AB519=0,0,TRUNC((SQRT(AB519)- IF($G519="w",Parameter!$B$10,Parameter!$D$10))/IF($G519="w",Parameter!$C$10,Parameter!$E$10)))</f>
        <v>0</v>
      </c>
      <c r="AD519" s="38"/>
      <c r="AE519" s="55">
        <f>IF(AD519=0,0,TRUNC((SQRT(AD519)- IF($G519="w",Parameter!$B$15,Parameter!$D$15))/IF($G519="w",Parameter!$C$15,Parameter!$E$15)))</f>
        <v>0</v>
      </c>
      <c r="AF519" s="32"/>
      <c r="AG519" s="55">
        <f>IF(AF519=0,0,TRUNC((SQRT(AF519)- IF($G519="w",Parameter!$B$12,Parameter!$D$12))/IF($G519="w",Parameter!$C$12,Parameter!$E$12)))</f>
        <v>0</v>
      </c>
      <c r="AH519" s="60">
        <f t="shared" si="113"/>
        <v>0</v>
      </c>
      <c r="AI519" s="61">
        <f>LOOKUP($F519,Urkunde!$A$2:$A$16,IF($G519="w",Urkunde!$B$2:$B$16,Urkunde!$D$2:$D$16))</f>
        <v>0</v>
      </c>
      <c r="AJ519" s="61">
        <f>LOOKUP($F519,Urkunde!$A$2:$A$16,IF($G519="w",Urkunde!$C$2:$C$16,Urkunde!$E$2:$E$16))</f>
        <v>0</v>
      </c>
      <c r="AK519" s="61" t="str">
        <f t="shared" si="114"/>
        <v>-</v>
      </c>
      <c r="AL519" s="29">
        <f t="shared" si="115"/>
        <v>0</v>
      </c>
      <c r="AM519" s="21">
        <f t="shared" si="116"/>
        <v>0</v>
      </c>
      <c r="AN519" s="21">
        <f t="shared" si="117"/>
        <v>0</v>
      </c>
      <c r="AO519" s="21">
        <f t="shared" si="118"/>
        <v>0</v>
      </c>
      <c r="AP519" s="21">
        <f t="shared" si="119"/>
        <v>0</v>
      </c>
      <c r="AQ519" s="21">
        <f t="shared" si="120"/>
        <v>0</v>
      </c>
      <c r="AR519" s="21">
        <f t="shared" si="121"/>
        <v>0</v>
      </c>
      <c r="AS519" s="21">
        <f t="shared" si="122"/>
        <v>0</v>
      </c>
      <c r="AT519" s="21">
        <f t="shared" si="123"/>
        <v>0</v>
      </c>
      <c r="AU519" s="21">
        <f t="shared" si="124"/>
        <v>0</v>
      </c>
      <c r="AV519" s="21">
        <f t="shared" si="125"/>
        <v>0</v>
      </c>
    </row>
    <row r="520" spans="1:48" ht="15.6" x14ac:dyDescent="0.3">
      <c r="A520" s="51"/>
      <c r="B520" s="50"/>
      <c r="C520" s="96"/>
      <c r="D520" s="96"/>
      <c r="E520" s="49"/>
      <c r="F520" s="52">
        <f t="shared" si="112"/>
        <v>0</v>
      </c>
      <c r="G520" s="48"/>
      <c r="H520" s="38"/>
      <c r="I520" s="54">
        <f>IF(H520=0,0,TRUNC((50/(H520+0.24)- IF($G520="w",Parameter!$B$3,Parameter!$D$3))/IF($G520="w",Parameter!$C$3,Parameter!$E$3)))</f>
        <v>0</v>
      </c>
      <c r="J520" s="105"/>
      <c r="K520" s="54">
        <f>IF(J520=0,0,TRUNC((75/(J520+0.24)- IF($G520="w",Parameter!$B$3,Parameter!$D$3))/IF($G520="w",Parameter!$C$3,Parameter!$E$3)))</f>
        <v>0</v>
      </c>
      <c r="L520" s="105"/>
      <c r="M520" s="54">
        <f>IF(L520=0,0,TRUNC((100/(L520+0.24)- IF($G520="w",Parameter!$B$3,Parameter!$D$3))/IF($G520="w",Parameter!$C$3,Parameter!$E$3)))</f>
        <v>0</v>
      </c>
      <c r="N520" s="80"/>
      <c r="O520" s="79" t="s">
        <v>44</v>
      </c>
      <c r="P520" s="81"/>
      <c r="Q520" s="54">
        <f>IF($G520="m",0,IF(AND($P520=0,$N520=0),0,TRUNC((800/($N520*60+$P520)-IF($G520="w",Parameter!$B$6,Parameter!$D$6))/IF($G520="w",Parameter!$C$6,Parameter!$E$6))))</f>
        <v>0</v>
      </c>
      <c r="R520" s="106"/>
      <c r="S520" s="73">
        <f>IF(R520=0,0,TRUNC((2000/(R520)- IF(Q520="w",Parameter!$B$6,Parameter!$D$6))/IF(Q520="w",Parameter!$C$6,Parameter!$E$6)))</f>
        <v>0</v>
      </c>
      <c r="T520" s="106"/>
      <c r="U520" s="73">
        <f>IF(T520=0,0,TRUNC((2000/(T520)- IF(Q520="w",Parameter!$B$3,Parameter!$D$3))/IF(Q520="w",Parameter!$C$3,Parameter!$E$3)))</f>
        <v>0</v>
      </c>
      <c r="V520" s="80"/>
      <c r="W520" s="79" t="s">
        <v>44</v>
      </c>
      <c r="X520" s="81"/>
      <c r="Y520" s="54">
        <f>IF($G520="w",0,IF(AND($V520=0,$X520=0),0,TRUNC((1000/($V520*60+$X520)-IF($G520="w",Parameter!$B$6,Parameter!$D$6))/IF($G520="w",Parameter!$C$6,Parameter!$E$6))))</f>
        <v>0</v>
      </c>
      <c r="Z520" s="37"/>
      <c r="AA520" s="104">
        <f>IF(Z520=0,0,TRUNC((SQRT(Z520)- IF($G520="w",Parameter!$B$11,Parameter!$D$11))/IF($G520="w",Parameter!$C$11,Parameter!$E$11)))</f>
        <v>0</v>
      </c>
      <c r="AB520" s="105"/>
      <c r="AC520" s="104">
        <f>IF(AB520=0,0,TRUNC((SQRT(AB520)- IF($G520="w",Parameter!$B$10,Parameter!$D$10))/IF($G520="w",Parameter!$C$10,Parameter!$E$10)))</f>
        <v>0</v>
      </c>
      <c r="AD520" s="38"/>
      <c r="AE520" s="55">
        <f>IF(AD520=0,0,TRUNC((SQRT(AD520)- IF($G520="w",Parameter!$B$15,Parameter!$D$15))/IF($G520="w",Parameter!$C$15,Parameter!$E$15)))</f>
        <v>0</v>
      </c>
      <c r="AF520" s="32"/>
      <c r="AG520" s="55">
        <f>IF(AF520=0,0,TRUNC((SQRT(AF520)- IF($G520="w",Parameter!$B$12,Parameter!$D$12))/IF($G520="w",Parameter!$C$12,Parameter!$E$12)))</f>
        <v>0</v>
      </c>
      <c r="AH520" s="60">
        <f t="shared" si="113"/>
        <v>0</v>
      </c>
      <c r="AI520" s="61">
        <f>LOOKUP($F520,Urkunde!$A$2:$A$16,IF($G520="w",Urkunde!$B$2:$B$16,Urkunde!$D$2:$D$16))</f>
        <v>0</v>
      </c>
      <c r="AJ520" s="61">
        <f>LOOKUP($F520,Urkunde!$A$2:$A$16,IF($G520="w",Urkunde!$C$2:$C$16,Urkunde!$E$2:$E$16))</f>
        <v>0</v>
      </c>
      <c r="AK520" s="61" t="str">
        <f t="shared" si="114"/>
        <v>-</v>
      </c>
      <c r="AL520" s="29">
        <f t="shared" si="115"/>
        <v>0</v>
      </c>
      <c r="AM520" s="21">
        <f t="shared" si="116"/>
        <v>0</v>
      </c>
      <c r="AN520" s="21">
        <f t="shared" si="117"/>
        <v>0</v>
      </c>
      <c r="AO520" s="21">
        <f t="shared" si="118"/>
        <v>0</v>
      </c>
      <c r="AP520" s="21">
        <f t="shared" si="119"/>
        <v>0</v>
      </c>
      <c r="AQ520" s="21">
        <f t="shared" si="120"/>
        <v>0</v>
      </c>
      <c r="AR520" s="21">
        <f t="shared" si="121"/>
        <v>0</v>
      </c>
      <c r="AS520" s="21">
        <f t="shared" si="122"/>
        <v>0</v>
      </c>
      <c r="AT520" s="21">
        <f t="shared" si="123"/>
        <v>0</v>
      </c>
      <c r="AU520" s="21">
        <f t="shared" si="124"/>
        <v>0</v>
      </c>
      <c r="AV520" s="21">
        <f t="shared" si="125"/>
        <v>0</v>
      </c>
    </row>
    <row r="521" spans="1:48" ht="15.6" x14ac:dyDescent="0.3">
      <c r="A521" s="51"/>
      <c r="B521" s="50"/>
      <c r="C521" s="96"/>
      <c r="D521" s="96"/>
      <c r="E521" s="49"/>
      <c r="F521" s="52">
        <f t="shared" si="112"/>
        <v>0</v>
      </c>
      <c r="G521" s="48"/>
      <c r="H521" s="38"/>
      <c r="I521" s="54">
        <f>IF(H521=0,0,TRUNC((50/(H521+0.24)- IF($G521="w",Parameter!$B$3,Parameter!$D$3))/IF($G521="w",Parameter!$C$3,Parameter!$E$3)))</f>
        <v>0</v>
      </c>
      <c r="J521" s="105"/>
      <c r="K521" s="54">
        <f>IF(J521=0,0,TRUNC((75/(J521+0.24)- IF($G521="w",Parameter!$B$3,Parameter!$D$3))/IF($G521="w",Parameter!$C$3,Parameter!$E$3)))</f>
        <v>0</v>
      </c>
      <c r="L521" s="105"/>
      <c r="M521" s="54">
        <f>IF(L521=0,0,TRUNC((100/(L521+0.24)- IF($G521="w",Parameter!$B$3,Parameter!$D$3))/IF($G521="w",Parameter!$C$3,Parameter!$E$3)))</f>
        <v>0</v>
      </c>
      <c r="N521" s="80"/>
      <c r="O521" s="79" t="s">
        <v>44</v>
      </c>
      <c r="P521" s="81"/>
      <c r="Q521" s="54">
        <f>IF($G521="m",0,IF(AND($P521=0,$N521=0),0,TRUNC((800/($N521*60+$P521)-IF($G521="w",Parameter!$B$6,Parameter!$D$6))/IF($G521="w",Parameter!$C$6,Parameter!$E$6))))</f>
        <v>0</v>
      </c>
      <c r="R521" s="106"/>
      <c r="S521" s="73">
        <f>IF(R521=0,0,TRUNC((2000/(R521)- IF(Q521="w",Parameter!$B$6,Parameter!$D$6))/IF(Q521="w",Parameter!$C$6,Parameter!$E$6)))</f>
        <v>0</v>
      </c>
      <c r="T521" s="106"/>
      <c r="U521" s="73">
        <f>IF(T521=0,0,TRUNC((2000/(T521)- IF(Q521="w",Parameter!$B$3,Parameter!$D$3))/IF(Q521="w",Parameter!$C$3,Parameter!$E$3)))</f>
        <v>0</v>
      </c>
      <c r="V521" s="80"/>
      <c r="W521" s="79" t="s">
        <v>44</v>
      </c>
      <c r="X521" s="81"/>
      <c r="Y521" s="54">
        <f>IF($G521="w",0,IF(AND($V521=0,$X521=0),0,TRUNC((1000/($V521*60+$X521)-IF($G521="w",Parameter!$B$6,Parameter!$D$6))/IF($G521="w",Parameter!$C$6,Parameter!$E$6))))</f>
        <v>0</v>
      </c>
      <c r="Z521" s="37"/>
      <c r="AA521" s="104">
        <f>IF(Z521=0,0,TRUNC((SQRT(Z521)- IF($G521="w",Parameter!$B$11,Parameter!$D$11))/IF($G521="w",Parameter!$C$11,Parameter!$E$11)))</f>
        <v>0</v>
      </c>
      <c r="AB521" s="105"/>
      <c r="AC521" s="104">
        <f>IF(AB521=0,0,TRUNC((SQRT(AB521)- IF($G521="w",Parameter!$B$10,Parameter!$D$10))/IF($G521="w",Parameter!$C$10,Parameter!$E$10)))</f>
        <v>0</v>
      </c>
      <c r="AD521" s="38"/>
      <c r="AE521" s="55">
        <f>IF(AD521=0,0,TRUNC((SQRT(AD521)- IF($G521="w",Parameter!$B$15,Parameter!$D$15))/IF($G521="w",Parameter!$C$15,Parameter!$E$15)))</f>
        <v>0</v>
      </c>
      <c r="AF521" s="32"/>
      <c r="AG521" s="55">
        <f>IF(AF521=0,0,TRUNC((SQRT(AF521)- IF($G521="w",Parameter!$B$12,Parameter!$D$12))/IF($G521="w",Parameter!$C$12,Parameter!$E$12)))</f>
        <v>0</v>
      </c>
      <c r="AH521" s="60">
        <f t="shared" si="113"/>
        <v>0</v>
      </c>
      <c r="AI521" s="61">
        <f>LOOKUP($F521,Urkunde!$A$2:$A$16,IF($G521="w",Urkunde!$B$2:$B$16,Urkunde!$D$2:$D$16))</f>
        <v>0</v>
      </c>
      <c r="AJ521" s="61">
        <f>LOOKUP($F521,Urkunde!$A$2:$A$16,IF($G521="w",Urkunde!$C$2:$C$16,Urkunde!$E$2:$E$16))</f>
        <v>0</v>
      </c>
      <c r="AK521" s="61" t="str">
        <f t="shared" si="114"/>
        <v>-</v>
      </c>
      <c r="AL521" s="29">
        <f t="shared" si="115"/>
        <v>0</v>
      </c>
      <c r="AM521" s="21">
        <f t="shared" si="116"/>
        <v>0</v>
      </c>
      <c r="AN521" s="21">
        <f t="shared" si="117"/>
        <v>0</v>
      </c>
      <c r="AO521" s="21">
        <f t="shared" si="118"/>
        <v>0</v>
      </c>
      <c r="AP521" s="21">
        <f t="shared" si="119"/>
        <v>0</v>
      </c>
      <c r="AQ521" s="21">
        <f t="shared" si="120"/>
        <v>0</v>
      </c>
      <c r="AR521" s="21">
        <f t="shared" si="121"/>
        <v>0</v>
      </c>
      <c r="AS521" s="21">
        <f t="shared" si="122"/>
        <v>0</v>
      </c>
      <c r="AT521" s="21">
        <f t="shared" si="123"/>
        <v>0</v>
      </c>
      <c r="AU521" s="21">
        <f t="shared" si="124"/>
        <v>0</v>
      </c>
      <c r="AV521" s="21">
        <f t="shared" si="125"/>
        <v>0</v>
      </c>
    </row>
    <row r="522" spans="1:48" ht="15.6" x14ac:dyDescent="0.3">
      <c r="A522" s="51"/>
      <c r="B522" s="50"/>
      <c r="C522" s="96"/>
      <c r="D522" s="96"/>
      <c r="E522" s="49"/>
      <c r="F522" s="52">
        <f t="shared" si="112"/>
        <v>0</v>
      </c>
      <c r="G522" s="48"/>
      <c r="H522" s="38"/>
      <c r="I522" s="54">
        <f>IF(H522=0,0,TRUNC((50/(H522+0.24)- IF($G522="w",Parameter!$B$3,Parameter!$D$3))/IF($G522="w",Parameter!$C$3,Parameter!$E$3)))</f>
        <v>0</v>
      </c>
      <c r="J522" s="105"/>
      <c r="K522" s="54">
        <f>IF(J522=0,0,TRUNC((75/(J522+0.24)- IF($G522="w",Parameter!$B$3,Parameter!$D$3))/IF($G522="w",Parameter!$C$3,Parameter!$E$3)))</f>
        <v>0</v>
      </c>
      <c r="L522" s="105"/>
      <c r="M522" s="54">
        <f>IF(L522=0,0,TRUNC((100/(L522+0.24)- IF($G522="w",Parameter!$B$3,Parameter!$D$3))/IF($G522="w",Parameter!$C$3,Parameter!$E$3)))</f>
        <v>0</v>
      </c>
      <c r="N522" s="80"/>
      <c r="O522" s="79" t="s">
        <v>44</v>
      </c>
      <c r="P522" s="81"/>
      <c r="Q522" s="54">
        <f>IF($G522="m",0,IF(AND($P522=0,$N522=0),0,TRUNC((800/($N522*60+$P522)-IF($G522="w",Parameter!$B$6,Parameter!$D$6))/IF($G522="w",Parameter!$C$6,Parameter!$E$6))))</f>
        <v>0</v>
      </c>
      <c r="R522" s="106"/>
      <c r="S522" s="73">
        <f>IF(R522=0,0,TRUNC((2000/(R522)- IF(Q522="w",Parameter!$B$6,Parameter!$D$6))/IF(Q522="w",Parameter!$C$6,Parameter!$E$6)))</f>
        <v>0</v>
      </c>
      <c r="T522" s="106"/>
      <c r="U522" s="73">
        <f>IF(T522=0,0,TRUNC((2000/(T522)- IF(Q522="w",Parameter!$B$3,Parameter!$D$3))/IF(Q522="w",Parameter!$C$3,Parameter!$E$3)))</f>
        <v>0</v>
      </c>
      <c r="V522" s="80"/>
      <c r="W522" s="79" t="s">
        <v>44</v>
      </c>
      <c r="X522" s="81"/>
      <c r="Y522" s="54">
        <f>IF($G522="w",0,IF(AND($V522=0,$X522=0),0,TRUNC((1000/($V522*60+$X522)-IF($G522="w",Parameter!$B$6,Parameter!$D$6))/IF($G522="w",Parameter!$C$6,Parameter!$E$6))))</f>
        <v>0</v>
      </c>
      <c r="Z522" s="37"/>
      <c r="AA522" s="104">
        <f>IF(Z522=0,0,TRUNC((SQRT(Z522)- IF($G522="w",Parameter!$B$11,Parameter!$D$11))/IF($G522="w",Parameter!$C$11,Parameter!$E$11)))</f>
        <v>0</v>
      </c>
      <c r="AB522" s="105"/>
      <c r="AC522" s="104">
        <f>IF(AB522=0,0,TRUNC((SQRT(AB522)- IF($G522="w",Parameter!$B$10,Parameter!$D$10))/IF($G522="w",Parameter!$C$10,Parameter!$E$10)))</f>
        <v>0</v>
      </c>
      <c r="AD522" s="38"/>
      <c r="AE522" s="55">
        <f>IF(AD522=0,0,TRUNC((SQRT(AD522)- IF($G522="w",Parameter!$B$15,Parameter!$D$15))/IF($G522="w",Parameter!$C$15,Parameter!$E$15)))</f>
        <v>0</v>
      </c>
      <c r="AF522" s="32"/>
      <c r="AG522" s="55">
        <f>IF(AF522=0,0,TRUNC((SQRT(AF522)- IF($G522="w",Parameter!$B$12,Parameter!$D$12))/IF($G522="w",Parameter!$C$12,Parameter!$E$12)))</f>
        <v>0</v>
      </c>
      <c r="AH522" s="60">
        <f t="shared" si="113"/>
        <v>0</v>
      </c>
      <c r="AI522" s="61">
        <f>LOOKUP($F522,Urkunde!$A$2:$A$16,IF($G522="w",Urkunde!$B$2:$B$16,Urkunde!$D$2:$D$16))</f>
        <v>0</v>
      </c>
      <c r="AJ522" s="61">
        <f>LOOKUP($F522,Urkunde!$A$2:$A$16,IF($G522="w",Urkunde!$C$2:$C$16,Urkunde!$E$2:$E$16))</f>
        <v>0</v>
      </c>
      <c r="AK522" s="61" t="str">
        <f t="shared" si="114"/>
        <v>-</v>
      </c>
      <c r="AL522" s="29">
        <f t="shared" si="115"/>
        <v>0</v>
      </c>
      <c r="AM522" s="21">
        <f t="shared" si="116"/>
        <v>0</v>
      </c>
      <c r="AN522" s="21">
        <f t="shared" si="117"/>
        <v>0</v>
      </c>
      <c r="AO522" s="21">
        <f t="shared" si="118"/>
        <v>0</v>
      </c>
      <c r="AP522" s="21">
        <f t="shared" si="119"/>
        <v>0</v>
      </c>
      <c r="AQ522" s="21">
        <f t="shared" si="120"/>
        <v>0</v>
      </c>
      <c r="AR522" s="21">
        <f t="shared" si="121"/>
        <v>0</v>
      </c>
      <c r="AS522" s="21">
        <f t="shared" si="122"/>
        <v>0</v>
      </c>
      <c r="AT522" s="21">
        <f t="shared" si="123"/>
        <v>0</v>
      </c>
      <c r="AU522" s="21">
        <f t="shared" si="124"/>
        <v>0</v>
      </c>
      <c r="AV522" s="21">
        <f t="shared" si="125"/>
        <v>0</v>
      </c>
    </row>
    <row r="523" spans="1:48" ht="15.6" x14ac:dyDescent="0.3">
      <c r="A523" s="51"/>
      <c r="B523" s="50"/>
      <c r="C523" s="96"/>
      <c r="D523" s="96"/>
      <c r="E523" s="49"/>
      <c r="F523" s="52">
        <f t="shared" si="112"/>
        <v>0</v>
      </c>
      <c r="G523" s="48"/>
      <c r="H523" s="38"/>
      <c r="I523" s="54">
        <f>IF(H523=0,0,TRUNC((50/(H523+0.24)- IF($G523="w",Parameter!$B$3,Parameter!$D$3))/IF($G523="w",Parameter!$C$3,Parameter!$E$3)))</f>
        <v>0</v>
      </c>
      <c r="J523" s="105"/>
      <c r="K523" s="54">
        <f>IF(J523=0,0,TRUNC((75/(J523+0.24)- IF($G523="w",Parameter!$B$3,Parameter!$D$3))/IF($G523="w",Parameter!$C$3,Parameter!$E$3)))</f>
        <v>0</v>
      </c>
      <c r="L523" s="105"/>
      <c r="M523" s="54">
        <f>IF(L523=0,0,TRUNC((100/(L523+0.24)- IF($G523="w",Parameter!$B$3,Parameter!$D$3))/IF($G523="w",Parameter!$C$3,Parameter!$E$3)))</f>
        <v>0</v>
      </c>
      <c r="N523" s="80"/>
      <c r="O523" s="79" t="s">
        <v>44</v>
      </c>
      <c r="P523" s="81"/>
      <c r="Q523" s="54">
        <f>IF($G523="m",0,IF(AND($P523=0,$N523=0),0,TRUNC((800/($N523*60+$P523)-IF($G523="w",Parameter!$B$6,Parameter!$D$6))/IF($G523="w",Parameter!$C$6,Parameter!$E$6))))</f>
        <v>0</v>
      </c>
      <c r="R523" s="106"/>
      <c r="S523" s="73">
        <f>IF(R523=0,0,TRUNC((2000/(R523)- IF(Q523="w",Parameter!$B$6,Parameter!$D$6))/IF(Q523="w",Parameter!$C$6,Parameter!$E$6)))</f>
        <v>0</v>
      </c>
      <c r="T523" s="106"/>
      <c r="U523" s="73">
        <f>IF(T523=0,0,TRUNC((2000/(T523)- IF(Q523="w",Parameter!$B$3,Parameter!$D$3))/IF(Q523="w",Parameter!$C$3,Parameter!$E$3)))</f>
        <v>0</v>
      </c>
      <c r="V523" s="80"/>
      <c r="W523" s="79" t="s">
        <v>44</v>
      </c>
      <c r="X523" s="81"/>
      <c r="Y523" s="54">
        <f>IF($G523="w",0,IF(AND($V523=0,$X523=0),0,TRUNC((1000/($V523*60+$X523)-IF($G523="w",Parameter!$B$6,Parameter!$D$6))/IF($G523="w",Parameter!$C$6,Parameter!$E$6))))</f>
        <v>0</v>
      </c>
      <c r="Z523" s="37"/>
      <c r="AA523" s="104">
        <f>IF(Z523=0,0,TRUNC((SQRT(Z523)- IF($G523="w",Parameter!$B$11,Parameter!$D$11))/IF($G523="w",Parameter!$C$11,Parameter!$E$11)))</f>
        <v>0</v>
      </c>
      <c r="AB523" s="105"/>
      <c r="AC523" s="104">
        <f>IF(AB523=0,0,TRUNC((SQRT(AB523)- IF($G523="w",Parameter!$B$10,Parameter!$D$10))/IF($G523="w",Parameter!$C$10,Parameter!$E$10)))</f>
        <v>0</v>
      </c>
      <c r="AD523" s="38"/>
      <c r="AE523" s="55">
        <f>IF(AD523=0,0,TRUNC((SQRT(AD523)- IF($G523="w",Parameter!$B$15,Parameter!$D$15))/IF($G523="w",Parameter!$C$15,Parameter!$E$15)))</f>
        <v>0</v>
      </c>
      <c r="AF523" s="32"/>
      <c r="AG523" s="55">
        <f>IF(AF523=0,0,TRUNC((SQRT(AF523)- IF($G523="w",Parameter!$B$12,Parameter!$D$12))/IF($G523="w",Parameter!$C$12,Parameter!$E$12)))</f>
        <v>0</v>
      </c>
      <c r="AH523" s="60">
        <f t="shared" si="113"/>
        <v>0</v>
      </c>
      <c r="AI523" s="61">
        <f>LOOKUP($F523,Urkunde!$A$2:$A$16,IF($G523="w",Urkunde!$B$2:$B$16,Urkunde!$D$2:$D$16))</f>
        <v>0</v>
      </c>
      <c r="AJ523" s="61">
        <f>LOOKUP($F523,Urkunde!$A$2:$A$16,IF($G523="w",Urkunde!$C$2:$C$16,Urkunde!$E$2:$E$16))</f>
        <v>0</v>
      </c>
      <c r="AK523" s="61" t="str">
        <f t="shared" si="114"/>
        <v>-</v>
      </c>
      <c r="AL523" s="29">
        <f t="shared" si="115"/>
        <v>0</v>
      </c>
      <c r="AM523" s="21">
        <f t="shared" si="116"/>
        <v>0</v>
      </c>
      <c r="AN523" s="21">
        <f t="shared" si="117"/>
        <v>0</v>
      </c>
      <c r="AO523" s="21">
        <f t="shared" si="118"/>
        <v>0</v>
      </c>
      <c r="AP523" s="21">
        <f t="shared" si="119"/>
        <v>0</v>
      </c>
      <c r="AQ523" s="21">
        <f t="shared" si="120"/>
        <v>0</v>
      </c>
      <c r="AR523" s="21">
        <f t="shared" si="121"/>
        <v>0</v>
      </c>
      <c r="AS523" s="21">
        <f t="shared" si="122"/>
        <v>0</v>
      </c>
      <c r="AT523" s="21">
        <f t="shared" si="123"/>
        <v>0</v>
      </c>
      <c r="AU523" s="21">
        <f t="shared" si="124"/>
        <v>0</v>
      </c>
      <c r="AV523" s="21">
        <f t="shared" si="125"/>
        <v>0</v>
      </c>
    </row>
    <row r="524" spans="1:48" ht="15.6" x14ac:dyDescent="0.3">
      <c r="A524" s="51"/>
      <c r="B524" s="50"/>
      <c r="C524" s="96"/>
      <c r="D524" s="96"/>
      <c r="E524" s="49"/>
      <c r="F524" s="52">
        <f t="shared" si="112"/>
        <v>0</v>
      </c>
      <c r="G524" s="48"/>
      <c r="H524" s="38"/>
      <c r="I524" s="54">
        <f>IF(H524=0,0,TRUNC((50/(H524+0.24)- IF($G524="w",Parameter!$B$3,Parameter!$D$3))/IF($G524="w",Parameter!$C$3,Parameter!$E$3)))</f>
        <v>0</v>
      </c>
      <c r="J524" s="105"/>
      <c r="K524" s="54">
        <f>IF(J524=0,0,TRUNC((75/(J524+0.24)- IF($G524="w",Parameter!$B$3,Parameter!$D$3))/IF($G524="w",Parameter!$C$3,Parameter!$E$3)))</f>
        <v>0</v>
      </c>
      <c r="L524" s="105"/>
      <c r="M524" s="54">
        <f>IF(L524=0,0,TRUNC((100/(L524+0.24)- IF($G524="w",Parameter!$B$3,Parameter!$D$3))/IF($G524="w",Parameter!$C$3,Parameter!$E$3)))</f>
        <v>0</v>
      </c>
      <c r="N524" s="80"/>
      <c r="O524" s="79" t="s">
        <v>44</v>
      </c>
      <c r="P524" s="81"/>
      <c r="Q524" s="54">
        <f>IF($G524="m",0,IF(AND($P524=0,$N524=0),0,TRUNC((800/($N524*60+$P524)-IF($G524="w",Parameter!$B$6,Parameter!$D$6))/IF($G524="w",Parameter!$C$6,Parameter!$E$6))))</f>
        <v>0</v>
      </c>
      <c r="R524" s="106"/>
      <c r="S524" s="73">
        <f>IF(R524=0,0,TRUNC((2000/(R524)- IF(Q524="w",Parameter!$B$6,Parameter!$D$6))/IF(Q524="w",Parameter!$C$6,Parameter!$E$6)))</f>
        <v>0</v>
      </c>
      <c r="T524" s="106"/>
      <c r="U524" s="73">
        <f>IF(T524=0,0,TRUNC((2000/(T524)- IF(Q524="w",Parameter!$B$3,Parameter!$D$3))/IF(Q524="w",Parameter!$C$3,Parameter!$E$3)))</f>
        <v>0</v>
      </c>
      <c r="V524" s="80"/>
      <c r="W524" s="79" t="s">
        <v>44</v>
      </c>
      <c r="X524" s="81"/>
      <c r="Y524" s="54">
        <f>IF($G524="w",0,IF(AND($V524=0,$X524=0),0,TRUNC((1000/($V524*60+$X524)-IF($G524="w",Parameter!$B$6,Parameter!$D$6))/IF($G524="w",Parameter!$C$6,Parameter!$E$6))))</f>
        <v>0</v>
      </c>
      <c r="Z524" s="37"/>
      <c r="AA524" s="104">
        <f>IF(Z524=0,0,TRUNC((SQRT(Z524)- IF($G524="w",Parameter!$B$11,Parameter!$D$11))/IF($G524="w",Parameter!$C$11,Parameter!$E$11)))</f>
        <v>0</v>
      </c>
      <c r="AB524" s="105"/>
      <c r="AC524" s="104">
        <f>IF(AB524=0,0,TRUNC((SQRT(AB524)- IF($G524="w",Parameter!$B$10,Parameter!$D$10))/IF($G524="w",Parameter!$C$10,Parameter!$E$10)))</f>
        <v>0</v>
      </c>
      <c r="AD524" s="38"/>
      <c r="AE524" s="55">
        <f>IF(AD524=0,0,TRUNC((SQRT(AD524)- IF($G524="w",Parameter!$B$15,Parameter!$D$15))/IF($G524="w",Parameter!$C$15,Parameter!$E$15)))</f>
        <v>0</v>
      </c>
      <c r="AF524" s="32"/>
      <c r="AG524" s="55">
        <f>IF(AF524=0,0,TRUNC((SQRT(AF524)- IF($G524="w",Parameter!$B$12,Parameter!$D$12))/IF($G524="w",Parameter!$C$12,Parameter!$E$12)))</f>
        <v>0</v>
      </c>
      <c r="AH524" s="60">
        <f t="shared" si="113"/>
        <v>0</v>
      </c>
      <c r="AI524" s="61">
        <f>LOOKUP($F524,Urkunde!$A$2:$A$16,IF($G524="w",Urkunde!$B$2:$B$16,Urkunde!$D$2:$D$16))</f>
        <v>0</v>
      </c>
      <c r="AJ524" s="61">
        <f>LOOKUP($F524,Urkunde!$A$2:$A$16,IF($G524="w",Urkunde!$C$2:$C$16,Urkunde!$E$2:$E$16))</f>
        <v>0</v>
      </c>
      <c r="AK524" s="61" t="str">
        <f t="shared" si="114"/>
        <v>-</v>
      </c>
      <c r="AL524" s="29">
        <f t="shared" si="115"/>
        <v>0</v>
      </c>
      <c r="AM524" s="21">
        <f t="shared" si="116"/>
        <v>0</v>
      </c>
      <c r="AN524" s="21">
        <f t="shared" si="117"/>
        <v>0</v>
      </c>
      <c r="AO524" s="21">
        <f t="shared" si="118"/>
        <v>0</v>
      </c>
      <c r="AP524" s="21">
        <f t="shared" si="119"/>
        <v>0</v>
      </c>
      <c r="AQ524" s="21">
        <f t="shared" si="120"/>
        <v>0</v>
      </c>
      <c r="AR524" s="21">
        <f t="shared" si="121"/>
        <v>0</v>
      </c>
      <c r="AS524" s="21">
        <f t="shared" si="122"/>
        <v>0</v>
      </c>
      <c r="AT524" s="21">
        <f t="shared" si="123"/>
        <v>0</v>
      </c>
      <c r="AU524" s="21">
        <f t="shared" si="124"/>
        <v>0</v>
      </c>
      <c r="AV524" s="21">
        <f t="shared" si="125"/>
        <v>0</v>
      </c>
    </row>
    <row r="525" spans="1:48" ht="15.6" x14ac:dyDescent="0.3">
      <c r="A525" s="51"/>
      <c r="B525" s="50"/>
      <c r="C525" s="96"/>
      <c r="D525" s="96"/>
      <c r="E525" s="49"/>
      <c r="F525" s="52">
        <f t="shared" si="112"/>
        <v>0</v>
      </c>
      <c r="G525" s="48"/>
      <c r="H525" s="38"/>
      <c r="I525" s="54">
        <f>IF(H525=0,0,TRUNC((50/(H525+0.24)- IF($G525="w",Parameter!$B$3,Parameter!$D$3))/IF($G525="w",Parameter!$C$3,Parameter!$E$3)))</f>
        <v>0</v>
      </c>
      <c r="J525" s="105"/>
      <c r="K525" s="54">
        <f>IF(J525=0,0,TRUNC((75/(J525+0.24)- IF($G525="w",Parameter!$B$3,Parameter!$D$3))/IF($G525="w",Parameter!$C$3,Parameter!$E$3)))</f>
        <v>0</v>
      </c>
      <c r="L525" s="105"/>
      <c r="M525" s="54">
        <f>IF(L525=0,0,TRUNC((100/(L525+0.24)- IF($G525="w",Parameter!$B$3,Parameter!$D$3))/IF($G525="w",Parameter!$C$3,Parameter!$E$3)))</f>
        <v>0</v>
      </c>
      <c r="N525" s="80"/>
      <c r="O525" s="79" t="s">
        <v>44</v>
      </c>
      <c r="P525" s="81"/>
      <c r="Q525" s="54">
        <f>IF($G525="m",0,IF(AND($P525=0,$N525=0),0,TRUNC((800/($N525*60+$P525)-IF($G525="w",Parameter!$B$6,Parameter!$D$6))/IF($G525="w",Parameter!$C$6,Parameter!$E$6))))</f>
        <v>0</v>
      </c>
      <c r="R525" s="106"/>
      <c r="S525" s="73">
        <f>IF(R525=0,0,TRUNC((2000/(R525)- IF(Q525="w",Parameter!$B$6,Parameter!$D$6))/IF(Q525="w",Parameter!$C$6,Parameter!$E$6)))</f>
        <v>0</v>
      </c>
      <c r="T525" s="106"/>
      <c r="U525" s="73">
        <f>IF(T525=0,0,TRUNC((2000/(T525)- IF(Q525="w",Parameter!$B$3,Parameter!$D$3))/IF(Q525="w",Parameter!$C$3,Parameter!$E$3)))</f>
        <v>0</v>
      </c>
      <c r="V525" s="80"/>
      <c r="W525" s="79" t="s">
        <v>44</v>
      </c>
      <c r="X525" s="81"/>
      <c r="Y525" s="54">
        <f>IF($G525="w",0,IF(AND($V525=0,$X525=0),0,TRUNC((1000/($V525*60+$X525)-IF($G525="w",Parameter!$B$6,Parameter!$D$6))/IF($G525="w",Parameter!$C$6,Parameter!$E$6))))</f>
        <v>0</v>
      </c>
      <c r="Z525" s="37"/>
      <c r="AA525" s="104">
        <f>IF(Z525=0,0,TRUNC((SQRT(Z525)- IF($G525="w",Parameter!$B$11,Parameter!$D$11))/IF($G525="w",Parameter!$C$11,Parameter!$E$11)))</f>
        <v>0</v>
      </c>
      <c r="AB525" s="105"/>
      <c r="AC525" s="104">
        <f>IF(AB525=0,0,TRUNC((SQRT(AB525)- IF($G525="w",Parameter!$B$10,Parameter!$D$10))/IF($G525="w",Parameter!$C$10,Parameter!$E$10)))</f>
        <v>0</v>
      </c>
      <c r="AD525" s="38"/>
      <c r="AE525" s="55">
        <f>IF(AD525=0,0,TRUNC((SQRT(AD525)- IF($G525="w",Parameter!$B$15,Parameter!$D$15))/IF($G525="w",Parameter!$C$15,Parameter!$E$15)))</f>
        <v>0</v>
      </c>
      <c r="AF525" s="32"/>
      <c r="AG525" s="55">
        <f>IF(AF525=0,0,TRUNC((SQRT(AF525)- IF($G525="w",Parameter!$B$12,Parameter!$D$12))/IF($G525="w",Parameter!$C$12,Parameter!$E$12)))</f>
        <v>0</v>
      </c>
      <c r="AH525" s="60">
        <f t="shared" si="113"/>
        <v>0</v>
      </c>
      <c r="AI525" s="61">
        <f>LOOKUP($F525,Urkunde!$A$2:$A$16,IF($G525="w",Urkunde!$B$2:$B$16,Urkunde!$D$2:$D$16))</f>
        <v>0</v>
      </c>
      <c r="AJ525" s="61">
        <f>LOOKUP($F525,Urkunde!$A$2:$A$16,IF($G525="w",Urkunde!$C$2:$C$16,Urkunde!$E$2:$E$16))</f>
        <v>0</v>
      </c>
      <c r="AK525" s="61" t="str">
        <f t="shared" si="114"/>
        <v>-</v>
      </c>
      <c r="AL525" s="29">
        <f t="shared" si="115"/>
        <v>0</v>
      </c>
      <c r="AM525" s="21">
        <f t="shared" si="116"/>
        <v>0</v>
      </c>
      <c r="AN525" s="21">
        <f t="shared" si="117"/>
        <v>0</v>
      </c>
      <c r="AO525" s="21">
        <f t="shared" si="118"/>
        <v>0</v>
      </c>
      <c r="AP525" s="21">
        <f t="shared" si="119"/>
        <v>0</v>
      </c>
      <c r="AQ525" s="21">
        <f t="shared" si="120"/>
        <v>0</v>
      </c>
      <c r="AR525" s="21">
        <f t="shared" si="121"/>
        <v>0</v>
      </c>
      <c r="AS525" s="21">
        <f t="shared" si="122"/>
        <v>0</v>
      </c>
      <c r="AT525" s="21">
        <f t="shared" si="123"/>
        <v>0</v>
      </c>
      <c r="AU525" s="21">
        <f t="shared" si="124"/>
        <v>0</v>
      </c>
      <c r="AV525" s="21">
        <f t="shared" si="125"/>
        <v>0</v>
      </c>
    </row>
    <row r="526" spans="1:48" ht="15.6" x14ac:dyDescent="0.3">
      <c r="A526" s="51"/>
      <c r="B526" s="50"/>
      <c r="C526" s="96"/>
      <c r="D526" s="96"/>
      <c r="E526" s="49"/>
      <c r="F526" s="52">
        <f t="shared" si="112"/>
        <v>0</v>
      </c>
      <c r="G526" s="48"/>
      <c r="H526" s="38"/>
      <c r="I526" s="54">
        <f>IF(H526=0,0,TRUNC((50/(H526+0.24)- IF($G526="w",Parameter!$B$3,Parameter!$D$3))/IF($G526="w",Parameter!$C$3,Parameter!$E$3)))</f>
        <v>0</v>
      </c>
      <c r="J526" s="105"/>
      <c r="K526" s="54">
        <f>IF(J526=0,0,TRUNC((75/(J526+0.24)- IF($G526="w",Parameter!$B$3,Parameter!$D$3))/IF($G526="w",Parameter!$C$3,Parameter!$E$3)))</f>
        <v>0</v>
      </c>
      <c r="L526" s="105"/>
      <c r="M526" s="54">
        <f>IF(L526=0,0,TRUNC((100/(L526+0.24)- IF($G526="w",Parameter!$B$3,Parameter!$D$3))/IF($G526="w",Parameter!$C$3,Parameter!$E$3)))</f>
        <v>0</v>
      </c>
      <c r="N526" s="80"/>
      <c r="O526" s="79" t="s">
        <v>44</v>
      </c>
      <c r="P526" s="81"/>
      <c r="Q526" s="54">
        <f>IF($G526="m",0,IF(AND($P526=0,$N526=0),0,TRUNC((800/($N526*60+$P526)-IF($G526="w",Parameter!$B$6,Parameter!$D$6))/IF($G526="w",Parameter!$C$6,Parameter!$E$6))))</f>
        <v>0</v>
      </c>
      <c r="R526" s="106"/>
      <c r="S526" s="73">
        <f>IF(R526=0,0,TRUNC((2000/(R526)- IF(Q526="w",Parameter!$B$6,Parameter!$D$6))/IF(Q526="w",Parameter!$C$6,Parameter!$E$6)))</f>
        <v>0</v>
      </c>
      <c r="T526" s="106"/>
      <c r="U526" s="73">
        <f>IF(T526=0,0,TRUNC((2000/(T526)- IF(Q526="w",Parameter!$B$3,Parameter!$D$3))/IF(Q526="w",Parameter!$C$3,Parameter!$E$3)))</f>
        <v>0</v>
      </c>
      <c r="V526" s="80"/>
      <c r="W526" s="79" t="s">
        <v>44</v>
      </c>
      <c r="X526" s="81"/>
      <c r="Y526" s="54">
        <f>IF($G526="w",0,IF(AND($V526=0,$X526=0),0,TRUNC((1000/($V526*60+$X526)-IF($G526="w",Parameter!$B$6,Parameter!$D$6))/IF($G526="w",Parameter!$C$6,Parameter!$E$6))))</f>
        <v>0</v>
      </c>
      <c r="Z526" s="37"/>
      <c r="AA526" s="104">
        <f>IF(Z526=0,0,TRUNC((SQRT(Z526)- IF($G526="w",Parameter!$B$11,Parameter!$D$11))/IF($G526="w",Parameter!$C$11,Parameter!$E$11)))</f>
        <v>0</v>
      </c>
      <c r="AB526" s="105"/>
      <c r="AC526" s="104">
        <f>IF(AB526=0,0,TRUNC((SQRT(AB526)- IF($G526="w",Parameter!$B$10,Parameter!$D$10))/IF($G526="w",Parameter!$C$10,Parameter!$E$10)))</f>
        <v>0</v>
      </c>
      <c r="AD526" s="38"/>
      <c r="AE526" s="55">
        <f>IF(AD526=0,0,TRUNC((SQRT(AD526)- IF($G526="w",Parameter!$B$15,Parameter!$D$15))/IF($G526="w",Parameter!$C$15,Parameter!$E$15)))</f>
        <v>0</v>
      </c>
      <c r="AF526" s="32"/>
      <c r="AG526" s="55">
        <f>IF(AF526=0,0,TRUNC((SQRT(AF526)- IF($G526="w",Parameter!$B$12,Parameter!$D$12))/IF($G526="w",Parameter!$C$12,Parameter!$E$12)))</f>
        <v>0</v>
      </c>
      <c r="AH526" s="60">
        <f t="shared" si="113"/>
        <v>0</v>
      </c>
      <c r="AI526" s="61">
        <f>LOOKUP($F526,Urkunde!$A$2:$A$16,IF($G526="w",Urkunde!$B$2:$B$16,Urkunde!$D$2:$D$16))</f>
        <v>0</v>
      </c>
      <c r="AJ526" s="61">
        <f>LOOKUP($F526,Urkunde!$A$2:$A$16,IF($G526="w",Urkunde!$C$2:$C$16,Urkunde!$E$2:$E$16))</f>
        <v>0</v>
      </c>
      <c r="AK526" s="61" t="str">
        <f t="shared" si="114"/>
        <v>-</v>
      </c>
      <c r="AL526" s="29">
        <f t="shared" si="115"/>
        <v>0</v>
      </c>
      <c r="AM526" s="21">
        <f t="shared" si="116"/>
        <v>0</v>
      </c>
      <c r="AN526" s="21">
        <f t="shared" si="117"/>
        <v>0</v>
      </c>
      <c r="AO526" s="21">
        <f t="shared" si="118"/>
        <v>0</v>
      </c>
      <c r="AP526" s="21">
        <f t="shared" si="119"/>
        <v>0</v>
      </c>
      <c r="AQ526" s="21">
        <f t="shared" si="120"/>
        <v>0</v>
      </c>
      <c r="AR526" s="21">
        <f t="shared" si="121"/>
        <v>0</v>
      </c>
      <c r="AS526" s="21">
        <f t="shared" si="122"/>
        <v>0</v>
      </c>
      <c r="AT526" s="21">
        <f t="shared" si="123"/>
        <v>0</v>
      </c>
      <c r="AU526" s="21">
        <f t="shared" si="124"/>
        <v>0</v>
      </c>
      <c r="AV526" s="21">
        <f t="shared" si="125"/>
        <v>0</v>
      </c>
    </row>
    <row r="527" spans="1:48" ht="15.6" x14ac:dyDescent="0.3">
      <c r="A527" s="51"/>
      <c r="B527" s="50"/>
      <c r="C527" s="96"/>
      <c r="D527" s="96"/>
      <c r="E527" s="49"/>
      <c r="F527" s="52">
        <f t="shared" si="112"/>
        <v>0</v>
      </c>
      <c r="G527" s="48"/>
      <c r="H527" s="38"/>
      <c r="I527" s="54">
        <f>IF(H527=0,0,TRUNC((50/(H527+0.24)- IF($G527="w",Parameter!$B$3,Parameter!$D$3))/IF($G527="w",Parameter!$C$3,Parameter!$E$3)))</f>
        <v>0</v>
      </c>
      <c r="J527" s="105"/>
      <c r="K527" s="54">
        <f>IF(J527=0,0,TRUNC((75/(J527+0.24)- IF($G527="w",Parameter!$B$3,Parameter!$D$3))/IF($G527="w",Parameter!$C$3,Parameter!$E$3)))</f>
        <v>0</v>
      </c>
      <c r="L527" s="105"/>
      <c r="M527" s="54">
        <f>IF(L527=0,0,TRUNC((100/(L527+0.24)- IF($G527="w",Parameter!$B$3,Parameter!$D$3))/IF($G527="w",Parameter!$C$3,Parameter!$E$3)))</f>
        <v>0</v>
      </c>
      <c r="N527" s="80"/>
      <c r="O527" s="79" t="s">
        <v>44</v>
      </c>
      <c r="P527" s="81"/>
      <c r="Q527" s="54">
        <f>IF($G527="m",0,IF(AND($P527=0,$N527=0),0,TRUNC((800/($N527*60+$P527)-IF($G527="w",Parameter!$B$6,Parameter!$D$6))/IF($G527="w",Parameter!$C$6,Parameter!$E$6))))</f>
        <v>0</v>
      </c>
      <c r="R527" s="106"/>
      <c r="S527" s="73">
        <f>IF(R527=0,0,TRUNC((2000/(R527)- IF(Q527="w",Parameter!$B$6,Parameter!$D$6))/IF(Q527="w",Parameter!$C$6,Parameter!$E$6)))</f>
        <v>0</v>
      </c>
      <c r="T527" s="106"/>
      <c r="U527" s="73">
        <f>IF(T527=0,0,TRUNC((2000/(T527)- IF(Q527="w",Parameter!$B$3,Parameter!$D$3))/IF(Q527="w",Parameter!$C$3,Parameter!$E$3)))</f>
        <v>0</v>
      </c>
      <c r="V527" s="80"/>
      <c r="W527" s="79" t="s">
        <v>44</v>
      </c>
      <c r="X527" s="81"/>
      <c r="Y527" s="54">
        <f>IF($G527="w",0,IF(AND($V527=0,$X527=0),0,TRUNC((1000/($V527*60+$X527)-IF($G527="w",Parameter!$B$6,Parameter!$D$6))/IF($G527="w",Parameter!$C$6,Parameter!$E$6))))</f>
        <v>0</v>
      </c>
      <c r="Z527" s="37"/>
      <c r="AA527" s="104">
        <f>IF(Z527=0,0,TRUNC((SQRT(Z527)- IF($G527="w",Parameter!$B$11,Parameter!$D$11))/IF($G527="w",Parameter!$C$11,Parameter!$E$11)))</f>
        <v>0</v>
      </c>
      <c r="AB527" s="105"/>
      <c r="AC527" s="104">
        <f>IF(AB527=0,0,TRUNC((SQRT(AB527)- IF($G527="w",Parameter!$B$10,Parameter!$D$10))/IF($G527="w",Parameter!$C$10,Parameter!$E$10)))</f>
        <v>0</v>
      </c>
      <c r="AD527" s="38"/>
      <c r="AE527" s="55">
        <f>IF(AD527=0,0,TRUNC((SQRT(AD527)- IF($G527="w",Parameter!$B$15,Parameter!$D$15))/IF($G527="w",Parameter!$C$15,Parameter!$E$15)))</f>
        <v>0</v>
      </c>
      <c r="AF527" s="32"/>
      <c r="AG527" s="55">
        <f>IF(AF527=0,0,TRUNC((SQRT(AF527)- IF($G527="w",Parameter!$B$12,Parameter!$D$12))/IF($G527="w",Parameter!$C$12,Parameter!$E$12)))</f>
        <v>0</v>
      </c>
      <c r="AH527" s="60">
        <f t="shared" si="113"/>
        <v>0</v>
      </c>
      <c r="AI527" s="61">
        <f>LOOKUP($F527,Urkunde!$A$2:$A$16,IF($G527="w",Urkunde!$B$2:$B$16,Urkunde!$D$2:$D$16))</f>
        <v>0</v>
      </c>
      <c r="AJ527" s="61">
        <f>LOOKUP($F527,Urkunde!$A$2:$A$16,IF($G527="w",Urkunde!$C$2:$C$16,Urkunde!$E$2:$E$16))</f>
        <v>0</v>
      </c>
      <c r="AK527" s="61" t="str">
        <f t="shared" si="114"/>
        <v>-</v>
      </c>
      <c r="AL527" s="29">
        <f t="shared" si="115"/>
        <v>0</v>
      </c>
      <c r="AM527" s="21">
        <f t="shared" si="116"/>
        <v>0</v>
      </c>
      <c r="AN527" s="21">
        <f t="shared" si="117"/>
        <v>0</v>
      </c>
      <c r="AO527" s="21">
        <f t="shared" si="118"/>
        <v>0</v>
      </c>
      <c r="AP527" s="21">
        <f t="shared" si="119"/>
        <v>0</v>
      </c>
      <c r="AQ527" s="21">
        <f t="shared" si="120"/>
        <v>0</v>
      </c>
      <c r="AR527" s="21">
        <f t="shared" si="121"/>
        <v>0</v>
      </c>
      <c r="AS527" s="21">
        <f t="shared" si="122"/>
        <v>0</v>
      </c>
      <c r="AT527" s="21">
        <f t="shared" si="123"/>
        <v>0</v>
      </c>
      <c r="AU527" s="21">
        <f t="shared" si="124"/>
        <v>0</v>
      </c>
      <c r="AV527" s="21">
        <f t="shared" si="125"/>
        <v>0</v>
      </c>
    </row>
    <row r="528" spans="1:48" ht="15.6" x14ac:dyDescent="0.3">
      <c r="A528" s="51"/>
      <c r="B528" s="50"/>
      <c r="C528" s="96"/>
      <c r="D528" s="96"/>
      <c r="E528" s="49"/>
      <c r="F528" s="52">
        <f t="shared" si="112"/>
        <v>0</v>
      </c>
      <c r="G528" s="48"/>
      <c r="H528" s="38"/>
      <c r="I528" s="54">
        <f>IF(H528=0,0,TRUNC((50/(H528+0.24)- IF($G528="w",Parameter!$B$3,Parameter!$D$3))/IF($G528="w",Parameter!$C$3,Parameter!$E$3)))</f>
        <v>0</v>
      </c>
      <c r="J528" s="105"/>
      <c r="K528" s="54">
        <f>IF(J528=0,0,TRUNC((75/(J528+0.24)- IF($G528="w",Parameter!$B$3,Parameter!$D$3))/IF($G528="w",Parameter!$C$3,Parameter!$E$3)))</f>
        <v>0</v>
      </c>
      <c r="L528" s="105"/>
      <c r="M528" s="54">
        <f>IF(L528=0,0,TRUNC((100/(L528+0.24)- IF($G528="w",Parameter!$B$3,Parameter!$D$3))/IF($G528="w",Parameter!$C$3,Parameter!$E$3)))</f>
        <v>0</v>
      </c>
      <c r="N528" s="80"/>
      <c r="O528" s="79" t="s">
        <v>44</v>
      </c>
      <c r="P528" s="81"/>
      <c r="Q528" s="54">
        <f>IF($G528="m",0,IF(AND($P528=0,$N528=0),0,TRUNC((800/($N528*60+$P528)-IF($G528="w",Parameter!$B$6,Parameter!$D$6))/IF($G528="w",Parameter!$C$6,Parameter!$E$6))))</f>
        <v>0</v>
      </c>
      <c r="R528" s="106"/>
      <c r="S528" s="73">
        <f>IF(R528=0,0,TRUNC((2000/(R528)- IF(Q528="w",Parameter!$B$6,Parameter!$D$6))/IF(Q528="w",Parameter!$C$6,Parameter!$E$6)))</f>
        <v>0</v>
      </c>
      <c r="T528" s="106"/>
      <c r="U528" s="73">
        <f>IF(T528=0,0,TRUNC((2000/(T528)- IF(Q528="w",Parameter!$B$3,Parameter!$D$3))/IF(Q528="w",Parameter!$C$3,Parameter!$E$3)))</f>
        <v>0</v>
      </c>
      <c r="V528" s="80"/>
      <c r="W528" s="79" t="s">
        <v>44</v>
      </c>
      <c r="X528" s="81"/>
      <c r="Y528" s="54">
        <f>IF($G528="w",0,IF(AND($V528=0,$X528=0),0,TRUNC((1000/($V528*60+$X528)-IF($G528="w",Parameter!$B$6,Parameter!$D$6))/IF($G528="w",Parameter!$C$6,Parameter!$E$6))))</f>
        <v>0</v>
      </c>
      <c r="Z528" s="37"/>
      <c r="AA528" s="104">
        <f>IF(Z528=0,0,TRUNC((SQRT(Z528)- IF($G528="w",Parameter!$B$11,Parameter!$D$11))/IF($G528="w",Parameter!$C$11,Parameter!$E$11)))</f>
        <v>0</v>
      </c>
      <c r="AB528" s="105"/>
      <c r="AC528" s="104">
        <f>IF(AB528=0,0,TRUNC((SQRT(AB528)- IF($G528="w",Parameter!$B$10,Parameter!$D$10))/IF($G528="w",Parameter!$C$10,Parameter!$E$10)))</f>
        <v>0</v>
      </c>
      <c r="AD528" s="38"/>
      <c r="AE528" s="55">
        <f>IF(AD528=0,0,TRUNC((SQRT(AD528)- IF($G528="w",Parameter!$B$15,Parameter!$D$15))/IF($G528="w",Parameter!$C$15,Parameter!$E$15)))</f>
        <v>0</v>
      </c>
      <c r="AF528" s="32"/>
      <c r="AG528" s="55">
        <f>IF(AF528=0,0,TRUNC((SQRT(AF528)- IF($G528="w",Parameter!$B$12,Parameter!$D$12))/IF($G528="w",Parameter!$C$12,Parameter!$E$12)))</f>
        <v>0</v>
      </c>
      <c r="AH528" s="60">
        <f t="shared" si="113"/>
        <v>0</v>
      </c>
      <c r="AI528" s="61">
        <f>LOOKUP($F528,Urkunde!$A$2:$A$16,IF($G528="w",Urkunde!$B$2:$B$16,Urkunde!$D$2:$D$16))</f>
        <v>0</v>
      </c>
      <c r="AJ528" s="61">
        <f>LOOKUP($F528,Urkunde!$A$2:$A$16,IF($G528="w",Urkunde!$C$2:$C$16,Urkunde!$E$2:$E$16))</f>
        <v>0</v>
      </c>
      <c r="AK528" s="61" t="str">
        <f t="shared" si="114"/>
        <v>-</v>
      </c>
      <c r="AL528" s="29">
        <f t="shared" si="115"/>
        <v>0</v>
      </c>
      <c r="AM528" s="21">
        <f t="shared" si="116"/>
        <v>0</v>
      </c>
      <c r="AN528" s="21">
        <f t="shared" si="117"/>
        <v>0</v>
      </c>
      <c r="AO528" s="21">
        <f t="shared" si="118"/>
        <v>0</v>
      </c>
      <c r="AP528" s="21">
        <f t="shared" si="119"/>
        <v>0</v>
      </c>
      <c r="AQ528" s="21">
        <f t="shared" si="120"/>
        <v>0</v>
      </c>
      <c r="AR528" s="21">
        <f t="shared" si="121"/>
        <v>0</v>
      </c>
      <c r="AS528" s="21">
        <f t="shared" si="122"/>
        <v>0</v>
      </c>
      <c r="AT528" s="21">
        <f t="shared" si="123"/>
        <v>0</v>
      </c>
      <c r="AU528" s="21">
        <f t="shared" si="124"/>
        <v>0</v>
      </c>
      <c r="AV528" s="21">
        <f t="shared" si="125"/>
        <v>0</v>
      </c>
    </row>
    <row r="529" spans="1:48" ht="15.6" x14ac:dyDescent="0.3">
      <c r="A529" s="51"/>
      <c r="B529" s="50"/>
      <c r="C529" s="96"/>
      <c r="D529" s="96"/>
      <c r="E529" s="49"/>
      <c r="F529" s="52">
        <f t="shared" si="112"/>
        <v>0</v>
      </c>
      <c r="G529" s="48"/>
      <c r="H529" s="38"/>
      <c r="I529" s="54">
        <f>IF(H529=0,0,TRUNC((50/(H529+0.24)- IF($G529="w",Parameter!$B$3,Parameter!$D$3))/IF($G529="w",Parameter!$C$3,Parameter!$E$3)))</f>
        <v>0</v>
      </c>
      <c r="J529" s="105"/>
      <c r="K529" s="54">
        <f>IF(J529=0,0,TRUNC((75/(J529+0.24)- IF($G529="w",Parameter!$B$3,Parameter!$D$3))/IF($G529="w",Parameter!$C$3,Parameter!$E$3)))</f>
        <v>0</v>
      </c>
      <c r="L529" s="105"/>
      <c r="M529" s="54">
        <f>IF(L529=0,0,TRUNC((100/(L529+0.24)- IF($G529="w",Parameter!$B$3,Parameter!$D$3))/IF($G529="w",Parameter!$C$3,Parameter!$E$3)))</f>
        <v>0</v>
      </c>
      <c r="N529" s="80"/>
      <c r="O529" s="79" t="s">
        <v>44</v>
      </c>
      <c r="P529" s="81"/>
      <c r="Q529" s="54">
        <f>IF($G529="m",0,IF(AND($P529=0,$N529=0),0,TRUNC((800/($N529*60+$P529)-IF($G529="w",Parameter!$B$6,Parameter!$D$6))/IF($G529="w",Parameter!$C$6,Parameter!$E$6))))</f>
        <v>0</v>
      </c>
      <c r="R529" s="106"/>
      <c r="S529" s="73">
        <f>IF(R529=0,0,TRUNC((2000/(R529)- IF(Q529="w",Parameter!$B$6,Parameter!$D$6))/IF(Q529="w",Parameter!$C$6,Parameter!$E$6)))</f>
        <v>0</v>
      </c>
      <c r="T529" s="106"/>
      <c r="U529" s="73">
        <f>IF(T529=0,0,TRUNC((2000/(T529)- IF(Q529="w",Parameter!$B$3,Parameter!$D$3))/IF(Q529="w",Parameter!$C$3,Parameter!$E$3)))</f>
        <v>0</v>
      </c>
      <c r="V529" s="80"/>
      <c r="W529" s="79" t="s">
        <v>44</v>
      </c>
      <c r="X529" s="81"/>
      <c r="Y529" s="54">
        <f>IF($G529="w",0,IF(AND($V529=0,$X529=0),0,TRUNC((1000/($V529*60+$X529)-IF($G529="w",Parameter!$B$6,Parameter!$D$6))/IF($G529="w",Parameter!$C$6,Parameter!$E$6))))</f>
        <v>0</v>
      </c>
      <c r="Z529" s="37"/>
      <c r="AA529" s="104">
        <f>IF(Z529=0,0,TRUNC((SQRT(Z529)- IF($G529="w",Parameter!$B$11,Parameter!$D$11))/IF($G529="w",Parameter!$C$11,Parameter!$E$11)))</f>
        <v>0</v>
      </c>
      <c r="AB529" s="105"/>
      <c r="AC529" s="104">
        <f>IF(AB529=0,0,TRUNC((SQRT(AB529)- IF($G529="w",Parameter!$B$10,Parameter!$D$10))/IF($G529="w",Parameter!$C$10,Parameter!$E$10)))</f>
        <v>0</v>
      </c>
      <c r="AD529" s="38"/>
      <c r="AE529" s="55">
        <f>IF(AD529=0,0,TRUNC((SQRT(AD529)- IF($G529="w",Parameter!$B$15,Parameter!$D$15))/IF($G529="w",Parameter!$C$15,Parameter!$E$15)))</f>
        <v>0</v>
      </c>
      <c r="AF529" s="32"/>
      <c r="AG529" s="55">
        <f>IF(AF529=0,0,TRUNC((SQRT(AF529)- IF($G529="w",Parameter!$B$12,Parameter!$D$12))/IF($G529="w",Parameter!$C$12,Parameter!$E$12)))</f>
        <v>0</v>
      </c>
      <c r="AH529" s="60">
        <f t="shared" si="113"/>
        <v>0</v>
      </c>
      <c r="AI529" s="61">
        <f>LOOKUP($F529,Urkunde!$A$2:$A$16,IF($G529="w",Urkunde!$B$2:$B$16,Urkunde!$D$2:$D$16))</f>
        <v>0</v>
      </c>
      <c r="AJ529" s="61">
        <f>LOOKUP($F529,Urkunde!$A$2:$A$16,IF($G529="w",Urkunde!$C$2:$C$16,Urkunde!$E$2:$E$16))</f>
        <v>0</v>
      </c>
      <c r="AK529" s="61" t="str">
        <f t="shared" si="114"/>
        <v>-</v>
      </c>
      <c r="AL529" s="29">
        <f t="shared" si="115"/>
        <v>0</v>
      </c>
      <c r="AM529" s="21">
        <f t="shared" si="116"/>
        <v>0</v>
      </c>
      <c r="AN529" s="21">
        <f t="shared" si="117"/>
        <v>0</v>
      </c>
      <c r="AO529" s="21">
        <f t="shared" si="118"/>
        <v>0</v>
      </c>
      <c r="AP529" s="21">
        <f t="shared" si="119"/>
        <v>0</v>
      </c>
      <c r="AQ529" s="21">
        <f t="shared" si="120"/>
        <v>0</v>
      </c>
      <c r="AR529" s="21">
        <f t="shared" si="121"/>
        <v>0</v>
      </c>
      <c r="AS529" s="21">
        <f t="shared" si="122"/>
        <v>0</v>
      </c>
      <c r="AT529" s="21">
        <f t="shared" si="123"/>
        <v>0</v>
      </c>
      <c r="AU529" s="21">
        <f t="shared" si="124"/>
        <v>0</v>
      </c>
      <c r="AV529" s="21">
        <f t="shared" si="125"/>
        <v>0</v>
      </c>
    </row>
    <row r="530" spans="1:48" ht="15.6" x14ac:dyDescent="0.3">
      <c r="A530" s="51"/>
      <c r="B530" s="50"/>
      <c r="C530" s="96"/>
      <c r="D530" s="96"/>
      <c r="E530" s="49"/>
      <c r="F530" s="52">
        <f t="shared" si="112"/>
        <v>0</v>
      </c>
      <c r="G530" s="48"/>
      <c r="H530" s="38"/>
      <c r="I530" s="54">
        <f>IF(H530=0,0,TRUNC((50/(H530+0.24)- IF($G530="w",Parameter!$B$3,Parameter!$D$3))/IF($G530="w",Parameter!$C$3,Parameter!$E$3)))</f>
        <v>0</v>
      </c>
      <c r="J530" s="105"/>
      <c r="K530" s="54">
        <f>IF(J530=0,0,TRUNC((75/(J530+0.24)- IF($G530="w",Parameter!$B$3,Parameter!$D$3))/IF($G530="w",Parameter!$C$3,Parameter!$E$3)))</f>
        <v>0</v>
      </c>
      <c r="L530" s="105"/>
      <c r="M530" s="54">
        <f>IF(L530=0,0,TRUNC((100/(L530+0.24)- IF($G530="w",Parameter!$B$3,Parameter!$D$3))/IF($G530="w",Parameter!$C$3,Parameter!$E$3)))</f>
        <v>0</v>
      </c>
      <c r="N530" s="80"/>
      <c r="O530" s="79" t="s">
        <v>44</v>
      </c>
      <c r="P530" s="81"/>
      <c r="Q530" s="54">
        <f>IF($G530="m",0,IF(AND($P530=0,$N530=0),0,TRUNC((800/($N530*60+$P530)-IF($G530="w",Parameter!$B$6,Parameter!$D$6))/IF($G530="w",Parameter!$C$6,Parameter!$E$6))))</f>
        <v>0</v>
      </c>
      <c r="R530" s="106"/>
      <c r="S530" s="73">
        <f>IF(R530=0,0,TRUNC((2000/(R530)- IF(Q530="w",Parameter!$B$6,Parameter!$D$6))/IF(Q530="w",Parameter!$C$6,Parameter!$E$6)))</f>
        <v>0</v>
      </c>
      <c r="T530" s="106"/>
      <c r="U530" s="73">
        <f>IF(T530=0,0,TRUNC((2000/(T530)- IF(Q530="w",Parameter!$B$3,Parameter!$D$3))/IF(Q530="w",Parameter!$C$3,Parameter!$E$3)))</f>
        <v>0</v>
      </c>
      <c r="V530" s="80"/>
      <c r="W530" s="79" t="s">
        <v>44</v>
      </c>
      <c r="X530" s="81"/>
      <c r="Y530" s="54">
        <f>IF($G530="w",0,IF(AND($V530=0,$X530=0),0,TRUNC((1000/($V530*60+$X530)-IF($G530="w",Parameter!$B$6,Parameter!$D$6))/IF($G530="w",Parameter!$C$6,Parameter!$E$6))))</f>
        <v>0</v>
      </c>
      <c r="Z530" s="37"/>
      <c r="AA530" s="104">
        <f>IF(Z530=0,0,TRUNC((SQRT(Z530)- IF($G530="w",Parameter!$B$11,Parameter!$D$11))/IF($G530="w",Parameter!$C$11,Parameter!$E$11)))</f>
        <v>0</v>
      </c>
      <c r="AB530" s="105"/>
      <c r="AC530" s="104">
        <f>IF(AB530=0,0,TRUNC((SQRT(AB530)- IF($G530="w",Parameter!$B$10,Parameter!$D$10))/IF($G530="w",Parameter!$C$10,Parameter!$E$10)))</f>
        <v>0</v>
      </c>
      <c r="AD530" s="38"/>
      <c r="AE530" s="55">
        <f>IF(AD530=0,0,TRUNC((SQRT(AD530)- IF($G530="w",Parameter!$B$15,Parameter!$D$15))/IF($G530="w",Parameter!$C$15,Parameter!$E$15)))</f>
        <v>0</v>
      </c>
      <c r="AF530" s="32"/>
      <c r="AG530" s="55">
        <f>IF(AF530=0,0,TRUNC((SQRT(AF530)- IF($G530="w",Parameter!$B$12,Parameter!$D$12))/IF($G530="w",Parameter!$C$12,Parameter!$E$12)))</f>
        <v>0</v>
      </c>
      <c r="AH530" s="60">
        <f t="shared" si="113"/>
        <v>0</v>
      </c>
      <c r="AI530" s="61">
        <f>LOOKUP($F530,Urkunde!$A$2:$A$16,IF($G530="w",Urkunde!$B$2:$B$16,Urkunde!$D$2:$D$16))</f>
        <v>0</v>
      </c>
      <c r="AJ530" s="61">
        <f>LOOKUP($F530,Urkunde!$A$2:$A$16,IF($G530="w",Urkunde!$C$2:$C$16,Urkunde!$E$2:$E$16))</f>
        <v>0</v>
      </c>
      <c r="AK530" s="61" t="str">
        <f t="shared" si="114"/>
        <v>-</v>
      </c>
      <c r="AL530" s="29">
        <f t="shared" si="115"/>
        <v>0</v>
      </c>
      <c r="AM530" s="21">
        <f t="shared" si="116"/>
        <v>0</v>
      </c>
      <c r="AN530" s="21">
        <f t="shared" si="117"/>
        <v>0</v>
      </c>
      <c r="AO530" s="21">
        <f t="shared" si="118"/>
        <v>0</v>
      </c>
      <c r="AP530" s="21">
        <f t="shared" si="119"/>
        <v>0</v>
      </c>
      <c r="AQ530" s="21">
        <f t="shared" si="120"/>
        <v>0</v>
      </c>
      <c r="AR530" s="21">
        <f t="shared" si="121"/>
        <v>0</v>
      </c>
      <c r="AS530" s="21">
        <f t="shared" si="122"/>
        <v>0</v>
      </c>
      <c r="AT530" s="21">
        <f t="shared" si="123"/>
        <v>0</v>
      </c>
      <c r="AU530" s="21">
        <f t="shared" si="124"/>
        <v>0</v>
      </c>
      <c r="AV530" s="21">
        <f t="shared" si="125"/>
        <v>0</v>
      </c>
    </row>
    <row r="531" spans="1:48" ht="15.6" x14ac:dyDescent="0.3">
      <c r="A531" s="51"/>
      <c r="B531" s="50"/>
      <c r="C531" s="96"/>
      <c r="D531" s="96"/>
      <c r="E531" s="49"/>
      <c r="F531" s="52">
        <f t="shared" si="112"/>
        <v>0</v>
      </c>
      <c r="G531" s="48"/>
      <c r="H531" s="38"/>
      <c r="I531" s="54">
        <f>IF(H531=0,0,TRUNC((50/(H531+0.24)- IF($G531="w",Parameter!$B$3,Parameter!$D$3))/IF($G531="w",Parameter!$C$3,Parameter!$E$3)))</f>
        <v>0</v>
      </c>
      <c r="J531" s="105"/>
      <c r="K531" s="54">
        <f>IF(J531=0,0,TRUNC((75/(J531+0.24)- IF($G531="w",Parameter!$B$3,Parameter!$D$3))/IF($G531="w",Parameter!$C$3,Parameter!$E$3)))</f>
        <v>0</v>
      </c>
      <c r="L531" s="105"/>
      <c r="M531" s="54">
        <f>IF(L531=0,0,TRUNC((100/(L531+0.24)- IF($G531="w",Parameter!$B$3,Parameter!$D$3))/IF($G531="w",Parameter!$C$3,Parameter!$E$3)))</f>
        <v>0</v>
      </c>
      <c r="N531" s="80"/>
      <c r="O531" s="79" t="s">
        <v>44</v>
      </c>
      <c r="P531" s="81"/>
      <c r="Q531" s="54">
        <f>IF($G531="m",0,IF(AND($P531=0,$N531=0),0,TRUNC((800/($N531*60+$P531)-IF($G531="w",Parameter!$B$6,Parameter!$D$6))/IF($G531="w",Parameter!$C$6,Parameter!$E$6))))</f>
        <v>0</v>
      </c>
      <c r="R531" s="106"/>
      <c r="S531" s="73">
        <f>IF(R531=0,0,TRUNC((2000/(R531)- IF(Q531="w",Parameter!$B$6,Parameter!$D$6))/IF(Q531="w",Parameter!$C$6,Parameter!$E$6)))</f>
        <v>0</v>
      </c>
      <c r="T531" s="106"/>
      <c r="U531" s="73">
        <f>IF(T531=0,0,TRUNC((2000/(T531)- IF(Q531="w",Parameter!$B$3,Parameter!$D$3))/IF(Q531="w",Parameter!$C$3,Parameter!$E$3)))</f>
        <v>0</v>
      </c>
      <c r="V531" s="80"/>
      <c r="W531" s="79" t="s">
        <v>44</v>
      </c>
      <c r="X531" s="81"/>
      <c r="Y531" s="54">
        <f>IF($G531="w",0,IF(AND($V531=0,$X531=0),0,TRUNC((1000/($V531*60+$X531)-IF($G531="w",Parameter!$B$6,Parameter!$D$6))/IF($G531="w",Parameter!$C$6,Parameter!$E$6))))</f>
        <v>0</v>
      </c>
      <c r="Z531" s="37"/>
      <c r="AA531" s="104">
        <f>IF(Z531=0,0,TRUNC((SQRT(Z531)- IF($G531="w",Parameter!$B$11,Parameter!$D$11))/IF($G531="w",Parameter!$C$11,Parameter!$E$11)))</f>
        <v>0</v>
      </c>
      <c r="AB531" s="105"/>
      <c r="AC531" s="104">
        <f>IF(AB531=0,0,TRUNC((SQRT(AB531)- IF($G531="w",Parameter!$B$10,Parameter!$D$10))/IF($G531="w",Parameter!$C$10,Parameter!$E$10)))</f>
        <v>0</v>
      </c>
      <c r="AD531" s="38"/>
      <c r="AE531" s="55">
        <f>IF(AD531=0,0,TRUNC((SQRT(AD531)- IF($G531="w",Parameter!$B$15,Parameter!$D$15))/IF($G531="w",Parameter!$C$15,Parameter!$E$15)))</f>
        <v>0</v>
      </c>
      <c r="AF531" s="32"/>
      <c r="AG531" s="55">
        <f>IF(AF531=0,0,TRUNC((SQRT(AF531)- IF($G531="w",Parameter!$B$12,Parameter!$D$12))/IF($G531="w",Parameter!$C$12,Parameter!$E$12)))</f>
        <v>0</v>
      </c>
      <c r="AH531" s="60">
        <f t="shared" si="113"/>
        <v>0</v>
      </c>
      <c r="AI531" s="61">
        <f>LOOKUP($F531,Urkunde!$A$2:$A$16,IF($G531="w",Urkunde!$B$2:$B$16,Urkunde!$D$2:$D$16))</f>
        <v>0</v>
      </c>
      <c r="AJ531" s="61">
        <f>LOOKUP($F531,Urkunde!$A$2:$A$16,IF($G531="w",Urkunde!$C$2:$C$16,Urkunde!$E$2:$E$16))</f>
        <v>0</v>
      </c>
      <c r="AK531" s="61" t="str">
        <f t="shared" si="114"/>
        <v>-</v>
      </c>
      <c r="AL531" s="29">
        <f t="shared" si="115"/>
        <v>0</v>
      </c>
      <c r="AM531" s="21">
        <f t="shared" si="116"/>
        <v>0</v>
      </c>
      <c r="AN531" s="21">
        <f t="shared" si="117"/>
        <v>0</v>
      </c>
      <c r="AO531" s="21">
        <f t="shared" si="118"/>
        <v>0</v>
      </c>
      <c r="AP531" s="21">
        <f t="shared" si="119"/>
        <v>0</v>
      </c>
      <c r="AQ531" s="21">
        <f t="shared" si="120"/>
        <v>0</v>
      </c>
      <c r="AR531" s="21">
        <f t="shared" si="121"/>
        <v>0</v>
      </c>
      <c r="AS531" s="21">
        <f t="shared" si="122"/>
        <v>0</v>
      </c>
      <c r="AT531" s="21">
        <f t="shared" si="123"/>
        <v>0</v>
      </c>
      <c r="AU531" s="21">
        <f t="shared" si="124"/>
        <v>0</v>
      </c>
      <c r="AV531" s="21">
        <f t="shared" si="125"/>
        <v>0</v>
      </c>
    </row>
    <row r="532" spans="1:48" ht="15.6" x14ac:dyDescent="0.3">
      <c r="A532" s="51"/>
      <c r="B532" s="50"/>
      <c r="C532" s="96"/>
      <c r="D532" s="96"/>
      <c r="E532" s="49"/>
      <c r="F532" s="52">
        <f t="shared" si="112"/>
        <v>0</v>
      </c>
      <c r="G532" s="48"/>
      <c r="H532" s="38"/>
      <c r="I532" s="54">
        <f>IF(H532=0,0,TRUNC((50/(H532+0.24)- IF($G532="w",Parameter!$B$3,Parameter!$D$3))/IF($G532="w",Parameter!$C$3,Parameter!$E$3)))</f>
        <v>0</v>
      </c>
      <c r="J532" s="105"/>
      <c r="K532" s="54">
        <f>IF(J532=0,0,TRUNC((75/(J532+0.24)- IF($G532="w",Parameter!$B$3,Parameter!$D$3))/IF($G532="w",Parameter!$C$3,Parameter!$E$3)))</f>
        <v>0</v>
      </c>
      <c r="L532" s="105"/>
      <c r="M532" s="54">
        <f>IF(L532=0,0,TRUNC((100/(L532+0.24)- IF($G532="w",Parameter!$B$3,Parameter!$D$3))/IF($G532="w",Parameter!$C$3,Parameter!$E$3)))</f>
        <v>0</v>
      </c>
      <c r="N532" s="80"/>
      <c r="O532" s="79" t="s">
        <v>44</v>
      </c>
      <c r="P532" s="81"/>
      <c r="Q532" s="54">
        <f>IF($G532="m",0,IF(AND($P532=0,$N532=0),0,TRUNC((800/($N532*60+$P532)-IF($G532="w",Parameter!$B$6,Parameter!$D$6))/IF($G532="w",Parameter!$C$6,Parameter!$E$6))))</f>
        <v>0</v>
      </c>
      <c r="R532" s="106"/>
      <c r="S532" s="73">
        <f>IF(R532=0,0,TRUNC((2000/(R532)- IF(Q532="w",Parameter!$B$6,Parameter!$D$6))/IF(Q532="w",Parameter!$C$6,Parameter!$E$6)))</f>
        <v>0</v>
      </c>
      <c r="T532" s="106"/>
      <c r="U532" s="73">
        <f>IF(T532=0,0,TRUNC((2000/(T532)- IF(Q532="w",Parameter!$B$3,Parameter!$D$3))/IF(Q532="w",Parameter!$C$3,Parameter!$E$3)))</f>
        <v>0</v>
      </c>
      <c r="V532" s="80"/>
      <c r="W532" s="79" t="s">
        <v>44</v>
      </c>
      <c r="X532" s="81"/>
      <c r="Y532" s="54">
        <f>IF($G532="w",0,IF(AND($V532=0,$X532=0),0,TRUNC((1000/($V532*60+$X532)-IF($G532="w",Parameter!$B$6,Parameter!$D$6))/IF($G532="w",Parameter!$C$6,Parameter!$E$6))))</f>
        <v>0</v>
      </c>
      <c r="Z532" s="37"/>
      <c r="AA532" s="104">
        <f>IF(Z532=0,0,TRUNC((SQRT(Z532)- IF($G532="w",Parameter!$B$11,Parameter!$D$11))/IF($G532="w",Parameter!$C$11,Parameter!$E$11)))</f>
        <v>0</v>
      </c>
      <c r="AB532" s="105"/>
      <c r="AC532" s="104">
        <f>IF(AB532=0,0,TRUNC((SQRT(AB532)- IF($G532="w",Parameter!$B$10,Parameter!$D$10))/IF($G532="w",Parameter!$C$10,Parameter!$E$10)))</f>
        <v>0</v>
      </c>
      <c r="AD532" s="38"/>
      <c r="AE532" s="55">
        <f>IF(AD532=0,0,TRUNC((SQRT(AD532)- IF($G532="w",Parameter!$B$15,Parameter!$D$15))/IF($G532="w",Parameter!$C$15,Parameter!$E$15)))</f>
        <v>0</v>
      </c>
      <c r="AF532" s="32"/>
      <c r="AG532" s="55">
        <f>IF(AF532=0,0,TRUNC((SQRT(AF532)- IF($G532="w",Parameter!$B$12,Parameter!$D$12))/IF($G532="w",Parameter!$C$12,Parameter!$E$12)))</f>
        <v>0</v>
      </c>
      <c r="AH532" s="60">
        <f t="shared" si="113"/>
        <v>0</v>
      </c>
      <c r="AI532" s="61">
        <f>LOOKUP($F532,Urkunde!$A$2:$A$16,IF($G532="w",Urkunde!$B$2:$B$16,Urkunde!$D$2:$D$16))</f>
        <v>0</v>
      </c>
      <c r="AJ532" s="61">
        <f>LOOKUP($F532,Urkunde!$A$2:$A$16,IF($G532="w",Urkunde!$C$2:$C$16,Urkunde!$E$2:$E$16))</f>
        <v>0</v>
      </c>
      <c r="AK532" s="61" t="str">
        <f t="shared" si="114"/>
        <v>-</v>
      </c>
      <c r="AL532" s="29">
        <f t="shared" si="115"/>
        <v>0</v>
      </c>
      <c r="AM532" s="21">
        <f t="shared" si="116"/>
        <v>0</v>
      </c>
      <c r="AN532" s="21">
        <f t="shared" si="117"/>
        <v>0</v>
      </c>
      <c r="AO532" s="21">
        <f t="shared" si="118"/>
        <v>0</v>
      </c>
      <c r="AP532" s="21">
        <f t="shared" si="119"/>
        <v>0</v>
      </c>
      <c r="AQ532" s="21">
        <f t="shared" si="120"/>
        <v>0</v>
      </c>
      <c r="AR532" s="21">
        <f t="shared" si="121"/>
        <v>0</v>
      </c>
      <c r="AS532" s="21">
        <f t="shared" si="122"/>
        <v>0</v>
      </c>
      <c r="AT532" s="21">
        <f t="shared" si="123"/>
        <v>0</v>
      </c>
      <c r="AU532" s="21">
        <f t="shared" si="124"/>
        <v>0</v>
      </c>
      <c r="AV532" s="21">
        <f t="shared" si="125"/>
        <v>0</v>
      </c>
    </row>
    <row r="533" spans="1:48" ht="15.6" x14ac:dyDescent="0.3">
      <c r="A533" s="51"/>
      <c r="B533" s="50"/>
      <c r="C533" s="96"/>
      <c r="D533" s="96"/>
      <c r="E533" s="49"/>
      <c r="F533" s="52">
        <f t="shared" si="112"/>
        <v>0</v>
      </c>
      <c r="G533" s="48"/>
      <c r="H533" s="38"/>
      <c r="I533" s="54">
        <f>IF(H533=0,0,TRUNC((50/(H533+0.24)- IF($G533="w",Parameter!$B$3,Parameter!$D$3))/IF($G533="w",Parameter!$C$3,Parameter!$E$3)))</f>
        <v>0</v>
      </c>
      <c r="J533" s="105"/>
      <c r="K533" s="54">
        <f>IF(J533=0,0,TRUNC((75/(J533+0.24)- IF($G533="w",Parameter!$B$3,Parameter!$D$3))/IF($G533="w",Parameter!$C$3,Parameter!$E$3)))</f>
        <v>0</v>
      </c>
      <c r="L533" s="105"/>
      <c r="M533" s="54">
        <f>IF(L533=0,0,TRUNC((100/(L533+0.24)- IF($G533="w",Parameter!$B$3,Parameter!$D$3))/IF($G533="w",Parameter!$C$3,Parameter!$E$3)))</f>
        <v>0</v>
      </c>
      <c r="N533" s="80"/>
      <c r="O533" s="79" t="s">
        <v>44</v>
      </c>
      <c r="P533" s="81"/>
      <c r="Q533" s="54">
        <f>IF($G533="m",0,IF(AND($P533=0,$N533=0),0,TRUNC((800/($N533*60+$P533)-IF($G533="w",Parameter!$B$6,Parameter!$D$6))/IF($G533="w",Parameter!$C$6,Parameter!$E$6))))</f>
        <v>0</v>
      </c>
      <c r="R533" s="106"/>
      <c r="S533" s="73">
        <f>IF(R533=0,0,TRUNC((2000/(R533)- IF(Q533="w",Parameter!$B$6,Parameter!$D$6))/IF(Q533="w",Parameter!$C$6,Parameter!$E$6)))</f>
        <v>0</v>
      </c>
      <c r="T533" s="106"/>
      <c r="U533" s="73">
        <f>IF(T533=0,0,TRUNC((2000/(T533)- IF(Q533="w",Parameter!$B$3,Parameter!$D$3))/IF(Q533="w",Parameter!$C$3,Parameter!$E$3)))</f>
        <v>0</v>
      </c>
      <c r="V533" s="80"/>
      <c r="W533" s="79" t="s">
        <v>44</v>
      </c>
      <c r="X533" s="81"/>
      <c r="Y533" s="54">
        <f>IF($G533="w",0,IF(AND($V533=0,$X533=0),0,TRUNC((1000/($V533*60+$X533)-IF($G533="w",Parameter!$B$6,Parameter!$D$6))/IF($G533="w",Parameter!$C$6,Parameter!$E$6))))</f>
        <v>0</v>
      </c>
      <c r="Z533" s="37"/>
      <c r="AA533" s="104">
        <f>IF(Z533=0,0,TRUNC((SQRT(Z533)- IF($G533="w",Parameter!$B$11,Parameter!$D$11))/IF($G533="w",Parameter!$C$11,Parameter!$E$11)))</f>
        <v>0</v>
      </c>
      <c r="AB533" s="105"/>
      <c r="AC533" s="104">
        <f>IF(AB533=0,0,TRUNC((SQRT(AB533)- IF($G533="w",Parameter!$B$10,Parameter!$D$10))/IF($G533="w",Parameter!$C$10,Parameter!$E$10)))</f>
        <v>0</v>
      </c>
      <c r="AD533" s="38"/>
      <c r="AE533" s="55">
        <f>IF(AD533=0,0,TRUNC((SQRT(AD533)- IF($G533="w",Parameter!$B$15,Parameter!$D$15))/IF($G533="w",Parameter!$C$15,Parameter!$E$15)))</f>
        <v>0</v>
      </c>
      <c r="AF533" s="32"/>
      <c r="AG533" s="55">
        <f>IF(AF533=0,0,TRUNC((SQRT(AF533)- IF($G533="w",Parameter!$B$12,Parameter!$D$12))/IF($G533="w",Parameter!$C$12,Parameter!$E$12)))</f>
        <v>0</v>
      </c>
      <c r="AH533" s="60">
        <f t="shared" si="113"/>
        <v>0</v>
      </c>
      <c r="AI533" s="61">
        <f>LOOKUP($F533,Urkunde!$A$2:$A$16,IF($G533="w",Urkunde!$B$2:$B$16,Urkunde!$D$2:$D$16))</f>
        <v>0</v>
      </c>
      <c r="AJ533" s="61">
        <f>LOOKUP($F533,Urkunde!$A$2:$A$16,IF($G533="w",Urkunde!$C$2:$C$16,Urkunde!$E$2:$E$16))</f>
        <v>0</v>
      </c>
      <c r="AK533" s="61" t="str">
        <f t="shared" si="114"/>
        <v>-</v>
      </c>
      <c r="AL533" s="29">
        <f t="shared" si="115"/>
        <v>0</v>
      </c>
      <c r="AM533" s="21">
        <f t="shared" si="116"/>
        <v>0</v>
      </c>
      <c r="AN533" s="21">
        <f t="shared" si="117"/>
        <v>0</v>
      </c>
      <c r="AO533" s="21">
        <f t="shared" si="118"/>
        <v>0</v>
      </c>
      <c r="AP533" s="21">
        <f t="shared" si="119"/>
        <v>0</v>
      </c>
      <c r="AQ533" s="21">
        <f t="shared" si="120"/>
        <v>0</v>
      </c>
      <c r="AR533" s="21">
        <f t="shared" si="121"/>
        <v>0</v>
      </c>
      <c r="AS533" s="21">
        <f t="shared" si="122"/>
        <v>0</v>
      </c>
      <c r="AT533" s="21">
        <f t="shared" si="123"/>
        <v>0</v>
      </c>
      <c r="AU533" s="21">
        <f t="shared" si="124"/>
        <v>0</v>
      </c>
      <c r="AV533" s="21">
        <f t="shared" si="125"/>
        <v>0</v>
      </c>
    </row>
    <row r="534" spans="1:48" ht="15.6" x14ac:dyDescent="0.3">
      <c r="A534" s="51"/>
      <c r="B534" s="50"/>
      <c r="C534" s="96"/>
      <c r="D534" s="96"/>
      <c r="E534" s="49"/>
      <c r="F534" s="52">
        <f t="shared" si="112"/>
        <v>0</v>
      </c>
      <c r="G534" s="48"/>
      <c r="H534" s="38"/>
      <c r="I534" s="54">
        <f>IF(H534=0,0,TRUNC((50/(H534+0.24)- IF($G534="w",Parameter!$B$3,Parameter!$D$3))/IF($G534="w",Parameter!$C$3,Parameter!$E$3)))</f>
        <v>0</v>
      </c>
      <c r="J534" s="105"/>
      <c r="K534" s="54">
        <f>IF(J534=0,0,TRUNC((75/(J534+0.24)- IF($G534="w",Parameter!$B$3,Parameter!$D$3))/IF($G534="w",Parameter!$C$3,Parameter!$E$3)))</f>
        <v>0</v>
      </c>
      <c r="L534" s="105"/>
      <c r="M534" s="54">
        <f>IF(L534=0,0,TRUNC((100/(L534+0.24)- IF($G534="w",Parameter!$B$3,Parameter!$D$3))/IF($G534="w",Parameter!$C$3,Parameter!$E$3)))</f>
        <v>0</v>
      </c>
      <c r="N534" s="80"/>
      <c r="O534" s="79" t="s">
        <v>44</v>
      </c>
      <c r="P534" s="81"/>
      <c r="Q534" s="54">
        <f>IF($G534="m",0,IF(AND($P534=0,$N534=0),0,TRUNC((800/($N534*60+$P534)-IF($G534="w",Parameter!$B$6,Parameter!$D$6))/IF($G534="w",Parameter!$C$6,Parameter!$E$6))))</f>
        <v>0</v>
      </c>
      <c r="R534" s="106"/>
      <c r="S534" s="73">
        <f>IF(R534=0,0,TRUNC((2000/(R534)- IF(Q534="w",Parameter!$B$6,Parameter!$D$6))/IF(Q534="w",Parameter!$C$6,Parameter!$E$6)))</f>
        <v>0</v>
      </c>
      <c r="T534" s="106"/>
      <c r="U534" s="73">
        <f>IF(T534=0,0,TRUNC((2000/(T534)- IF(Q534="w",Parameter!$B$3,Parameter!$D$3))/IF(Q534="w",Parameter!$C$3,Parameter!$E$3)))</f>
        <v>0</v>
      </c>
      <c r="V534" s="80"/>
      <c r="W534" s="79" t="s">
        <v>44</v>
      </c>
      <c r="X534" s="81"/>
      <c r="Y534" s="54">
        <f>IF($G534="w",0,IF(AND($V534=0,$X534=0),0,TRUNC((1000/($V534*60+$X534)-IF($G534="w",Parameter!$B$6,Parameter!$D$6))/IF($G534="w",Parameter!$C$6,Parameter!$E$6))))</f>
        <v>0</v>
      </c>
      <c r="Z534" s="37"/>
      <c r="AA534" s="104">
        <f>IF(Z534=0,0,TRUNC((SQRT(Z534)- IF($G534="w",Parameter!$B$11,Parameter!$D$11))/IF($G534="w",Parameter!$C$11,Parameter!$E$11)))</f>
        <v>0</v>
      </c>
      <c r="AB534" s="105"/>
      <c r="AC534" s="104">
        <f>IF(AB534=0,0,TRUNC((SQRT(AB534)- IF($G534="w",Parameter!$B$10,Parameter!$D$10))/IF($G534="w",Parameter!$C$10,Parameter!$E$10)))</f>
        <v>0</v>
      </c>
      <c r="AD534" s="38"/>
      <c r="AE534" s="55">
        <f>IF(AD534=0,0,TRUNC((SQRT(AD534)- IF($G534="w",Parameter!$B$15,Parameter!$D$15))/IF($G534="w",Parameter!$C$15,Parameter!$E$15)))</f>
        <v>0</v>
      </c>
      <c r="AF534" s="32"/>
      <c r="AG534" s="55">
        <f>IF(AF534=0,0,TRUNC((SQRT(AF534)- IF($G534="w",Parameter!$B$12,Parameter!$D$12))/IF($G534="w",Parameter!$C$12,Parameter!$E$12)))</f>
        <v>0</v>
      </c>
      <c r="AH534" s="60">
        <f t="shared" si="113"/>
        <v>0</v>
      </c>
      <c r="AI534" s="61">
        <f>LOOKUP($F534,Urkunde!$A$2:$A$16,IF($G534="w",Urkunde!$B$2:$B$16,Urkunde!$D$2:$D$16))</f>
        <v>0</v>
      </c>
      <c r="AJ534" s="61">
        <f>LOOKUP($F534,Urkunde!$A$2:$A$16,IF($G534="w",Urkunde!$C$2:$C$16,Urkunde!$E$2:$E$16))</f>
        <v>0</v>
      </c>
      <c r="AK534" s="61" t="str">
        <f t="shared" si="114"/>
        <v>-</v>
      </c>
      <c r="AL534" s="29">
        <f t="shared" si="115"/>
        <v>0</v>
      </c>
      <c r="AM534" s="21">
        <f t="shared" si="116"/>
        <v>0</v>
      </c>
      <c r="AN534" s="21">
        <f t="shared" si="117"/>
        <v>0</v>
      </c>
      <c r="AO534" s="21">
        <f t="shared" si="118"/>
        <v>0</v>
      </c>
      <c r="AP534" s="21">
        <f t="shared" si="119"/>
        <v>0</v>
      </c>
      <c r="AQ534" s="21">
        <f t="shared" si="120"/>
        <v>0</v>
      </c>
      <c r="AR534" s="21">
        <f t="shared" si="121"/>
        <v>0</v>
      </c>
      <c r="AS534" s="21">
        <f t="shared" si="122"/>
        <v>0</v>
      </c>
      <c r="AT534" s="21">
        <f t="shared" si="123"/>
        <v>0</v>
      </c>
      <c r="AU534" s="21">
        <f t="shared" si="124"/>
        <v>0</v>
      </c>
      <c r="AV534" s="21">
        <f t="shared" si="125"/>
        <v>0</v>
      </c>
    </row>
    <row r="535" spans="1:48" ht="15.6" x14ac:dyDescent="0.3">
      <c r="A535" s="51"/>
      <c r="B535" s="50"/>
      <c r="C535" s="96"/>
      <c r="D535" s="96"/>
      <c r="E535" s="49"/>
      <c r="F535" s="52">
        <f t="shared" si="112"/>
        <v>0</v>
      </c>
      <c r="G535" s="48"/>
      <c r="H535" s="38"/>
      <c r="I535" s="54">
        <f>IF(H535=0,0,TRUNC((50/(H535+0.24)- IF($G535="w",Parameter!$B$3,Parameter!$D$3))/IF($G535="w",Parameter!$C$3,Parameter!$E$3)))</f>
        <v>0</v>
      </c>
      <c r="J535" s="105"/>
      <c r="K535" s="54">
        <f>IF(J535=0,0,TRUNC((75/(J535+0.24)- IF($G535="w",Parameter!$B$3,Parameter!$D$3))/IF($G535="w",Parameter!$C$3,Parameter!$E$3)))</f>
        <v>0</v>
      </c>
      <c r="L535" s="105"/>
      <c r="M535" s="54">
        <f>IF(L535=0,0,TRUNC((100/(L535+0.24)- IF($G535="w",Parameter!$B$3,Parameter!$D$3))/IF($G535="w",Parameter!$C$3,Parameter!$E$3)))</f>
        <v>0</v>
      </c>
      <c r="N535" s="80"/>
      <c r="O535" s="79" t="s">
        <v>44</v>
      </c>
      <c r="P535" s="81"/>
      <c r="Q535" s="54">
        <f>IF($G535="m",0,IF(AND($P535=0,$N535=0),0,TRUNC((800/($N535*60+$P535)-IF($G535="w",Parameter!$B$6,Parameter!$D$6))/IF($G535="w",Parameter!$C$6,Parameter!$E$6))))</f>
        <v>0</v>
      </c>
      <c r="R535" s="106"/>
      <c r="S535" s="73">
        <f>IF(R535=0,0,TRUNC((2000/(R535)- IF(Q535="w",Parameter!$B$6,Parameter!$D$6))/IF(Q535="w",Parameter!$C$6,Parameter!$E$6)))</f>
        <v>0</v>
      </c>
      <c r="T535" s="106"/>
      <c r="U535" s="73">
        <f>IF(T535=0,0,TRUNC((2000/(T535)- IF(Q535="w",Parameter!$B$3,Parameter!$D$3))/IF(Q535="w",Parameter!$C$3,Parameter!$E$3)))</f>
        <v>0</v>
      </c>
      <c r="V535" s="80"/>
      <c r="W535" s="79" t="s">
        <v>44</v>
      </c>
      <c r="X535" s="81"/>
      <c r="Y535" s="54">
        <f>IF($G535="w",0,IF(AND($V535=0,$X535=0),0,TRUNC((1000/($V535*60+$X535)-IF($G535="w",Parameter!$B$6,Parameter!$D$6))/IF($G535="w",Parameter!$C$6,Parameter!$E$6))))</f>
        <v>0</v>
      </c>
      <c r="Z535" s="37"/>
      <c r="AA535" s="104">
        <f>IF(Z535=0,0,TRUNC((SQRT(Z535)- IF($G535="w",Parameter!$B$11,Parameter!$D$11))/IF($G535="w",Parameter!$C$11,Parameter!$E$11)))</f>
        <v>0</v>
      </c>
      <c r="AB535" s="105"/>
      <c r="AC535" s="104">
        <f>IF(AB535=0,0,TRUNC((SQRT(AB535)- IF($G535="w",Parameter!$B$10,Parameter!$D$10))/IF($G535="w",Parameter!$C$10,Parameter!$E$10)))</f>
        <v>0</v>
      </c>
      <c r="AD535" s="38"/>
      <c r="AE535" s="55">
        <f>IF(AD535=0,0,TRUNC((SQRT(AD535)- IF($G535="w",Parameter!$B$15,Parameter!$D$15))/IF($G535="w",Parameter!$C$15,Parameter!$E$15)))</f>
        <v>0</v>
      </c>
      <c r="AF535" s="32"/>
      <c r="AG535" s="55">
        <f>IF(AF535=0,0,TRUNC((SQRT(AF535)- IF($G535="w",Parameter!$B$12,Parameter!$D$12))/IF($G535="w",Parameter!$C$12,Parameter!$E$12)))</f>
        <v>0</v>
      </c>
      <c r="AH535" s="60">
        <f t="shared" si="113"/>
        <v>0</v>
      </c>
      <c r="AI535" s="61">
        <f>LOOKUP($F535,Urkunde!$A$2:$A$16,IF($G535="w",Urkunde!$B$2:$B$16,Urkunde!$D$2:$D$16))</f>
        <v>0</v>
      </c>
      <c r="AJ535" s="61">
        <f>LOOKUP($F535,Urkunde!$A$2:$A$16,IF($G535="w",Urkunde!$C$2:$C$16,Urkunde!$E$2:$E$16))</f>
        <v>0</v>
      </c>
      <c r="AK535" s="61" t="str">
        <f t="shared" si="114"/>
        <v>-</v>
      </c>
      <c r="AL535" s="29">
        <f t="shared" si="115"/>
        <v>0</v>
      </c>
      <c r="AM535" s="21">
        <f t="shared" si="116"/>
        <v>0</v>
      </c>
      <c r="AN535" s="21">
        <f t="shared" si="117"/>
        <v>0</v>
      </c>
      <c r="AO535" s="21">
        <f t="shared" si="118"/>
        <v>0</v>
      </c>
      <c r="AP535" s="21">
        <f t="shared" si="119"/>
        <v>0</v>
      </c>
      <c r="AQ535" s="21">
        <f t="shared" si="120"/>
        <v>0</v>
      </c>
      <c r="AR535" s="21">
        <f t="shared" si="121"/>
        <v>0</v>
      </c>
      <c r="AS535" s="21">
        <f t="shared" si="122"/>
        <v>0</v>
      </c>
      <c r="AT535" s="21">
        <f t="shared" si="123"/>
        <v>0</v>
      </c>
      <c r="AU535" s="21">
        <f t="shared" si="124"/>
        <v>0</v>
      </c>
      <c r="AV535" s="21">
        <f t="shared" si="125"/>
        <v>0</v>
      </c>
    </row>
    <row r="536" spans="1:48" ht="15.6" x14ac:dyDescent="0.3">
      <c r="A536" s="51"/>
      <c r="B536" s="50"/>
      <c r="C536" s="96"/>
      <c r="D536" s="96"/>
      <c r="E536" s="49"/>
      <c r="F536" s="52">
        <f t="shared" si="112"/>
        <v>0</v>
      </c>
      <c r="G536" s="48"/>
      <c r="H536" s="38"/>
      <c r="I536" s="54">
        <f>IF(H536=0,0,TRUNC((50/(H536+0.24)- IF($G536="w",Parameter!$B$3,Parameter!$D$3))/IF($G536="w",Parameter!$C$3,Parameter!$E$3)))</f>
        <v>0</v>
      </c>
      <c r="J536" s="105"/>
      <c r="K536" s="54">
        <f>IF(J536=0,0,TRUNC((75/(J536+0.24)- IF($G536="w",Parameter!$B$3,Parameter!$D$3))/IF($G536="w",Parameter!$C$3,Parameter!$E$3)))</f>
        <v>0</v>
      </c>
      <c r="L536" s="105"/>
      <c r="M536" s="54">
        <f>IF(L536=0,0,TRUNC((100/(L536+0.24)- IF($G536="w",Parameter!$B$3,Parameter!$D$3))/IF($G536="w",Parameter!$C$3,Parameter!$E$3)))</f>
        <v>0</v>
      </c>
      <c r="N536" s="80"/>
      <c r="O536" s="79" t="s">
        <v>44</v>
      </c>
      <c r="P536" s="81"/>
      <c r="Q536" s="54">
        <f>IF($G536="m",0,IF(AND($P536=0,$N536=0),0,TRUNC((800/($N536*60+$P536)-IF($G536="w",Parameter!$B$6,Parameter!$D$6))/IF($G536="w",Parameter!$C$6,Parameter!$E$6))))</f>
        <v>0</v>
      </c>
      <c r="R536" s="106"/>
      <c r="S536" s="73">
        <f>IF(R536=0,0,TRUNC((2000/(R536)- IF(Q536="w",Parameter!$B$6,Parameter!$D$6))/IF(Q536="w",Parameter!$C$6,Parameter!$E$6)))</f>
        <v>0</v>
      </c>
      <c r="T536" s="106"/>
      <c r="U536" s="73">
        <f>IF(T536=0,0,TRUNC((2000/(T536)- IF(Q536="w",Parameter!$B$3,Parameter!$D$3))/IF(Q536="w",Parameter!$C$3,Parameter!$E$3)))</f>
        <v>0</v>
      </c>
      <c r="V536" s="80"/>
      <c r="W536" s="79" t="s">
        <v>44</v>
      </c>
      <c r="X536" s="81"/>
      <c r="Y536" s="54">
        <f>IF($G536="w",0,IF(AND($V536=0,$X536=0),0,TRUNC((1000/($V536*60+$X536)-IF($G536="w",Parameter!$B$6,Parameter!$D$6))/IF($G536="w",Parameter!$C$6,Parameter!$E$6))))</f>
        <v>0</v>
      </c>
      <c r="Z536" s="37"/>
      <c r="AA536" s="104">
        <f>IF(Z536=0,0,TRUNC((SQRT(Z536)- IF($G536="w",Parameter!$B$11,Parameter!$D$11))/IF($G536="w",Parameter!$C$11,Parameter!$E$11)))</f>
        <v>0</v>
      </c>
      <c r="AB536" s="105"/>
      <c r="AC536" s="104">
        <f>IF(AB536=0,0,TRUNC((SQRT(AB536)- IF($G536="w",Parameter!$B$10,Parameter!$D$10))/IF($G536="w",Parameter!$C$10,Parameter!$E$10)))</f>
        <v>0</v>
      </c>
      <c r="AD536" s="38"/>
      <c r="AE536" s="55">
        <f>IF(AD536=0,0,TRUNC((SQRT(AD536)- IF($G536="w",Parameter!$B$15,Parameter!$D$15))/IF($G536="w",Parameter!$C$15,Parameter!$E$15)))</f>
        <v>0</v>
      </c>
      <c r="AF536" s="32"/>
      <c r="AG536" s="55">
        <f>IF(AF536=0,0,TRUNC((SQRT(AF536)- IF($G536="w",Parameter!$B$12,Parameter!$D$12))/IF($G536="w",Parameter!$C$12,Parameter!$E$12)))</f>
        <v>0</v>
      </c>
      <c r="AH536" s="60">
        <f t="shared" si="113"/>
        <v>0</v>
      </c>
      <c r="AI536" s="61">
        <f>LOOKUP($F536,Urkunde!$A$2:$A$16,IF($G536="w",Urkunde!$B$2:$B$16,Urkunde!$D$2:$D$16))</f>
        <v>0</v>
      </c>
      <c r="AJ536" s="61">
        <f>LOOKUP($F536,Urkunde!$A$2:$A$16,IF($G536="w",Urkunde!$C$2:$C$16,Urkunde!$E$2:$E$16))</f>
        <v>0</v>
      </c>
      <c r="AK536" s="61" t="str">
        <f t="shared" si="114"/>
        <v>-</v>
      </c>
      <c r="AL536" s="29">
        <f t="shared" si="115"/>
        <v>0</v>
      </c>
      <c r="AM536" s="21">
        <f t="shared" si="116"/>
        <v>0</v>
      </c>
      <c r="AN536" s="21">
        <f t="shared" si="117"/>
        <v>0</v>
      </c>
      <c r="AO536" s="21">
        <f t="shared" si="118"/>
        <v>0</v>
      </c>
      <c r="AP536" s="21">
        <f t="shared" si="119"/>
        <v>0</v>
      </c>
      <c r="AQ536" s="21">
        <f t="shared" si="120"/>
        <v>0</v>
      </c>
      <c r="AR536" s="21">
        <f t="shared" si="121"/>
        <v>0</v>
      </c>
      <c r="AS536" s="21">
        <f t="shared" si="122"/>
        <v>0</v>
      </c>
      <c r="AT536" s="21">
        <f t="shared" si="123"/>
        <v>0</v>
      </c>
      <c r="AU536" s="21">
        <f t="shared" si="124"/>
        <v>0</v>
      </c>
      <c r="AV536" s="21">
        <f t="shared" si="125"/>
        <v>0</v>
      </c>
    </row>
    <row r="537" spans="1:48" ht="15.6" x14ac:dyDescent="0.3">
      <c r="A537" s="51"/>
      <c r="B537" s="50"/>
      <c r="C537" s="96"/>
      <c r="D537" s="96"/>
      <c r="E537" s="49"/>
      <c r="F537" s="52">
        <f t="shared" si="112"/>
        <v>0</v>
      </c>
      <c r="G537" s="48"/>
      <c r="H537" s="38"/>
      <c r="I537" s="54">
        <f>IF(H537=0,0,TRUNC((50/(H537+0.24)- IF($G537="w",Parameter!$B$3,Parameter!$D$3))/IF($G537="w",Parameter!$C$3,Parameter!$E$3)))</f>
        <v>0</v>
      </c>
      <c r="J537" s="105"/>
      <c r="K537" s="54">
        <f>IF(J537=0,0,TRUNC((75/(J537+0.24)- IF($G537="w",Parameter!$B$3,Parameter!$D$3))/IF($G537="w",Parameter!$C$3,Parameter!$E$3)))</f>
        <v>0</v>
      </c>
      <c r="L537" s="105"/>
      <c r="M537" s="54">
        <f>IF(L537=0,0,TRUNC((100/(L537+0.24)- IF($G537="w",Parameter!$B$3,Parameter!$D$3))/IF($G537="w",Parameter!$C$3,Parameter!$E$3)))</f>
        <v>0</v>
      </c>
      <c r="N537" s="80"/>
      <c r="O537" s="79" t="s">
        <v>44</v>
      </c>
      <c r="P537" s="81"/>
      <c r="Q537" s="54">
        <f>IF($G537="m",0,IF(AND($P537=0,$N537=0),0,TRUNC((800/($N537*60+$P537)-IF($G537="w",Parameter!$B$6,Parameter!$D$6))/IF($G537="w",Parameter!$C$6,Parameter!$E$6))))</f>
        <v>0</v>
      </c>
      <c r="R537" s="106"/>
      <c r="S537" s="73">
        <f>IF(R537=0,0,TRUNC((2000/(R537)- IF(Q537="w",Parameter!$B$6,Parameter!$D$6))/IF(Q537="w",Parameter!$C$6,Parameter!$E$6)))</f>
        <v>0</v>
      </c>
      <c r="T537" s="106"/>
      <c r="U537" s="73">
        <f>IF(T537=0,0,TRUNC((2000/(T537)- IF(Q537="w",Parameter!$B$3,Parameter!$D$3))/IF(Q537="w",Parameter!$C$3,Parameter!$E$3)))</f>
        <v>0</v>
      </c>
      <c r="V537" s="80"/>
      <c r="W537" s="79" t="s">
        <v>44</v>
      </c>
      <c r="X537" s="81"/>
      <c r="Y537" s="54">
        <f>IF($G537="w",0,IF(AND($V537=0,$X537=0),0,TRUNC((1000/($V537*60+$X537)-IF($G537="w",Parameter!$B$6,Parameter!$D$6))/IF($G537="w",Parameter!$C$6,Parameter!$E$6))))</f>
        <v>0</v>
      </c>
      <c r="Z537" s="37"/>
      <c r="AA537" s="104">
        <f>IF(Z537=0,0,TRUNC((SQRT(Z537)- IF($G537="w",Parameter!$B$11,Parameter!$D$11))/IF($G537="w",Parameter!$C$11,Parameter!$E$11)))</f>
        <v>0</v>
      </c>
      <c r="AB537" s="105"/>
      <c r="AC537" s="104">
        <f>IF(AB537=0,0,TRUNC((SQRT(AB537)- IF($G537="w",Parameter!$B$10,Parameter!$D$10))/IF($G537="w",Parameter!$C$10,Parameter!$E$10)))</f>
        <v>0</v>
      </c>
      <c r="AD537" s="38"/>
      <c r="AE537" s="55">
        <f>IF(AD537=0,0,TRUNC((SQRT(AD537)- IF($G537="w",Parameter!$B$15,Parameter!$D$15))/IF($G537="w",Parameter!$C$15,Parameter!$E$15)))</f>
        <v>0</v>
      </c>
      <c r="AF537" s="32"/>
      <c r="AG537" s="55">
        <f>IF(AF537=0,0,TRUNC((SQRT(AF537)- IF($G537="w",Parameter!$B$12,Parameter!$D$12))/IF($G537="w",Parameter!$C$12,Parameter!$E$12)))</f>
        <v>0</v>
      </c>
      <c r="AH537" s="60">
        <f t="shared" si="113"/>
        <v>0</v>
      </c>
      <c r="AI537" s="61">
        <f>LOOKUP($F537,Urkunde!$A$2:$A$16,IF($G537="w",Urkunde!$B$2:$B$16,Urkunde!$D$2:$D$16))</f>
        <v>0</v>
      </c>
      <c r="AJ537" s="61">
        <f>LOOKUP($F537,Urkunde!$A$2:$A$16,IF($G537="w",Urkunde!$C$2:$C$16,Urkunde!$E$2:$E$16))</f>
        <v>0</v>
      </c>
      <c r="AK537" s="61" t="str">
        <f t="shared" si="114"/>
        <v>-</v>
      </c>
      <c r="AL537" s="29">
        <f t="shared" si="115"/>
        <v>0</v>
      </c>
      <c r="AM537" s="21">
        <f t="shared" si="116"/>
        <v>0</v>
      </c>
      <c r="AN537" s="21">
        <f t="shared" si="117"/>
        <v>0</v>
      </c>
      <c r="AO537" s="21">
        <f t="shared" si="118"/>
        <v>0</v>
      </c>
      <c r="AP537" s="21">
        <f t="shared" si="119"/>
        <v>0</v>
      </c>
      <c r="AQ537" s="21">
        <f t="shared" si="120"/>
        <v>0</v>
      </c>
      <c r="AR537" s="21">
        <f t="shared" si="121"/>
        <v>0</v>
      </c>
      <c r="AS537" s="21">
        <f t="shared" si="122"/>
        <v>0</v>
      </c>
      <c r="AT537" s="21">
        <f t="shared" si="123"/>
        <v>0</v>
      </c>
      <c r="AU537" s="21">
        <f t="shared" si="124"/>
        <v>0</v>
      </c>
      <c r="AV537" s="21">
        <f t="shared" si="125"/>
        <v>0</v>
      </c>
    </row>
    <row r="538" spans="1:48" ht="15.6" x14ac:dyDescent="0.3">
      <c r="A538" s="51"/>
      <c r="B538" s="50"/>
      <c r="C538" s="96"/>
      <c r="D538" s="96"/>
      <c r="E538" s="49"/>
      <c r="F538" s="52">
        <f t="shared" si="112"/>
        <v>0</v>
      </c>
      <c r="G538" s="48"/>
      <c r="H538" s="38"/>
      <c r="I538" s="54">
        <f>IF(H538=0,0,TRUNC((50/(H538+0.24)- IF($G538="w",Parameter!$B$3,Parameter!$D$3))/IF($G538="w",Parameter!$C$3,Parameter!$E$3)))</f>
        <v>0</v>
      </c>
      <c r="J538" s="105"/>
      <c r="K538" s="54">
        <f>IF(J538=0,0,TRUNC((75/(J538+0.24)- IF($G538="w",Parameter!$B$3,Parameter!$D$3))/IF($G538="w",Parameter!$C$3,Parameter!$E$3)))</f>
        <v>0</v>
      </c>
      <c r="L538" s="105"/>
      <c r="M538" s="54">
        <f>IF(L538=0,0,TRUNC((100/(L538+0.24)- IF($G538="w",Parameter!$B$3,Parameter!$D$3))/IF($G538="w",Parameter!$C$3,Parameter!$E$3)))</f>
        <v>0</v>
      </c>
      <c r="N538" s="80"/>
      <c r="O538" s="79" t="s">
        <v>44</v>
      </c>
      <c r="P538" s="81"/>
      <c r="Q538" s="54">
        <f>IF($G538="m",0,IF(AND($P538=0,$N538=0),0,TRUNC((800/($N538*60+$P538)-IF($G538="w",Parameter!$B$6,Parameter!$D$6))/IF($G538="w",Parameter!$C$6,Parameter!$E$6))))</f>
        <v>0</v>
      </c>
      <c r="R538" s="106"/>
      <c r="S538" s="73">
        <f>IF(R538=0,0,TRUNC((2000/(R538)- IF(Q538="w",Parameter!$B$6,Parameter!$D$6))/IF(Q538="w",Parameter!$C$6,Parameter!$E$6)))</f>
        <v>0</v>
      </c>
      <c r="T538" s="106"/>
      <c r="U538" s="73">
        <f>IF(T538=0,0,TRUNC((2000/(T538)- IF(Q538="w",Parameter!$B$3,Parameter!$D$3))/IF(Q538="w",Parameter!$C$3,Parameter!$E$3)))</f>
        <v>0</v>
      </c>
      <c r="V538" s="80"/>
      <c r="W538" s="79" t="s">
        <v>44</v>
      </c>
      <c r="X538" s="81"/>
      <c r="Y538" s="54">
        <f>IF($G538="w",0,IF(AND($V538=0,$X538=0),0,TRUNC((1000/($V538*60+$X538)-IF($G538="w",Parameter!$B$6,Parameter!$D$6))/IF($G538="w",Parameter!$C$6,Parameter!$E$6))))</f>
        <v>0</v>
      </c>
      <c r="Z538" s="37"/>
      <c r="AA538" s="104">
        <f>IF(Z538=0,0,TRUNC((SQRT(Z538)- IF($G538="w",Parameter!$B$11,Parameter!$D$11))/IF($G538="w",Parameter!$C$11,Parameter!$E$11)))</f>
        <v>0</v>
      </c>
      <c r="AB538" s="105"/>
      <c r="AC538" s="104">
        <f>IF(AB538=0,0,TRUNC((SQRT(AB538)- IF($G538="w",Parameter!$B$10,Parameter!$D$10))/IF($G538="w",Parameter!$C$10,Parameter!$E$10)))</f>
        <v>0</v>
      </c>
      <c r="AD538" s="38"/>
      <c r="AE538" s="55">
        <f>IF(AD538=0,0,TRUNC((SQRT(AD538)- IF($G538="w",Parameter!$B$15,Parameter!$D$15))/IF($G538="w",Parameter!$C$15,Parameter!$E$15)))</f>
        <v>0</v>
      </c>
      <c r="AF538" s="32"/>
      <c r="AG538" s="55">
        <f>IF(AF538=0,0,TRUNC((SQRT(AF538)- IF($G538="w",Parameter!$B$12,Parameter!$D$12))/IF($G538="w",Parameter!$C$12,Parameter!$E$12)))</f>
        <v>0</v>
      </c>
      <c r="AH538" s="60">
        <f t="shared" si="113"/>
        <v>0</v>
      </c>
      <c r="AI538" s="61">
        <f>LOOKUP($F538,Urkunde!$A$2:$A$16,IF($G538="w",Urkunde!$B$2:$B$16,Urkunde!$D$2:$D$16))</f>
        <v>0</v>
      </c>
      <c r="AJ538" s="61">
        <f>LOOKUP($F538,Urkunde!$A$2:$A$16,IF($G538="w",Urkunde!$C$2:$C$16,Urkunde!$E$2:$E$16))</f>
        <v>0</v>
      </c>
      <c r="AK538" s="61" t="str">
        <f t="shared" si="114"/>
        <v>-</v>
      </c>
      <c r="AL538" s="29">
        <f t="shared" si="115"/>
        <v>0</v>
      </c>
      <c r="AM538" s="21">
        <f t="shared" si="116"/>
        <v>0</v>
      </c>
      <c r="AN538" s="21">
        <f t="shared" si="117"/>
        <v>0</v>
      </c>
      <c r="AO538" s="21">
        <f t="shared" si="118"/>
        <v>0</v>
      </c>
      <c r="AP538" s="21">
        <f t="shared" si="119"/>
        <v>0</v>
      </c>
      <c r="AQ538" s="21">
        <f t="shared" si="120"/>
        <v>0</v>
      </c>
      <c r="AR538" s="21">
        <f t="shared" si="121"/>
        <v>0</v>
      </c>
      <c r="AS538" s="21">
        <f t="shared" si="122"/>
        <v>0</v>
      </c>
      <c r="AT538" s="21">
        <f t="shared" si="123"/>
        <v>0</v>
      </c>
      <c r="AU538" s="21">
        <f t="shared" si="124"/>
        <v>0</v>
      </c>
      <c r="AV538" s="21">
        <f t="shared" si="125"/>
        <v>0</v>
      </c>
    </row>
    <row r="539" spans="1:48" ht="15.6" x14ac:dyDescent="0.3">
      <c r="A539" s="51"/>
      <c r="B539" s="50"/>
      <c r="C539" s="96"/>
      <c r="D539" s="96"/>
      <c r="E539" s="49"/>
      <c r="F539" s="52">
        <f t="shared" si="112"/>
        <v>0</v>
      </c>
      <c r="G539" s="48"/>
      <c r="H539" s="38"/>
      <c r="I539" s="54">
        <f>IF(H539=0,0,TRUNC((50/(H539+0.24)- IF($G539="w",Parameter!$B$3,Parameter!$D$3))/IF($G539="w",Parameter!$C$3,Parameter!$E$3)))</f>
        <v>0</v>
      </c>
      <c r="J539" s="105"/>
      <c r="K539" s="54">
        <f>IF(J539=0,0,TRUNC((75/(J539+0.24)- IF($G539="w",Parameter!$B$3,Parameter!$D$3))/IF($G539="w",Parameter!$C$3,Parameter!$E$3)))</f>
        <v>0</v>
      </c>
      <c r="L539" s="105"/>
      <c r="M539" s="54">
        <f>IF(L539=0,0,TRUNC((100/(L539+0.24)- IF($G539="w",Parameter!$B$3,Parameter!$D$3))/IF($G539="w",Parameter!$C$3,Parameter!$E$3)))</f>
        <v>0</v>
      </c>
      <c r="N539" s="80"/>
      <c r="O539" s="79" t="s">
        <v>44</v>
      </c>
      <c r="P539" s="81"/>
      <c r="Q539" s="54">
        <f>IF($G539="m",0,IF(AND($P539=0,$N539=0),0,TRUNC((800/($N539*60+$P539)-IF($G539="w",Parameter!$B$6,Parameter!$D$6))/IF($G539="w",Parameter!$C$6,Parameter!$E$6))))</f>
        <v>0</v>
      </c>
      <c r="R539" s="106"/>
      <c r="S539" s="73">
        <f>IF(R539=0,0,TRUNC((2000/(R539)- IF(Q539="w",Parameter!$B$6,Parameter!$D$6))/IF(Q539="w",Parameter!$C$6,Parameter!$E$6)))</f>
        <v>0</v>
      </c>
      <c r="T539" s="106"/>
      <c r="U539" s="73">
        <f>IF(T539=0,0,TRUNC((2000/(T539)- IF(Q539="w",Parameter!$B$3,Parameter!$D$3))/IF(Q539="w",Parameter!$C$3,Parameter!$E$3)))</f>
        <v>0</v>
      </c>
      <c r="V539" s="80"/>
      <c r="W539" s="79" t="s">
        <v>44</v>
      </c>
      <c r="X539" s="81"/>
      <c r="Y539" s="54">
        <f>IF($G539="w",0,IF(AND($V539=0,$X539=0),0,TRUNC((1000/($V539*60+$X539)-IF($G539="w",Parameter!$B$6,Parameter!$D$6))/IF($G539="w",Parameter!$C$6,Parameter!$E$6))))</f>
        <v>0</v>
      </c>
      <c r="Z539" s="37"/>
      <c r="AA539" s="104">
        <f>IF(Z539=0,0,TRUNC((SQRT(Z539)- IF($G539="w",Parameter!$B$11,Parameter!$D$11))/IF($G539="w",Parameter!$C$11,Parameter!$E$11)))</f>
        <v>0</v>
      </c>
      <c r="AB539" s="105"/>
      <c r="AC539" s="104">
        <f>IF(AB539=0,0,TRUNC((SQRT(AB539)- IF($G539="w",Parameter!$B$10,Parameter!$D$10))/IF($G539="w",Parameter!$C$10,Parameter!$E$10)))</f>
        <v>0</v>
      </c>
      <c r="AD539" s="38"/>
      <c r="AE539" s="55">
        <f>IF(AD539=0,0,TRUNC((SQRT(AD539)- IF($G539="w",Parameter!$B$15,Parameter!$D$15))/IF($G539="w",Parameter!$C$15,Parameter!$E$15)))</f>
        <v>0</v>
      </c>
      <c r="AF539" s="32"/>
      <c r="AG539" s="55">
        <f>IF(AF539=0,0,TRUNC((SQRT(AF539)- IF($G539="w",Parameter!$B$12,Parameter!$D$12))/IF($G539="w",Parameter!$C$12,Parameter!$E$12)))</f>
        <v>0</v>
      </c>
      <c r="AH539" s="60">
        <f t="shared" si="113"/>
        <v>0</v>
      </c>
      <c r="AI539" s="61">
        <f>LOOKUP($F539,Urkunde!$A$2:$A$16,IF($G539="w",Urkunde!$B$2:$B$16,Urkunde!$D$2:$D$16))</f>
        <v>0</v>
      </c>
      <c r="AJ539" s="61">
        <f>LOOKUP($F539,Urkunde!$A$2:$A$16,IF($G539="w",Urkunde!$C$2:$C$16,Urkunde!$E$2:$E$16))</f>
        <v>0</v>
      </c>
      <c r="AK539" s="61" t="str">
        <f t="shared" si="114"/>
        <v>-</v>
      </c>
      <c r="AL539" s="29">
        <f t="shared" si="115"/>
        <v>0</v>
      </c>
      <c r="AM539" s="21">
        <f t="shared" si="116"/>
        <v>0</v>
      </c>
      <c r="AN539" s="21">
        <f t="shared" si="117"/>
        <v>0</v>
      </c>
      <c r="AO539" s="21">
        <f t="shared" si="118"/>
        <v>0</v>
      </c>
      <c r="AP539" s="21">
        <f t="shared" si="119"/>
        <v>0</v>
      </c>
      <c r="AQ539" s="21">
        <f t="shared" si="120"/>
        <v>0</v>
      </c>
      <c r="AR539" s="21">
        <f t="shared" si="121"/>
        <v>0</v>
      </c>
      <c r="AS539" s="21">
        <f t="shared" si="122"/>
        <v>0</v>
      </c>
      <c r="AT539" s="21">
        <f t="shared" si="123"/>
        <v>0</v>
      </c>
      <c r="AU539" s="21">
        <f t="shared" si="124"/>
        <v>0</v>
      </c>
      <c r="AV539" s="21">
        <f t="shared" si="125"/>
        <v>0</v>
      </c>
    </row>
    <row r="540" spans="1:48" ht="15.6" x14ac:dyDescent="0.3">
      <c r="A540" s="51"/>
      <c r="B540" s="50"/>
      <c r="C540" s="96"/>
      <c r="D540" s="96"/>
      <c r="E540" s="49"/>
      <c r="F540" s="52">
        <f t="shared" si="112"/>
        <v>0</v>
      </c>
      <c r="G540" s="48"/>
      <c r="H540" s="38"/>
      <c r="I540" s="54">
        <f>IF(H540=0,0,TRUNC((50/(H540+0.24)- IF($G540="w",Parameter!$B$3,Parameter!$D$3))/IF($G540="w",Parameter!$C$3,Parameter!$E$3)))</f>
        <v>0</v>
      </c>
      <c r="J540" s="105"/>
      <c r="K540" s="54">
        <f>IF(J540=0,0,TRUNC((75/(J540+0.24)- IF($G540="w",Parameter!$B$3,Parameter!$D$3))/IF($G540="w",Parameter!$C$3,Parameter!$E$3)))</f>
        <v>0</v>
      </c>
      <c r="L540" s="105"/>
      <c r="M540" s="54">
        <f>IF(L540=0,0,TRUNC((100/(L540+0.24)- IF($G540="w",Parameter!$B$3,Parameter!$D$3))/IF($G540="w",Parameter!$C$3,Parameter!$E$3)))</f>
        <v>0</v>
      </c>
      <c r="N540" s="80"/>
      <c r="O540" s="79" t="s">
        <v>44</v>
      </c>
      <c r="P540" s="81"/>
      <c r="Q540" s="54">
        <f>IF($G540="m",0,IF(AND($P540=0,$N540=0),0,TRUNC((800/($N540*60+$P540)-IF($G540="w",Parameter!$B$6,Parameter!$D$6))/IF($G540="w",Parameter!$C$6,Parameter!$E$6))))</f>
        <v>0</v>
      </c>
      <c r="R540" s="106"/>
      <c r="S540" s="73">
        <f>IF(R540=0,0,TRUNC((2000/(R540)- IF(Q540="w",Parameter!$B$6,Parameter!$D$6))/IF(Q540="w",Parameter!$C$6,Parameter!$E$6)))</f>
        <v>0</v>
      </c>
      <c r="T540" s="106"/>
      <c r="U540" s="73">
        <f>IF(T540=0,0,TRUNC((2000/(T540)- IF(Q540="w",Parameter!$B$3,Parameter!$D$3))/IF(Q540="w",Parameter!$C$3,Parameter!$E$3)))</f>
        <v>0</v>
      </c>
      <c r="V540" s="80"/>
      <c r="W540" s="79" t="s">
        <v>44</v>
      </c>
      <c r="X540" s="81"/>
      <c r="Y540" s="54">
        <f>IF($G540="w",0,IF(AND($V540=0,$X540=0),0,TRUNC((1000/($V540*60+$X540)-IF($G540="w",Parameter!$B$6,Parameter!$D$6))/IF($G540="w",Parameter!$C$6,Parameter!$E$6))))</f>
        <v>0</v>
      </c>
      <c r="Z540" s="37"/>
      <c r="AA540" s="104">
        <f>IF(Z540=0,0,TRUNC((SQRT(Z540)- IF($G540="w",Parameter!$B$11,Parameter!$D$11))/IF($G540="w",Parameter!$C$11,Parameter!$E$11)))</f>
        <v>0</v>
      </c>
      <c r="AB540" s="105"/>
      <c r="AC540" s="104">
        <f>IF(AB540=0,0,TRUNC((SQRT(AB540)- IF($G540="w",Parameter!$B$10,Parameter!$D$10))/IF($G540="w",Parameter!$C$10,Parameter!$E$10)))</f>
        <v>0</v>
      </c>
      <c r="AD540" s="38"/>
      <c r="AE540" s="55">
        <f>IF(AD540=0,0,TRUNC((SQRT(AD540)- IF($G540="w",Parameter!$B$15,Parameter!$D$15))/IF($G540="w",Parameter!$C$15,Parameter!$E$15)))</f>
        <v>0</v>
      </c>
      <c r="AF540" s="32"/>
      <c r="AG540" s="55">
        <f>IF(AF540=0,0,TRUNC((SQRT(AF540)- IF($G540="w",Parameter!$B$12,Parameter!$D$12))/IF($G540="w",Parameter!$C$12,Parameter!$E$12)))</f>
        <v>0</v>
      </c>
      <c r="AH540" s="60">
        <f t="shared" si="113"/>
        <v>0</v>
      </c>
      <c r="AI540" s="61">
        <f>LOOKUP($F540,Urkunde!$A$2:$A$16,IF($G540="w",Urkunde!$B$2:$B$16,Urkunde!$D$2:$D$16))</f>
        <v>0</v>
      </c>
      <c r="AJ540" s="61">
        <f>LOOKUP($F540,Urkunde!$A$2:$A$16,IF($G540="w",Urkunde!$C$2:$C$16,Urkunde!$E$2:$E$16))</f>
        <v>0</v>
      </c>
      <c r="AK540" s="61" t="str">
        <f t="shared" si="114"/>
        <v>-</v>
      </c>
      <c r="AL540" s="29">
        <f t="shared" si="115"/>
        <v>0</v>
      </c>
      <c r="AM540" s="21">
        <f t="shared" si="116"/>
        <v>0</v>
      </c>
      <c r="AN540" s="21">
        <f t="shared" si="117"/>
        <v>0</v>
      </c>
      <c r="AO540" s="21">
        <f t="shared" si="118"/>
        <v>0</v>
      </c>
      <c r="AP540" s="21">
        <f t="shared" si="119"/>
        <v>0</v>
      </c>
      <c r="AQ540" s="21">
        <f t="shared" si="120"/>
        <v>0</v>
      </c>
      <c r="AR540" s="21">
        <f t="shared" si="121"/>
        <v>0</v>
      </c>
      <c r="AS540" s="21">
        <f t="shared" si="122"/>
        <v>0</v>
      </c>
      <c r="AT540" s="21">
        <f t="shared" si="123"/>
        <v>0</v>
      </c>
      <c r="AU540" s="21">
        <f t="shared" si="124"/>
        <v>0</v>
      </c>
      <c r="AV540" s="21">
        <f t="shared" si="125"/>
        <v>0</v>
      </c>
    </row>
    <row r="541" spans="1:48" ht="15.6" x14ac:dyDescent="0.3">
      <c r="A541" s="51"/>
      <c r="B541" s="50"/>
      <c r="C541" s="96"/>
      <c r="D541" s="96"/>
      <c r="E541" s="49"/>
      <c r="F541" s="52">
        <f t="shared" si="112"/>
        <v>0</v>
      </c>
      <c r="G541" s="48"/>
      <c r="H541" s="38"/>
      <c r="I541" s="54">
        <f>IF(H541=0,0,TRUNC((50/(H541+0.24)- IF($G541="w",Parameter!$B$3,Parameter!$D$3))/IF($G541="w",Parameter!$C$3,Parameter!$E$3)))</f>
        <v>0</v>
      </c>
      <c r="J541" s="105"/>
      <c r="K541" s="54">
        <f>IF(J541=0,0,TRUNC((75/(J541+0.24)- IF($G541="w",Parameter!$B$3,Parameter!$D$3))/IF($G541="w",Parameter!$C$3,Parameter!$E$3)))</f>
        <v>0</v>
      </c>
      <c r="L541" s="105"/>
      <c r="M541" s="54">
        <f>IF(L541=0,0,TRUNC((100/(L541+0.24)- IF($G541="w",Parameter!$B$3,Parameter!$D$3))/IF($G541="w",Parameter!$C$3,Parameter!$E$3)))</f>
        <v>0</v>
      </c>
      <c r="N541" s="80"/>
      <c r="O541" s="79" t="s">
        <v>44</v>
      </c>
      <c r="P541" s="81"/>
      <c r="Q541" s="54">
        <f>IF($G541="m",0,IF(AND($P541=0,$N541=0),0,TRUNC((800/($N541*60+$P541)-IF($G541="w",Parameter!$B$6,Parameter!$D$6))/IF($G541="w",Parameter!$C$6,Parameter!$E$6))))</f>
        <v>0</v>
      </c>
      <c r="R541" s="106"/>
      <c r="S541" s="73">
        <f>IF(R541=0,0,TRUNC((2000/(R541)- IF(Q541="w",Parameter!$B$6,Parameter!$D$6))/IF(Q541="w",Parameter!$C$6,Parameter!$E$6)))</f>
        <v>0</v>
      </c>
      <c r="T541" s="106"/>
      <c r="U541" s="73">
        <f>IF(T541=0,0,TRUNC((2000/(T541)- IF(Q541="w",Parameter!$B$3,Parameter!$D$3))/IF(Q541="w",Parameter!$C$3,Parameter!$E$3)))</f>
        <v>0</v>
      </c>
      <c r="V541" s="80"/>
      <c r="W541" s="79" t="s">
        <v>44</v>
      </c>
      <c r="X541" s="81"/>
      <c r="Y541" s="54">
        <f>IF($G541="w",0,IF(AND($V541=0,$X541=0),0,TRUNC((1000/($V541*60+$X541)-IF($G541="w",Parameter!$B$6,Parameter!$D$6))/IF($G541="w",Parameter!$C$6,Parameter!$E$6))))</f>
        <v>0</v>
      </c>
      <c r="Z541" s="37"/>
      <c r="AA541" s="104">
        <f>IF(Z541=0,0,TRUNC((SQRT(Z541)- IF($G541="w",Parameter!$B$11,Parameter!$D$11))/IF($G541="w",Parameter!$C$11,Parameter!$E$11)))</f>
        <v>0</v>
      </c>
      <c r="AB541" s="105"/>
      <c r="AC541" s="104">
        <f>IF(AB541=0,0,TRUNC((SQRT(AB541)- IF($G541="w",Parameter!$B$10,Parameter!$D$10))/IF($G541="w",Parameter!$C$10,Parameter!$E$10)))</f>
        <v>0</v>
      </c>
      <c r="AD541" s="38"/>
      <c r="AE541" s="55">
        <f>IF(AD541=0,0,TRUNC((SQRT(AD541)- IF($G541="w",Parameter!$B$15,Parameter!$D$15))/IF($G541="w",Parameter!$C$15,Parameter!$E$15)))</f>
        <v>0</v>
      </c>
      <c r="AF541" s="32"/>
      <c r="AG541" s="55">
        <f>IF(AF541=0,0,TRUNC((SQRT(AF541)- IF($G541="w",Parameter!$B$12,Parameter!$D$12))/IF($G541="w",Parameter!$C$12,Parameter!$E$12)))</f>
        <v>0</v>
      </c>
      <c r="AH541" s="60">
        <f t="shared" si="113"/>
        <v>0</v>
      </c>
      <c r="AI541" s="61">
        <f>LOOKUP($F541,Urkunde!$A$2:$A$16,IF($G541="w",Urkunde!$B$2:$B$16,Urkunde!$D$2:$D$16))</f>
        <v>0</v>
      </c>
      <c r="AJ541" s="61">
        <f>LOOKUP($F541,Urkunde!$A$2:$A$16,IF($G541="w",Urkunde!$C$2:$C$16,Urkunde!$E$2:$E$16))</f>
        <v>0</v>
      </c>
      <c r="AK541" s="61" t="str">
        <f t="shared" si="114"/>
        <v>-</v>
      </c>
      <c r="AL541" s="29">
        <f t="shared" si="115"/>
        <v>0</v>
      </c>
      <c r="AM541" s="21">
        <f t="shared" si="116"/>
        <v>0</v>
      </c>
      <c r="AN541" s="21">
        <f t="shared" si="117"/>
        <v>0</v>
      </c>
      <c r="AO541" s="21">
        <f t="shared" si="118"/>
        <v>0</v>
      </c>
      <c r="AP541" s="21">
        <f t="shared" si="119"/>
        <v>0</v>
      </c>
      <c r="AQ541" s="21">
        <f t="shared" si="120"/>
        <v>0</v>
      </c>
      <c r="AR541" s="21">
        <f t="shared" si="121"/>
        <v>0</v>
      </c>
      <c r="AS541" s="21">
        <f t="shared" si="122"/>
        <v>0</v>
      </c>
      <c r="AT541" s="21">
        <f t="shared" si="123"/>
        <v>0</v>
      </c>
      <c r="AU541" s="21">
        <f t="shared" si="124"/>
        <v>0</v>
      </c>
      <c r="AV541" s="21">
        <f t="shared" si="125"/>
        <v>0</v>
      </c>
    </row>
    <row r="542" spans="1:48" ht="15.6" x14ac:dyDescent="0.3">
      <c r="A542" s="51"/>
      <c r="B542" s="50"/>
      <c r="C542" s="96"/>
      <c r="D542" s="96"/>
      <c r="E542" s="49"/>
      <c r="F542" s="52">
        <f t="shared" si="112"/>
        <v>0</v>
      </c>
      <c r="G542" s="48"/>
      <c r="H542" s="38"/>
      <c r="I542" s="54">
        <f>IF(H542=0,0,TRUNC((50/(H542+0.24)- IF($G542="w",Parameter!$B$3,Parameter!$D$3))/IF($G542="w",Parameter!$C$3,Parameter!$E$3)))</f>
        <v>0</v>
      </c>
      <c r="J542" s="105"/>
      <c r="K542" s="54">
        <f>IF(J542=0,0,TRUNC((75/(J542+0.24)- IF($G542="w",Parameter!$B$3,Parameter!$D$3))/IF($G542="w",Parameter!$C$3,Parameter!$E$3)))</f>
        <v>0</v>
      </c>
      <c r="L542" s="105"/>
      <c r="M542" s="54">
        <f>IF(L542=0,0,TRUNC((100/(L542+0.24)- IF($G542="w",Parameter!$B$3,Parameter!$D$3))/IF($G542="w",Parameter!$C$3,Parameter!$E$3)))</f>
        <v>0</v>
      </c>
      <c r="N542" s="80"/>
      <c r="O542" s="79" t="s">
        <v>44</v>
      </c>
      <c r="P542" s="81"/>
      <c r="Q542" s="54">
        <f>IF($G542="m",0,IF(AND($P542=0,$N542=0),0,TRUNC((800/($N542*60+$P542)-IF($G542="w",Parameter!$B$6,Parameter!$D$6))/IF($G542="w",Parameter!$C$6,Parameter!$E$6))))</f>
        <v>0</v>
      </c>
      <c r="R542" s="106"/>
      <c r="S542" s="73">
        <f>IF(R542=0,0,TRUNC((2000/(R542)- IF(Q542="w",Parameter!$B$6,Parameter!$D$6))/IF(Q542="w",Parameter!$C$6,Parameter!$E$6)))</f>
        <v>0</v>
      </c>
      <c r="T542" s="106"/>
      <c r="U542" s="73">
        <f>IF(T542=0,0,TRUNC((2000/(T542)- IF(Q542="w",Parameter!$B$3,Parameter!$D$3))/IF(Q542="w",Parameter!$C$3,Parameter!$E$3)))</f>
        <v>0</v>
      </c>
      <c r="V542" s="80"/>
      <c r="W542" s="79" t="s">
        <v>44</v>
      </c>
      <c r="X542" s="81"/>
      <c r="Y542" s="54">
        <f>IF($G542="w",0,IF(AND($V542=0,$X542=0),0,TRUNC((1000/($V542*60+$X542)-IF($G542="w",Parameter!$B$6,Parameter!$D$6))/IF($G542="w",Parameter!$C$6,Parameter!$E$6))))</f>
        <v>0</v>
      </c>
      <c r="Z542" s="37"/>
      <c r="AA542" s="104">
        <f>IF(Z542=0,0,TRUNC((SQRT(Z542)- IF($G542="w",Parameter!$B$11,Parameter!$D$11))/IF($G542="w",Parameter!$C$11,Parameter!$E$11)))</f>
        <v>0</v>
      </c>
      <c r="AB542" s="105"/>
      <c r="AC542" s="104">
        <f>IF(AB542=0,0,TRUNC((SQRT(AB542)- IF($G542="w",Parameter!$B$10,Parameter!$D$10))/IF($G542="w",Parameter!$C$10,Parameter!$E$10)))</f>
        <v>0</v>
      </c>
      <c r="AD542" s="38"/>
      <c r="AE542" s="55">
        <f>IF(AD542=0,0,TRUNC((SQRT(AD542)- IF($G542="w",Parameter!$B$15,Parameter!$D$15))/IF($G542="w",Parameter!$C$15,Parameter!$E$15)))</f>
        <v>0</v>
      </c>
      <c r="AF542" s="32"/>
      <c r="AG542" s="55">
        <f>IF(AF542=0,0,TRUNC((SQRT(AF542)- IF($G542="w",Parameter!$B$12,Parameter!$D$12))/IF($G542="w",Parameter!$C$12,Parameter!$E$12)))</f>
        <v>0</v>
      </c>
      <c r="AH542" s="60">
        <f t="shared" si="113"/>
        <v>0</v>
      </c>
      <c r="AI542" s="61">
        <f>LOOKUP($F542,Urkunde!$A$2:$A$16,IF($G542="w",Urkunde!$B$2:$B$16,Urkunde!$D$2:$D$16))</f>
        <v>0</v>
      </c>
      <c r="AJ542" s="61">
        <f>LOOKUP($F542,Urkunde!$A$2:$A$16,IF($G542="w",Urkunde!$C$2:$C$16,Urkunde!$E$2:$E$16))</f>
        <v>0</v>
      </c>
      <c r="AK542" s="61" t="str">
        <f t="shared" si="114"/>
        <v>-</v>
      </c>
      <c r="AL542" s="29">
        <f t="shared" si="115"/>
        <v>0</v>
      </c>
      <c r="AM542" s="21">
        <f t="shared" si="116"/>
        <v>0</v>
      </c>
      <c r="AN542" s="21">
        <f t="shared" si="117"/>
        <v>0</v>
      </c>
      <c r="AO542" s="21">
        <f t="shared" si="118"/>
        <v>0</v>
      </c>
      <c r="AP542" s="21">
        <f t="shared" si="119"/>
        <v>0</v>
      </c>
      <c r="AQ542" s="21">
        <f t="shared" si="120"/>
        <v>0</v>
      </c>
      <c r="AR542" s="21">
        <f t="shared" si="121"/>
        <v>0</v>
      </c>
      <c r="AS542" s="21">
        <f t="shared" si="122"/>
        <v>0</v>
      </c>
      <c r="AT542" s="21">
        <f t="shared" si="123"/>
        <v>0</v>
      </c>
      <c r="AU542" s="21">
        <f t="shared" si="124"/>
        <v>0</v>
      </c>
      <c r="AV542" s="21">
        <f t="shared" si="125"/>
        <v>0</v>
      </c>
    </row>
    <row r="543" spans="1:48" ht="15.6" x14ac:dyDescent="0.3">
      <c r="A543" s="51"/>
      <c r="B543" s="50"/>
      <c r="C543" s="96"/>
      <c r="D543" s="96"/>
      <c r="E543" s="49"/>
      <c r="F543" s="52">
        <f t="shared" si="112"/>
        <v>0</v>
      </c>
      <c r="G543" s="48"/>
      <c r="H543" s="38"/>
      <c r="I543" s="54">
        <f>IF(H543=0,0,TRUNC((50/(H543+0.24)- IF($G543="w",Parameter!$B$3,Parameter!$D$3))/IF($G543="w",Parameter!$C$3,Parameter!$E$3)))</f>
        <v>0</v>
      </c>
      <c r="J543" s="105"/>
      <c r="K543" s="54">
        <f>IF(J543=0,0,TRUNC((75/(J543+0.24)- IF($G543="w",Parameter!$B$3,Parameter!$D$3))/IF($G543="w",Parameter!$C$3,Parameter!$E$3)))</f>
        <v>0</v>
      </c>
      <c r="L543" s="105"/>
      <c r="M543" s="54">
        <f>IF(L543=0,0,TRUNC((100/(L543+0.24)- IF($G543="w",Parameter!$B$3,Parameter!$D$3))/IF($G543="w",Parameter!$C$3,Parameter!$E$3)))</f>
        <v>0</v>
      </c>
      <c r="N543" s="80"/>
      <c r="O543" s="79" t="s">
        <v>44</v>
      </c>
      <c r="P543" s="81"/>
      <c r="Q543" s="54">
        <f>IF($G543="m",0,IF(AND($P543=0,$N543=0),0,TRUNC((800/($N543*60+$P543)-IF($G543="w",Parameter!$B$6,Parameter!$D$6))/IF($G543="w",Parameter!$C$6,Parameter!$E$6))))</f>
        <v>0</v>
      </c>
      <c r="R543" s="106"/>
      <c r="S543" s="73">
        <f>IF(R543=0,0,TRUNC((2000/(R543)- IF(Q543="w",Parameter!$B$6,Parameter!$D$6))/IF(Q543="w",Parameter!$C$6,Parameter!$E$6)))</f>
        <v>0</v>
      </c>
      <c r="T543" s="106"/>
      <c r="U543" s="73">
        <f>IF(T543=0,0,TRUNC((2000/(T543)- IF(Q543="w",Parameter!$B$3,Parameter!$D$3))/IF(Q543="w",Parameter!$C$3,Parameter!$E$3)))</f>
        <v>0</v>
      </c>
      <c r="V543" s="80"/>
      <c r="W543" s="79" t="s">
        <v>44</v>
      </c>
      <c r="X543" s="81"/>
      <c r="Y543" s="54">
        <f>IF($G543="w",0,IF(AND($V543=0,$X543=0),0,TRUNC((1000/($V543*60+$X543)-IF($G543="w",Parameter!$B$6,Parameter!$D$6))/IF($G543="w",Parameter!$C$6,Parameter!$E$6))))</f>
        <v>0</v>
      </c>
      <c r="Z543" s="37"/>
      <c r="AA543" s="104">
        <f>IF(Z543=0,0,TRUNC((SQRT(Z543)- IF($G543="w",Parameter!$B$11,Parameter!$D$11))/IF($G543="w",Parameter!$C$11,Parameter!$E$11)))</f>
        <v>0</v>
      </c>
      <c r="AB543" s="105"/>
      <c r="AC543" s="104">
        <f>IF(AB543=0,0,TRUNC((SQRT(AB543)- IF($G543="w",Parameter!$B$10,Parameter!$D$10))/IF($G543="w",Parameter!$C$10,Parameter!$E$10)))</f>
        <v>0</v>
      </c>
      <c r="AD543" s="38"/>
      <c r="AE543" s="55">
        <f>IF(AD543=0,0,TRUNC((SQRT(AD543)- IF($G543="w",Parameter!$B$15,Parameter!$D$15))/IF($G543="w",Parameter!$C$15,Parameter!$E$15)))</f>
        <v>0</v>
      </c>
      <c r="AF543" s="32"/>
      <c r="AG543" s="55">
        <f>IF(AF543=0,0,TRUNC((SQRT(AF543)- IF($G543="w",Parameter!$B$12,Parameter!$D$12))/IF($G543="w",Parameter!$C$12,Parameter!$E$12)))</f>
        <v>0</v>
      </c>
      <c r="AH543" s="60">
        <f t="shared" si="113"/>
        <v>0</v>
      </c>
      <c r="AI543" s="61">
        <f>LOOKUP($F543,Urkunde!$A$2:$A$16,IF($G543="w",Urkunde!$B$2:$B$16,Urkunde!$D$2:$D$16))</f>
        <v>0</v>
      </c>
      <c r="AJ543" s="61">
        <f>LOOKUP($F543,Urkunde!$A$2:$A$16,IF($G543="w",Urkunde!$C$2:$C$16,Urkunde!$E$2:$E$16))</f>
        <v>0</v>
      </c>
      <c r="AK543" s="61" t="str">
        <f t="shared" si="114"/>
        <v>-</v>
      </c>
      <c r="AL543" s="29">
        <f t="shared" si="115"/>
        <v>0</v>
      </c>
      <c r="AM543" s="21">
        <f t="shared" si="116"/>
        <v>0</v>
      </c>
      <c r="AN543" s="21">
        <f t="shared" si="117"/>
        <v>0</v>
      </c>
      <c r="AO543" s="21">
        <f t="shared" si="118"/>
        <v>0</v>
      </c>
      <c r="AP543" s="21">
        <f t="shared" si="119"/>
        <v>0</v>
      </c>
      <c r="AQ543" s="21">
        <f t="shared" si="120"/>
        <v>0</v>
      </c>
      <c r="AR543" s="21">
        <f t="shared" si="121"/>
        <v>0</v>
      </c>
      <c r="AS543" s="21">
        <f t="shared" si="122"/>
        <v>0</v>
      </c>
      <c r="AT543" s="21">
        <f t="shared" si="123"/>
        <v>0</v>
      </c>
      <c r="AU543" s="21">
        <f t="shared" si="124"/>
        <v>0</v>
      </c>
      <c r="AV543" s="21">
        <f t="shared" si="125"/>
        <v>0</v>
      </c>
    </row>
    <row r="544" spans="1:48" ht="15.6" x14ac:dyDescent="0.3">
      <c r="A544" s="51"/>
      <c r="B544" s="50"/>
      <c r="C544" s="96"/>
      <c r="D544" s="96"/>
      <c r="E544" s="49"/>
      <c r="F544" s="52">
        <f t="shared" si="112"/>
        <v>0</v>
      </c>
      <c r="G544" s="48"/>
      <c r="H544" s="38"/>
      <c r="I544" s="54">
        <f>IF(H544=0,0,TRUNC((50/(H544+0.24)- IF($G544="w",Parameter!$B$3,Parameter!$D$3))/IF($G544="w",Parameter!$C$3,Parameter!$E$3)))</f>
        <v>0</v>
      </c>
      <c r="J544" s="105"/>
      <c r="K544" s="54">
        <f>IF(J544=0,0,TRUNC((75/(J544+0.24)- IF($G544="w",Parameter!$B$3,Parameter!$D$3))/IF($G544="w",Parameter!$C$3,Parameter!$E$3)))</f>
        <v>0</v>
      </c>
      <c r="L544" s="105"/>
      <c r="M544" s="54">
        <f>IF(L544=0,0,TRUNC((100/(L544+0.24)- IF($G544="w",Parameter!$B$3,Parameter!$D$3))/IF($G544="w",Parameter!$C$3,Parameter!$E$3)))</f>
        <v>0</v>
      </c>
      <c r="N544" s="80"/>
      <c r="O544" s="79" t="s">
        <v>44</v>
      </c>
      <c r="P544" s="81"/>
      <c r="Q544" s="54">
        <f>IF($G544="m",0,IF(AND($P544=0,$N544=0),0,TRUNC((800/($N544*60+$P544)-IF($G544="w",Parameter!$B$6,Parameter!$D$6))/IF($G544="w",Parameter!$C$6,Parameter!$E$6))))</f>
        <v>0</v>
      </c>
      <c r="R544" s="106"/>
      <c r="S544" s="73">
        <f>IF(R544=0,0,TRUNC((2000/(R544)- IF(Q544="w",Parameter!$B$6,Parameter!$D$6))/IF(Q544="w",Parameter!$C$6,Parameter!$E$6)))</f>
        <v>0</v>
      </c>
      <c r="T544" s="106"/>
      <c r="U544" s="73">
        <f>IF(T544=0,0,TRUNC((2000/(T544)- IF(Q544="w",Parameter!$B$3,Parameter!$D$3))/IF(Q544="w",Parameter!$C$3,Parameter!$E$3)))</f>
        <v>0</v>
      </c>
      <c r="V544" s="80"/>
      <c r="W544" s="79" t="s">
        <v>44</v>
      </c>
      <c r="X544" s="81"/>
      <c r="Y544" s="54">
        <f>IF($G544="w",0,IF(AND($V544=0,$X544=0),0,TRUNC((1000/($V544*60+$X544)-IF($G544="w",Parameter!$B$6,Parameter!$D$6))/IF($G544="w",Parameter!$C$6,Parameter!$E$6))))</f>
        <v>0</v>
      </c>
      <c r="Z544" s="37"/>
      <c r="AA544" s="104">
        <f>IF(Z544=0,0,TRUNC((SQRT(Z544)- IF($G544="w",Parameter!$B$11,Parameter!$D$11))/IF($G544="w",Parameter!$C$11,Parameter!$E$11)))</f>
        <v>0</v>
      </c>
      <c r="AB544" s="105"/>
      <c r="AC544" s="104">
        <f>IF(AB544=0,0,TRUNC((SQRT(AB544)- IF($G544="w",Parameter!$B$10,Parameter!$D$10))/IF($G544="w",Parameter!$C$10,Parameter!$E$10)))</f>
        <v>0</v>
      </c>
      <c r="AD544" s="38"/>
      <c r="AE544" s="55">
        <f>IF(AD544=0,0,TRUNC((SQRT(AD544)- IF($G544="w",Parameter!$B$15,Parameter!$D$15))/IF($G544="w",Parameter!$C$15,Parameter!$E$15)))</f>
        <v>0</v>
      </c>
      <c r="AF544" s="32"/>
      <c r="AG544" s="55">
        <f>IF(AF544=0,0,TRUNC((SQRT(AF544)- IF($G544="w",Parameter!$B$12,Parameter!$D$12))/IF($G544="w",Parameter!$C$12,Parameter!$E$12)))</f>
        <v>0</v>
      </c>
      <c r="AH544" s="60">
        <f t="shared" si="113"/>
        <v>0</v>
      </c>
      <c r="AI544" s="61">
        <f>LOOKUP($F544,Urkunde!$A$2:$A$16,IF($G544="w",Urkunde!$B$2:$B$16,Urkunde!$D$2:$D$16))</f>
        <v>0</v>
      </c>
      <c r="AJ544" s="61">
        <f>LOOKUP($F544,Urkunde!$A$2:$A$16,IF($G544="w",Urkunde!$C$2:$C$16,Urkunde!$E$2:$E$16))</f>
        <v>0</v>
      </c>
      <c r="AK544" s="61" t="str">
        <f t="shared" si="114"/>
        <v>-</v>
      </c>
      <c r="AL544" s="29">
        <f t="shared" si="115"/>
        <v>0</v>
      </c>
      <c r="AM544" s="21">
        <f t="shared" si="116"/>
        <v>0</v>
      </c>
      <c r="AN544" s="21">
        <f t="shared" si="117"/>
        <v>0</v>
      </c>
      <c r="AO544" s="21">
        <f t="shared" si="118"/>
        <v>0</v>
      </c>
      <c r="AP544" s="21">
        <f t="shared" si="119"/>
        <v>0</v>
      </c>
      <c r="AQ544" s="21">
        <f t="shared" si="120"/>
        <v>0</v>
      </c>
      <c r="AR544" s="21">
        <f t="shared" si="121"/>
        <v>0</v>
      </c>
      <c r="AS544" s="21">
        <f t="shared" si="122"/>
        <v>0</v>
      </c>
      <c r="AT544" s="21">
        <f t="shared" si="123"/>
        <v>0</v>
      </c>
      <c r="AU544" s="21">
        <f t="shared" si="124"/>
        <v>0</v>
      </c>
      <c r="AV544" s="21">
        <f t="shared" si="125"/>
        <v>0</v>
      </c>
    </row>
    <row r="545" spans="1:48" ht="15.6" x14ac:dyDescent="0.3">
      <c r="A545" s="51"/>
      <c r="B545" s="50"/>
      <c r="C545" s="96"/>
      <c r="D545" s="96"/>
      <c r="E545" s="49"/>
      <c r="F545" s="52">
        <f t="shared" si="112"/>
        <v>0</v>
      </c>
      <c r="G545" s="48"/>
      <c r="H545" s="38"/>
      <c r="I545" s="54">
        <f>IF(H545=0,0,TRUNC((50/(H545+0.24)- IF($G545="w",Parameter!$B$3,Parameter!$D$3))/IF($G545="w",Parameter!$C$3,Parameter!$E$3)))</f>
        <v>0</v>
      </c>
      <c r="J545" s="105"/>
      <c r="K545" s="54">
        <f>IF(J545=0,0,TRUNC((75/(J545+0.24)- IF($G545="w",Parameter!$B$3,Parameter!$D$3))/IF($G545="w",Parameter!$C$3,Parameter!$E$3)))</f>
        <v>0</v>
      </c>
      <c r="L545" s="105"/>
      <c r="M545" s="54">
        <f>IF(L545=0,0,TRUNC((100/(L545+0.24)- IF($G545="w",Parameter!$B$3,Parameter!$D$3))/IF($G545="w",Parameter!$C$3,Parameter!$E$3)))</f>
        <v>0</v>
      </c>
      <c r="N545" s="80"/>
      <c r="O545" s="79" t="s">
        <v>44</v>
      </c>
      <c r="P545" s="81"/>
      <c r="Q545" s="54">
        <f>IF($G545="m",0,IF(AND($P545=0,$N545=0),0,TRUNC((800/($N545*60+$P545)-IF($G545="w",Parameter!$B$6,Parameter!$D$6))/IF($G545="w",Parameter!$C$6,Parameter!$E$6))))</f>
        <v>0</v>
      </c>
      <c r="R545" s="106"/>
      <c r="S545" s="73">
        <f>IF(R545=0,0,TRUNC((2000/(R545)- IF(Q545="w",Parameter!$B$6,Parameter!$D$6))/IF(Q545="w",Parameter!$C$6,Parameter!$E$6)))</f>
        <v>0</v>
      </c>
      <c r="T545" s="106"/>
      <c r="U545" s="73">
        <f>IF(T545=0,0,TRUNC((2000/(T545)- IF(Q545="w",Parameter!$B$3,Parameter!$D$3))/IF(Q545="w",Parameter!$C$3,Parameter!$E$3)))</f>
        <v>0</v>
      </c>
      <c r="V545" s="80"/>
      <c r="W545" s="79" t="s">
        <v>44</v>
      </c>
      <c r="X545" s="81"/>
      <c r="Y545" s="54">
        <f>IF($G545="w",0,IF(AND($V545=0,$X545=0),0,TRUNC((1000/($V545*60+$X545)-IF($G545="w",Parameter!$B$6,Parameter!$D$6))/IF($G545="w",Parameter!$C$6,Parameter!$E$6))))</f>
        <v>0</v>
      </c>
      <c r="Z545" s="37"/>
      <c r="AA545" s="104">
        <f>IF(Z545=0,0,TRUNC((SQRT(Z545)- IF($G545="w",Parameter!$B$11,Parameter!$D$11))/IF($G545="w",Parameter!$C$11,Parameter!$E$11)))</f>
        <v>0</v>
      </c>
      <c r="AB545" s="105"/>
      <c r="AC545" s="104">
        <f>IF(AB545=0,0,TRUNC((SQRT(AB545)- IF($G545="w",Parameter!$B$10,Parameter!$D$10))/IF($G545="w",Parameter!$C$10,Parameter!$E$10)))</f>
        <v>0</v>
      </c>
      <c r="AD545" s="38"/>
      <c r="AE545" s="55">
        <f>IF(AD545=0,0,TRUNC((SQRT(AD545)- IF($G545="w",Parameter!$B$15,Parameter!$D$15))/IF($G545="w",Parameter!$C$15,Parameter!$E$15)))</f>
        <v>0</v>
      </c>
      <c r="AF545" s="32"/>
      <c r="AG545" s="55">
        <f>IF(AF545=0,0,TRUNC((SQRT(AF545)- IF($G545="w",Parameter!$B$12,Parameter!$D$12))/IF($G545="w",Parameter!$C$12,Parameter!$E$12)))</f>
        <v>0</v>
      </c>
      <c r="AH545" s="60">
        <f t="shared" si="113"/>
        <v>0</v>
      </c>
      <c r="AI545" s="61">
        <f>LOOKUP($F545,Urkunde!$A$2:$A$16,IF($G545="w",Urkunde!$B$2:$B$16,Urkunde!$D$2:$D$16))</f>
        <v>0</v>
      </c>
      <c r="AJ545" s="61">
        <f>LOOKUP($F545,Urkunde!$A$2:$A$16,IF($G545="w",Urkunde!$C$2:$C$16,Urkunde!$E$2:$E$16))</f>
        <v>0</v>
      </c>
      <c r="AK545" s="61" t="str">
        <f t="shared" si="114"/>
        <v>-</v>
      </c>
      <c r="AL545" s="29">
        <f t="shared" si="115"/>
        <v>0</v>
      </c>
      <c r="AM545" s="21">
        <f t="shared" si="116"/>
        <v>0</v>
      </c>
      <c r="AN545" s="21">
        <f t="shared" si="117"/>
        <v>0</v>
      </c>
      <c r="AO545" s="21">
        <f t="shared" si="118"/>
        <v>0</v>
      </c>
      <c r="AP545" s="21">
        <f t="shared" si="119"/>
        <v>0</v>
      </c>
      <c r="AQ545" s="21">
        <f t="shared" si="120"/>
        <v>0</v>
      </c>
      <c r="AR545" s="21">
        <f t="shared" si="121"/>
        <v>0</v>
      </c>
      <c r="AS545" s="21">
        <f t="shared" si="122"/>
        <v>0</v>
      </c>
      <c r="AT545" s="21">
        <f t="shared" si="123"/>
        <v>0</v>
      </c>
      <c r="AU545" s="21">
        <f t="shared" si="124"/>
        <v>0</v>
      </c>
      <c r="AV545" s="21">
        <f t="shared" si="125"/>
        <v>0</v>
      </c>
    </row>
    <row r="546" spans="1:48" ht="15.6" x14ac:dyDescent="0.3">
      <c r="A546" s="51"/>
      <c r="B546" s="50"/>
      <c r="C546" s="96"/>
      <c r="D546" s="96"/>
      <c r="E546" s="49"/>
      <c r="F546" s="52">
        <f t="shared" si="112"/>
        <v>0</v>
      </c>
      <c r="G546" s="48"/>
      <c r="H546" s="38"/>
      <c r="I546" s="54">
        <f>IF(H546=0,0,TRUNC((50/(H546+0.24)- IF($G546="w",Parameter!$B$3,Parameter!$D$3))/IF($G546="w",Parameter!$C$3,Parameter!$E$3)))</f>
        <v>0</v>
      </c>
      <c r="J546" s="105"/>
      <c r="K546" s="54">
        <f>IF(J546=0,0,TRUNC((75/(J546+0.24)- IF($G546="w",Parameter!$B$3,Parameter!$D$3))/IF($G546="w",Parameter!$C$3,Parameter!$E$3)))</f>
        <v>0</v>
      </c>
      <c r="L546" s="105"/>
      <c r="M546" s="54">
        <f>IF(L546=0,0,TRUNC((100/(L546+0.24)- IF($G546="w",Parameter!$B$3,Parameter!$D$3))/IF($G546="w",Parameter!$C$3,Parameter!$E$3)))</f>
        <v>0</v>
      </c>
      <c r="N546" s="80"/>
      <c r="O546" s="79" t="s">
        <v>44</v>
      </c>
      <c r="P546" s="81"/>
      <c r="Q546" s="54">
        <f>IF($G546="m",0,IF(AND($P546=0,$N546=0),0,TRUNC((800/($N546*60+$P546)-IF($G546="w",Parameter!$B$6,Parameter!$D$6))/IF($G546="w",Parameter!$C$6,Parameter!$E$6))))</f>
        <v>0</v>
      </c>
      <c r="R546" s="106"/>
      <c r="S546" s="73">
        <f>IF(R546=0,0,TRUNC((2000/(R546)- IF(Q546="w",Parameter!$B$6,Parameter!$D$6))/IF(Q546="w",Parameter!$C$6,Parameter!$E$6)))</f>
        <v>0</v>
      </c>
      <c r="T546" s="106"/>
      <c r="U546" s="73">
        <f>IF(T546=0,0,TRUNC((2000/(T546)- IF(Q546="w",Parameter!$B$3,Parameter!$D$3))/IF(Q546="w",Parameter!$C$3,Parameter!$E$3)))</f>
        <v>0</v>
      </c>
      <c r="V546" s="80"/>
      <c r="W546" s="79" t="s">
        <v>44</v>
      </c>
      <c r="X546" s="81"/>
      <c r="Y546" s="54">
        <f>IF($G546="w",0,IF(AND($V546=0,$X546=0),0,TRUNC((1000/($V546*60+$X546)-IF($G546="w",Parameter!$B$6,Parameter!$D$6))/IF($G546="w",Parameter!$C$6,Parameter!$E$6))))</f>
        <v>0</v>
      </c>
      <c r="Z546" s="37"/>
      <c r="AA546" s="104">
        <f>IF(Z546=0,0,TRUNC((SQRT(Z546)- IF($G546="w",Parameter!$B$11,Parameter!$D$11))/IF($G546="w",Parameter!$C$11,Parameter!$E$11)))</f>
        <v>0</v>
      </c>
      <c r="AB546" s="105"/>
      <c r="AC546" s="104">
        <f>IF(AB546=0,0,TRUNC((SQRT(AB546)- IF($G546="w",Parameter!$B$10,Parameter!$D$10))/IF($G546="w",Parameter!$C$10,Parameter!$E$10)))</f>
        <v>0</v>
      </c>
      <c r="AD546" s="38"/>
      <c r="AE546" s="55">
        <f>IF(AD546=0,0,TRUNC((SQRT(AD546)- IF($G546="w",Parameter!$B$15,Parameter!$D$15))/IF($G546="w",Parameter!$C$15,Parameter!$E$15)))</f>
        <v>0</v>
      </c>
      <c r="AF546" s="32"/>
      <c r="AG546" s="55">
        <f>IF(AF546=0,0,TRUNC((SQRT(AF546)- IF($G546="w",Parameter!$B$12,Parameter!$D$12))/IF($G546="w",Parameter!$C$12,Parameter!$E$12)))</f>
        <v>0</v>
      </c>
      <c r="AH546" s="60">
        <f t="shared" si="113"/>
        <v>0</v>
      </c>
      <c r="AI546" s="61">
        <f>LOOKUP($F546,Urkunde!$A$2:$A$16,IF($G546="w",Urkunde!$B$2:$B$16,Urkunde!$D$2:$D$16))</f>
        <v>0</v>
      </c>
      <c r="AJ546" s="61">
        <f>LOOKUP($F546,Urkunde!$A$2:$A$16,IF($G546="w",Urkunde!$C$2:$C$16,Urkunde!$E$2:$E$16))</f>
        <v>0</v>
      </c>
      <c r="AK546" s="61" t="str">
        <f t="shared" si="114"/>
        <v>-</v>
      </c>
      <c r="AL546" s="29">
        <f t="shared" si="115"/>
        <v>0</v>
      </c>
      <c r="AM546" s="21">
        <f t="shared" si="116"/>
        <v>0</v>
      </c>
      <c r="AN546" s="21">
        <f t="shared" si="117"/>
        <v>0</v>
      </c>
      <c r="AO546" s="21">
        <f t="shared" si="118"/>
        <v>0</v>
      </c>
      <c r="AP546" s="21">
        <f t="shared" si="119"/>
        <v>0</v>
      </c>
      <c r="AQ546" s="21">
        <f t="shared" si="120"/>
        <v>0</v>
      </c>
      <c r="AR546" s="21">
        <f t="shared" si="121"/>
        <v>0</v>
      </c>
      <c r="AS546" s="21">
        <f t="shared" si="122"/>
        <v>0</v>
      </c>
      <c r="AT546" s="21">
        <f t="shared" si="123"/>
        <v>0</v>
      </c>
      <c r="AU546" s="21">
        <f t="shared" si="124"/>
        <v>0</v>
      </c>
      <c r="AV546" s="21">
        <f t="shared" si="125"/>
        <v>0</v>
      </c>
    </row>
    <row r="547" spans="1:48" ht="15.6" x14ac:dyDescent="0.3">
      <c r="A547" s="51"/>
      <c r="B547" s="50"/>
      <c r="C547" s="96"/>
      <c r="D547" s="96"/>
      <c r="E547" s="49"/>
      <c r="F547" s="52">
        <f t="shared" si="112"/>
        <v>0</v>
      </c>
      <c r="G547" s="48"/>
      <c r="H547" s="38"/>
      <c r="I547" s="54">
        <f>IF(H547=0,0,TRUNC((50/(H547+0.24)- IF($G547="w",Parameter!$B$3,Parameter!$D$3))/IF($G547="w",Parameter!$C$3,Parameter!$E$3)))</f>
        <v>0</v>
      </c>
      <c r="J547" s="105"/>
      <c r="K547" s="54">
        <f>IF(J547=0,0,TRUNC((75/(J547+0.24)- IF($G547="w",Parameter!$B$3,Parameter!$D$3))/IF($G547="w",Parameter!$C$3,Parameter!$E$3)))</f>
        <v>0</v>
      </c>
      <c r="L547" s="105"/>
      <c r="M547" s="54">
        <f>IF(L547=0,0,TRUNC((100/(L547+0.24)- IF($G547="w",Parameter!$B$3,Parameter!$D$3))/IF($G547="w",Parameter!$C$3,Parameter!$E$3)))</f>
        <v>0</v>
      </c>
      <c r="N547" s="80"/>
      <c r="O547" s="79" t="s">
        <v>44</v>
      </c>
      <c r="P547" s="81"/>
      <c r="Q547" s="54">
        <f>IF($G547="m",0,IF(AND($P547=0,$N547=0),0,TRUNC((800/($N547*60+$P547)-IF($G547="w",Parameter!$B$6,Parameter!$D$6))/IF($G547="w",Parameter!$C$6,Parameter!$E$6))))</f>
        <v>0</v>
      </c>
      <c r="R547" s="106"/>
      <c r="S547" s="73">
        <f>IF(R547=0,0,TRUNC((2000/(R547)- IF(Q547="w",Parameter!$B$6,Parameter!$D$6))/IF(Q547="w",Parameter!$C$6,Parameter!$E$6)))</f>
        <v>0</v>
      </c>
      <c r="T547" s="106"/>
      <c r="U547" s="73">
        <f>IF(T547=0,0,TRUNC((2000/(T547)- IF(Q547="w",Parameter!$B$3,Parameter!$D$3))/IF(Q547="w",Parameter!$C$3,Parameter!$E$3)))</f>
        <v>0</v>
      </c>
      <c r="V547" s="80"/>
      <c r="W547" s="79" t="s">
        <v>44</v>
      </c>
      <c r="X547" s="81"/>
      <c r="Y547" s="54">
        <f>IF($G547="w",0,IF(AND($V547=0,$X547=0),0,TRUNC((1000/($V547*60+$X547)-IF($G547="w",Parameter!$B$6,Parameter!$D$6))/IF($G547="w",Parameter!$C$6,Parameter!$E$6))))</f>
        <v>0</v>
      </c>
      <c r="Z547" s="37"/>
      <c r="AA547" s="104">
        <f>IF(Z547=0,0,TRUNC((SQRT(Z547)- IF($G547="w",Parameter!$B$11,Parameter!$D$11))/IF($G547="w",Parameter!$C$11,Parameter!$E$11)))</f>
        <v>0</v>
      </c>
      <c r="AB547" s="105"/>
      <c r="AC547" s="104">
        <f>IF(AB547=0,0,TRUNC((SQRT(AB547)- IF($G547="w",Parameter!$B$10,Parameter!$D$10))/IF($G547="w",Parameter!$C$10,Parameter!$E$10)))</f>
        <v>0</v>
      </c>
      <c r="AD547" s="38"/>
      <c r="AE547" s="55">
        <f>IF(AD547=0,0,TRUNC((SQRT(AD547)- IF($G547="w",Parameter!$B$15,Parameter!$D$15))/IF($G547="w",Parameter!$C$15,Parameter!$E$15)))</f>
        <v>0</v>
      </c>
      <c r="AF547" s="32"/>
      <c r="AG547" s="55">
        <f>IF(AF547=0,0,TRUNC((SQRT(AF547)- IF($G547="w",Parameter!$B$12,Parameter!$D$12))/IF($G547="w",Parameter!$C$12,Parameter!$E$12)))</f>
        <v>0</v>
      </c>
      <c r="AH547" s="60">
        <f t="shared" si="113"/>
        <v>0</v>
      </c>
      <c r="AI547" s="61">
        <f>LOOKUP($F547,Urkunde!$A$2:$A$16,IF($G547="w",Urkunde!$B$2:$B$16,Urkunde!$D$2:$D$16))</f>
        <v>0</v>
      </c>
      <c r="AJ547" s="61">
        <f>LOOKUP($F547,Urkunde!$A$2:$A$16,IF($G547="w",Urkunde!$C$2:$C$16,Urkunde!$E$2:$E$16))</f>
        <v>0</v>
      </c>
      <c r="AK547" s="61" t="str">
        <f t="shared" si="114"/>
        <v>-</v>
      </c>
      <c r="AL547" s="29">
        <f t="shared" si="115"/>
        <v>0</v>
      </c>
      <c r="AM547" s="21">
        <f t="shared" si="116"/>
        <v>0</v>
      </c>
      <c r="AN547" s="21">
        <f t="shared" si="117"/>
        <v>0</v>
      </c>
      <c r="AO547" s="21">
        <f t="shared" si="118"/>
        <v>0</v>
      </c>
      <c r="AP547" s="21">
        <f t="shared" si="119"/>
        <v>0</v>
      </c>
      <c r="AQ547" s="21">
        <f t="shared" si="120"/>
        <v>0</v>
      </c>
      <c r="AR547" s="21">
        <f t="shared" si="121"/>
        <v>0</v>
      </c>
      <c r="AS547" s="21">
        <f t="shared" si="122"/>
        <v>0</v>
      </c>
      <c r="AT547" s="21">
        <f t="shared" si="123"/>
        <v>0</v>
      </c>
      <c r="AU547" s="21">
        <f t="shared" si="124"/>
        <v>0</v>
      </c>
      <c r="AV547" s="21">
        <f t="shared" si="125"/>
        <v>0</v>
      </c>
    </row>
    <row r="548" spans="1:48" ht="15.6" x14ac:dyDescent="0.3">
      <c r="A548" s="51"/>
      <c r="B548" s="50"/>
      <c r="C548" s="96"/>
      <c r="D548" s="96"/>
      <c r="E548" s="49"/>
      <c r="F548" s="52">
        <f t="shared" si="112"/>
        <v>0</v>
      </c>
      <c r="G548" s="48"/>
      <c r="H548" s="38"/>
      <c r="I548" s="54">
        <f>IF(H548=0,0,TRUNC((50/(H548+0.24)- IF($G548="w",Parameter!$B$3,Parameter!$D$3))/IF($G548="w",Parameter!$C$3,Parameter!$E$3)))</f>
        <v>0</v>
      </c>
      <c r="J548" s="105"/>
      <c r="K548" s="54">
        <f>IF(J548=0,0,TRUNC((75/(J548+0.24)- IF($G548="w",Parameter!$B$3,Parameter!$D$3))/IF($G548="w",Parameter!$C$3,Parameter!$E$3)))</f>
        <v>0</v>
      </c>
      <c r="L548" s="105"/>
      <c r="M548" s="54">
        <f>IF(L548=0,0,TRUNC((100/(L548+0.24)- IF($G548="w",Parameter!$B$3,Parameter!$D$3))/IF($G548="w",Parameter!$C$3,Parameter!$E$3)))</f>
        <v>0</v>
      </c>
      <c r="N548" s="80"/>
      <c r="O548" s="79" t="s">
        <v>44</v>
      </c>
      <c r="P548" s="81"/>
      <c r="Q548" s="54">
        <f>IF($G548="m",0,IF(AND($P548=0,$N548=0),0,TRUNC((800/($N548*60+$P548)-IF($G548="w",Parameter!$B$6,Parameter!$D$6))/IF($G548="w",Parameter!$C$6,Parameter!$E$6))))</f>
        <v>0</v>
      </c>
      <c r="R548" s="106"/>
      <c r="S548" s="73">
        <f>IF(R548=0,0,TRUNC((2000/(R548)- IF(Q548="w",Parameter!$B$6,Parameter!$D$6))/IF(Q548="w",Parameter!$C$6,Parameter!$E$6)))</f>
        <v>0</v>
      </c>
      <c r="T548" s="106"/>
      <c r="U548" s="73">
        <f>IF(T548=0,0,TRUNC((2000/(T548)- IF(Q548="w",Parameter!$B$3,Parameter!$D$3))/IF(Q548="w",Parameter!$C$3,Parameter!$E$3)))</f>
        <v>0</v>
      </c>
      <c r="V548" s="80"/>
      <c r="W548" s="79" t="s">
        <v>44</v>
      </c>
      <c r="X548" s="81"/>
      <c r="Y548" s="54">
        <f>IF($G548="w",0,IF(AND($V548=0,$X548=0),0,TRUNC((1000/($V548*60+$X548)-IF($G548="w",Parameter!$B$6,Parameter!$D$6))/IF($G548="w",Parameter!$C$6,Parameter!$E$6))))</f>
        <v>0</v>
      </c>
      <c r="Z548" s="37"/>
      <c r="AA548" s="104">
        <f>IF(Z548=0,0,TRUNC((SQRT(Z548)- IF($G548="w",Parameter!$B$11,Parameter!$D$11))/IF($G548="w",Parameter!$C$11,Parameter!$E$11)))</f>
        <v>0</v>
      </c>
      <c r="AB548" s="105"/>
      <c r="AC548" s="104">
        <f>IF(AB548=0,0,TRUNC((SQRT(AB548)- IF($G548="w",Parameter!$B$10,Parameter!$D$10))/IF($G548="w",Parameter!$C$10,Parameter!$E$10)))</f>
        <v>0</v>
      </c>
      <c r="AD548" s="38"/>
      <c r="AE548" s="55">
        <f>IF(AD548=0,0,TRUNC((SQRT(AD548)- IF($G548="w",Parameter!$B$15,Parameter!$D$15))/IF($G548="w",Parameter!$C$15,Parameter!$E$15)))</f>
        <v>0</v>
      </c>
      <c r="AF548" s="32"/>
      <c r="AG548" s="55">
        <f>IF(AF548=0,0,TRUNC((SQRT(AF548)- IF($G548="w",Parameter!$B$12,Parameter!$D$12))/IF($G548="w",Parameter!$C$12,Parameter!$E$12)))</f>
        <v>0</v>
      </c>
      <c r="AH548" s="60">
        <f t="shared" si="113"/>
        <v>0</v>
      </c>
      <c r="AI548" s="61">
        <f>LOOKUP($F548,Urkunde!$A$2:$A$16,IF($G548="w",Urkunde!$B$2:$B$16,Urkunde!$D$2:$D$16))</f>
        <v>0</v>
      </c>
      <c r="AJ548" s="61">
        <f>LOOKUP($F548,Urkunde!$A$2:$A$16,IF($G548="w",Urkunde!$C$2:$C$16,Urkunde!$E$2:$E$16))</f>
        <v>0</v>
      </c>
      <c r="AK548" s="61" t="str">
        <f t="shared" si="114"/>
        <v>-</v>
      </c>
      <c r="AL548" s="29">
        <f t="shared" si="115"/>
        <v>0</v>
      </c>
      <c r="AM548" s="21">
        <f t="shared" si="116"/>
        <v>0</v>
      </c>
      <c r="AN548" s="21">
        <f t="shared" si="117"/>
        <v>0</v>
      </c>
      <c r="AO548" s="21">
        <f t="shared" si="118"/>
        <v>0</v>
      </c>
      <c r="AP548" s="21">
        <f t="shared" si="119"/>
        <v>0</v>
      </c>
      <c r="AQ548" s="21">
        <f t="shared" si="120"/>
        <v>0</v>
      </c>
      <c r="AR548" s="21">
        <f t="shared" si="121"/>
        <v>0</v>
      </c>
      <c r="AS548" s="21">
        <f t="shared" si="122"/>
        <v>0</v>
      </c>
      <c r="AT548" s="21">
        <f t="shared" si="123"/>
        <v>0</v>
      </c>
      <c r="AU548" s="21">
        <f t="shared" si="124"/>
        <v>0</v>
      </c>
      <c r="AV548" s="21">
        <f t="shared" si="125"/>
        <v>0</v>
      </c>
    </row>
    <row r="549" spans="1:48" ht="15.6" x14ac:dyDescent="0.3">
      <c r="A549" s="51"/>
      <c r="B549" s="50"/>
      <c r="C549" s="96"/>
      <c r="D549" s="96"/>
      <c r="E549" s="49"/>
      <c r="F549" s="52">
        <f t="shared" si="112"/>
        <v>0</v>
      </c>
      <c r="G549" s="48"/>
      <c r="H549" s="38"/>
      <c r="I549" s="54">
        <f>IF(H549=0,0,TRUNC((50/(H549+0.24)- IF($G549="w",Parameter!$B$3,Parameter!$D$3))/IF($G549="w",Parameter!$C$3,Parameter!$E$3)))</f>
        <v>0</v>
      </c>
      <c r="J549" s="105"/>
      <c r="K549" s="54">
        <f>IF(J549=0,0,TRUNC((75/(J549+0.24)- IF($G549="w",Parameter!$B$3,Parameter!$D$3))/IF($G549="w",Parameter!$C$3,Parameter!$E$3)))</f>
        <v>0</v>
      </c>
      <c r="L549" s="105"/>
      <c r="M549" s="54">
        <f>IF(L549=0,0,TRUNC((100/(L549+0.24)- IF($G549="w",Parameter!$B$3,Parameter!$D$3))/IF($G549="w",Parameter!$C$3,Parameter!$E$3)))</f>
        <v>0</v>
      </c>
      <c r="N549" s="80"/>
      <c r="O549" s="79" t="s">
        <v>44</v>
      </c>
      <c r="P549" s="81"/>
      <c r="Q549" s="54">
        <f>IF($G549="m",0,IF(AND($P549=0,$N549=0),0,TRUNC((800/($N549*60+$P549)-IF($G549="w",Parameter!$B$6,Parameter!$D$6))/IF($G549="w",Parameter!$C$6,Parameter!$E$6))))</f>
        <v>0</v>
      </c>
      <c r="R549" s="106"/>
      <c r="S549" s="73">
        <f>IF(R549=0,0,TRUNC((2000/(R549)- IF(Q549="w",Parameter!$B$6,Parameter!$D$6))/IF(Q549="w",Parameter!$C$6,Parameter!$E$6)))</f>
        <v>0</v>
      </c>
      <c r="T549" s="106"/>
      <c r="U549" s="73">
        <f>IF(T549=0,0,TRUNC((2000/(T549)- IF(Q549="w",Parameter!$B$3,Parameter!$D$3))/IF(Q549="w",Parameter!$C$3,Parameter!$E$3)))</f>
        <v>0</v>
      </c>
      <c r="V549" s="80"/>
      <c r="W549" s="79" t="s">
        <v>44</v>
      </c>
      <c r="X549" s="81"/>
      <c r="Y549" s="54">
        <f>IF($G549="w",0,IF(AND($V549=0,$X549=0),0,TRUNC((1000/($V549*60+$X549)-IF($G549="w",Parameter!$B$6,Parameter!$D$6))/IF($G549="w",Parameter!$C$6,Parameter!$E$6))))</f>
        <v>0</v>
      </c>
      <c r="Z549" s="37"/>
      <c r="AA549" s="104">
        <f>IF(Z549=0,0,TRUNC((SQRT(Z549)- IF($G549="w",Parameter!$B$11,Parameter!$D$11))/IF($G549="w",Parameter!$C$11,Parameter!$E$11)))</f>
        <v>0</v>
      </c>
      <c r="AB549" s="105"/>
      <c r="AC549" s="104">
        <f>IF(AB549=0,0,TRUNC((SQRT(AB549)- IF($G549="w",Parameter!$B$10,Parameter!$D$10))/IF($G549="w",Parameter!$C$10,Parameter!$E$10)))</f>
        <v>0</v>
      </c>
      <c r="AD549" s="38"/>
      <c r="AE549" s="55">
        <f>IF(AD549=0,0,TRUNC((SQRT(AD549)- IF($G549="w",Parameter!$B$15,Parameter!$D$15))/IF($G549="w",Parameter!$C$15,Parameter!$E$15)))</f>
        <v>0</v>
      </c>
      <c r="AF549" s="32"/>
      <c r="AG549" s="55">
        <f>IF(AF549=0,0,TRUNC((SQRT(AF549)- IF($G549="w",Parameter!$B$12,Parameter!$D$12))/IF($G549="w",Parameter!$C$12,Parameter!$E$12)))</f>
        <v>0</v>
      </c>
      <c r="AH549" s="60">
        <f t="shared" si="113"/>
        <v>0</v>
      </c>
      <c r="AI549" s="61">
        <f>LOOKUP($F549,Urkunde!$A$2:$A$16,IF($G549="w",Urkunde!$B$2:$B$16,Urkunde!$D$2:$D$16))</f>
        <v>0</v>
      </c>
      <c r="AJ549" s="61">
        <f>LOOKUP($F549,Urkunde!$A$2:$A$16,IF($G549="w",Urkunde!$C$2:$C$16,Urkunde!$E$2:$E$16))</f>
        <v>0</v>
      </c>
      <c r="AK549" s="61" t="str">
        <f t="shared" si="114"/>
        <v>-</v>
      </c>
      <c r="AL549" s="29">
        <f t="shared" si="115"/>
        <v>0</v>
      </c>
      <c r="AM549" s="21">
        <f t="shared" si="116"/>
        <v>0</v>
      </c>
      <c r="AN549" s="21">
        <f t="shared" si="117"/>
        <v>0</v>
      </c>
      <c r="AO549" s="21">
        <f t="shared" si="118"/>
        <v>0</v>
      </c>
      <c r="AP549" s="21">
        <f t="shared" si="119"/>
        <v>0</v>
      </c>
      <c r="AQ549" s="21">
        <f t="shared" si="120"/>
        <v>0</v>
      </c>
      <c r="AR549" s="21">
        <f t="shared" si="121"/>
        <v>0</v>
      </c>
      <c r="AS549" s="21">
        <f t="shared" si="122"/>
        <v>0</v>
      </c>
      <c r="AT549" s="21">
        <f t="shared" si="123"/>
        <v>0</v>
      </c>
      <c r="AU549" s="21">
        <f t="shared" si="124"/>
        <v>0</v>
      </c>
      <c r="AV549" s="21">
        <f t="shared" si="125"/>
        <v>0</v>
      </c>
    </row>
    <row r="550" spans="1:48" ht="15.6" x14ac:dyDescent="0.3">
      <c r="A550" s="51"/>
      <c r="B550" s="50"/>
      <c r="C550" s="96"/>
      <c r="D550" s="96"/>
      <c r="E550" s="49"/>
      <c r="F550" s="52">
        <f t="shared" si="112"/>
        <v>0</v>
      </c>
      <c r="G550" s="48"/>
      <c r="H550" s="38"/>
      <c r="I550" s="54">
        <f>IF(H550=0,0,TRUNC((50/(H550+0.24)- IF($G550="w",Parameter!$B$3,Parameter!$D$3))/IF($G550="w",Parameter!$C$3,Parameter!$E$3)))</f>
        <v>0</v>
      </c>
      <c r="J550" s="105"/>
      <c r="K550" s="54">
        <f>IF(J550=0,0,TRUNC((75/(J550+0.24)- IF($G550="w",Parameter!$B$3,Parameter!$D$3))/IF($G550="w",Parameter!$C$3,Parameter!$E$3)))</f>
        <v>0</v>
      </c>
      <c r="L550" s="105"/>
      <c r="M550" s="54">
        <f>IF(L550=0,0,TRUNC((100/(L550+0.24)- IF($G550="w",Parameter!$B$3,Parameter!$D$3))/IF($G550="w",Parameter!$C$3,Parameter!$E$3)))</f>
        <v>0</v>
      </c>
      <c r="N550" s="80"/>
      <c r="O550" s="79" t="s">
        <v>44</v>
      </c>
      <c r="P550" s="81"/>
      <c r="Q550" s="54">
        <f>IF($G550="m",0,IF(AND($P550=0,$N550=0),0,TRUNC((800/($N550*60+$P550)-IF($G550="w",Parameter!$B$6,Parameter!$D$6))/IF($G550="w",Parameter!$C$6,Parameter!$E$6))))</f>
        <v>0</v>
      </c>
      <c r="R550" s="106"/>
      <c r="S550" s="73">
        <f>IF(R550=0,0,TRUNC((2000/(R550)- IF(Q550="w",Parameter!$B$6,Parameter!$D$6))/IF(Q550="w",Parameter!$C$6,Parameter!$E$6)))</f>
        <v>0</v>
      </c>
      <c r="T550" s="106"/>
      <c r="U550" s="73">
        <f>IF(T550=0,0,TRUNC((2000/(T550)- IF(Q550="w",Parameter!$B$3,Parameter!$D$3))/IF(Q550="w",Parameter!$C$3,Parameter!$E$3)))</f>
        <v>0</v>
      </c>
      <c r="V550" s="80"/>
      <c r="W550" s="79" t="s">
        <v>44</v>
      </c>
      <c r="X550" s="81"/>
      <c r="Y550" s="54">
        <f>IF($G550="w",0,IF(AND($V550=0,$X550=0),0,TRUNC((1000/($V550*60+$X550)-IF($G550="w",Parameter!$B$6,Parameter!$D$6))/IF($G550="w",Parameter!$C$6,Parameter!$E$6))))</f>
        <v>0</v>
      </c>
      <c r="Z550" s="37"/>
      <c r="AA550" s="104">
        <f>IF(Z550=0,0,TRUNC((SQRT(Z550)- IF($G550="w",Parameter!$B$11,Parameter!$D$11))/IF($G550="w",Parameter!$C$11,Parameter!$E$11)))</f>
        <v>0</v>
      </c>
      <c r="AB550" s="105"/>
      <c r="AC550" s="104">
        <f>IF(AB550=0,0,TRUNC((SQRT(AB550)- IF($G550="w",Parameter!$B$10,Parameter!$D$10))/IF($G550="w",Parameter!$C$10,Parameter!$E$10)))</f>
        <v>0</v>
      </c>
      <c r="AD550" s="38"/>
      <c r="AE550" s="55">
        <f>IF(AD550=0,0,TRUNC((SQRT(AD550)- IF($G550="w",Parameter!$B$15,Parameter!$D$15))/IF($G550="w",Parameter!$C$15,Parameter!$E$15)))</f>
        <v>0</v>
      </c>
      <c r="AF550" s="32"/>
      <c r="AG550" s="55">
        <f>IF(AF550=0,0,TRUNC((SQRT(AF550)- IF($G550="w",Parameter!$B$12,Parameter!$D$12))/IF($G550="w",Parameter!$C$12,Parameter!$E$12)))</f>
        <v>0</v>
      </c>
      <c r="AH550" s="60">
        <f t="shared" si="113"/>
        <v>0</v>
      </c>
      <c r="AI550" s="61">
        <f>LOOKUP($F550,Urkunde!$A$2:$A$16,IF($G550="w",Urkunde!$B$2:$B$16,Urkunde!$D$2:$D$16))</f>
        <v>0</v>
      </c>
      <c r="AJ550" s="61">
        <f>LOOKUP($F550,Urkunde!$A$2:$A$16,IF($G550="w",Urkunde!$C$2:$C$16,Urkunde!$E$2:$E$16))</f>
        <v>0</v>
      </c>
      <c r="AK550" s="61" t="str">
        <f t="shared" si="114"/>
        <v>-</v>
      </c>
      <c r="AL550" s="29">
        <f t="shared" si="115"/>
        <v>0</v>
      </c>
      <c r="AM550" s="21">
        <f t="shared" si="116"/>
        <v>0</v>
      </c>
      <c r="AN550" s="21">
        <f t="shared" si="117"/>
        <v>0</v>
      </c>
      <c r="AO550" s="21">
        <f t="shared" si="118"/>
        <v>0</v>
      </c>
      <c r="AP550" s="21">
        <f t="shared" si="119"/>
        <v>0</v>
      </c>
      <c r="AQ550" s="21">
        <f t="shared" si="120"/>
        <v>0</v>
      </c>
      <c r="AR550" s="21">
        <f t="shared" si="121"/>
        <v>0</v>
      </c>
      <c r="AS550" s="21">
        <f t="shared" si="122"/>
        <v>0</v>
      </c>
      <c r="AT550" s="21">
        <f t="shared" si="123"/>
        <v>0</v>
      </c>
      <c r="AU550" s="21">
        <f t="shared" si="124"/>
        <v>0</v>
      </c>
      <c r="AV550" s="21">
        <f t="shared" si="125"/>
        <v>0</v>
      </c>
    </row>
    <row r="551" spans="1:48" ht="15.6" x14ac:dyDescent="0.3">
      <c r="A551" s="51"/>
      <c r="B551" s="50"/>
      <c r="C551" s="96"/>
      <c r="D551" s="96"/>
      <c r="E551" s="49"/>
      <c r="F551" s="52">
        <f t="shared" si="112"/>
        <v>0</v>
      </c>
      <c r="G551" s="48"/>
      <c r="H551" s="38"/>
      <c r="I551" s="54">
        <f>IF(H551=0,0,TRUNC((50/(H551+0.24)- IF($G551="w",Parameter!$B$3,Parameter!$D$3))/IF($G551="w",Parameter!$C$3,Parameter!$E$3)))</f>
        <v>0</v>
      </c>
      <c r="J551" s="105"/>
      <c r="K551" s="54">
        <f>IF(J551=0,0,TRUNC((75/(J551+0.24)- IF($G551="w",Parameter!$B$3,Parameter!$D$3))/IF($G551="w",Parameter!$C$3,Parameter!$E$3)))</f>
        <v>0</v>
      </c>
      <c r="L551" s="105"/>
      <c r="M551" s="54">
        <f>IF(L551=0,0,TRUNC((100/(L551+0.24)- IF($G551="w",Parameter!$B$3,Parameter!$D$3))/IF($G551="w",Parameter!$C$3,Parameter!$E$3)))</f>
        <v>0</v>
      </c>
      <c r="N551" s="80"/>
      <c r="O551" s="79" t="s">
        <v>44</v>
      </c>
      <c r="P551" s="81"/>
      <c r="Q551" s="54">
        <f>IF($G551="m",0,IF(AND($P551=0,$N551=0),0,TRUNC((800/($N551*60+$P551)-IF($G551="w",Parameter!$B$6,Parameter!$D$6))/IF($G551="w",Parameter!$C$6,Parameter!$E$6))))</f>
        <v>0</v>
      </c>
      <c r="R551" s="106"/>
      <c r="S551" s="73">
        <f>IF(R551=0,0,TRUNC((2000/(R551)- IF(Q551="w",Parameter!$B$6,Parameter!$D$6))/IF(Q551="w",Parameter!$C$6,Parameter!$E$6)))</f>
        <v>0</v>
      </c>
      <c r="T551" s="106"/>
      <c r="U551" s="73">
        <f>IF(T551=0,0,TRUNC((2000/(T551)- IF(Q551="w",Parameter!$B$3,Parameter!$D$3))/IF(Q551="w",Parameter!$C$3,Parameter!$E$3)))</f>
        <v>0</v>
      </c>
      <c r="V551" s="80"/>
      <c r="W551" s="79" t="s">
        <v>44</v>
      </c>
      <c r="X551" s="81"/>
      <c r="Y551" s="54">
        <f>IF($G551="w",0,IF(AND($V551=0,$X551=0),0,TRUNC((1000/($V551*60+$X551)-IF($G551="w",Parameter!$B$6,Parameter!$D$6))/IF($G551="w",Parameter!$C$6,Parameter!$E$6))))</f>
        <v>0</v>
      </c>
      <c r="Z551" s="37"/>
      <c r="AA551" s="104">
        <f>IF(Z551=0,0,TRUNC((SQRT(Z551)- IF($G551="w",Parameter!$B$11,Parameter!$D$11))/IF($G551="w",Parameter!$C$11,Parameter!$E$11)))</f>
        <v>0</v>
      </c>
      <c r="AB551" s="105"/>
      <c r="AC551" s="104">
        <f>IF(AB551=0,0,TRUNC((SQRT(AB551)- IF($G551="w",Parameter!$B$10,Parameter!$D$10))/IF($G551="w",Parameter!$C$10,Parameter!$E$10)))</f>
        <v>0</v>
      </c>
      <c r="AD551" s="38"/>
      <c r="AE551" s="55">
        <f>IF(AD551=0,0,TRUNC((SQRT(AD551)- IF($G551="w",Parameter!$B$15,Parameter!$D$15))/IF($G551="w",Parameter!$C$15,Parameter!$E$15)))</f>
        <v>0</v>
      </c>
      <c r="AF551" s="32"/>
      <c r="AG551" s="55">
        <f>IF(AF551=0,0,TRUNC((SQRT(AF551)- IF($G551="w",Parameter!$B$12,Parameter!$D$12))/IF($G551="w",Parameter!$C$12,Parameter!$E$12)))</f>
        <v>0</v>
      </c>
      <c r="AH551" s="60">
        <f t="shared" si="113"/>
        <v>0</v>
      </c>
      <c r="AI551" s="61">
        <f>LOOKUP($F551,Urkunde!$A$2:$A$16,IF($G551="w",Urkunde!$B$2:$B$16,Urkunde!$D$2:$D$16))</f>
        <v>0</v>
      </c>
      <c r="AJ551" s="61">
        <f>LOOKUP($F551,Urkunde!$A$2:$A$16,IF($G551="w",Urkunde!$C$2:$C$16,Urkunde!$E$2:$E$16))</f>
        <v>0</v>
      </c>
      <c r="AK551" s="61" t="str">
        <f t="shared" si="114"/>
        <v>-</v>
      </c>
      <c r="AL551" s="29">
        <f t="shared" si="115"/>
        <v>0</v>
      </c>
      <c r="AM551" s="21">
        <f t="shared" si="116"/>
        <v>0</v>
      </c>
      <c r="AN551" s="21">
        <f t="shared" si="117"/>
        <v>0</v>
      </c>
      <c r="AO551" s="21">
        <f t="shared" si="118"/>
        <v>0</v>
      </c>
      <c r="AP551" s="21">
        <f t="shared" si="119"/>
        <v>0</v>
      </c>
      <c r="AQ551" s="21">
        <f t="shared" si="120"/>
        <v>0</v>
      </c>
      <c r="AR551" s="21">
        <f t="shared" si="121"/>
        <v>0</v>
      </c>
      <c r="AS551" s="21">
        <f t="shared" si="122"/>
        <v>0</v>
      </c>
      <c r="AT551" s="21">
        <f t="shared" si="123"/>
        <v>0</v>
      </c>
      <c r="AU551" s="21">
        <f t="shared" si="124"/>
        <v>0</v>
      </c>
      <c r="AV551" s="21">
        <f t="shared" si="125"/>
        <v>0</v>
      </c>
    </row>
    <row r="552" spans="1:48" ht="15.6" x14ac:dyDescent="0.3">
      <c r="A552" s="51"/>
      <c r="B552" s="50"/>
      <c r="C552" s="96"/>
      <c r="D552" s="96"/>
      <c r="E552" s="49"/>
      <c r="F552" s="52">
        <f t="shared" si="112"/>
        <v>0</v>
      </c>
      <c r="G552" s="48"/>
      <c r="H552" s="38"/>
      <c r="I552" s="54">
        <f>IF(H552=0,0,TRUNC((50/(H552+0.24)- IF($G552="w",Parameter!$B$3,Parameter!$D$3))/IF($G552="w",Parameter!$C$3,Parameter!$E$3)))</f>
        <v>0</v>
      </c>
      <c r="J552" s="105"/>
      <c r="K552" s="54">
        <f>IF(J552=0,0,TRUNC((75/(J552+0.24)- IF($G552="w",Parameter!$B$3,Parameter!$D$3))/IF($G552="w",Parameter!$C$3,Parameter!$E$3)))</f>
        <v>0</v>
      </c>
      <c r="L552" s="105"/>
      <c r="M552" s="54">
        <f>IF(L552=0,0,TRUNC((100/(L552+0.24)- IF($G552="w",Parameter!$B$3,Parameter!$D$3))/IF($G552="w",Parameter!$C$3,Parameter!$E$3)))</f>
        <v>0</v>
      </c>
      <c r="N552" s="80"/>
      <c r="O552" s="79" t="s">
        <v>44</v>
      </c>
      <c r="P552" s="81"/>
      <c r="Q552" s="54">
        <f>IF($G552="m",0,IF(AND($P552=0,$N552=0),0,TRUNC((800/($N552*60+$P552)-IF($G552="w",Parameter!$B$6,Parameter!$D$6))/IF($G552="w",Parameter!$C$6,Parameter!$E$6))))</f>
        <v>0</v>
      </c>
      <c r="R552" s="106"/>
      <c r="S552" s="73">
        <f>IF(R552=0,0,TRUNC((2000/(R552)- IF(Q552="w",Parameter!$B$6,Parameter!$D$6))/IF(Q552="w",Parameter!$C$6,Parameter!$E$6)))</f>
        <v>0</v>
      </c>
      <c r="T552" s="106"/>
      <c r="U552" s="73">
        <f>IF(T552=0,0,TRUNC((2000/(T552)- IF(Q552="w",Parameter!$B$3,Parameter!$D$3))/IF(Q552="w",Parameter!$C$3,Parameter!$E$3)))</f>
        <v>0</v>
      </c>
      <c r="V552" s="80"/>
      <c r="W552" s="79" t="s">
        <v>44</v>
      </c>
      <c r="X552" s="81"/>
      <c r="Y552" s="54">
        <f>IF($G552="w",0,IF(AND($V552=0,$X552=0),0,TRUNC((1000/($V552*60+$X552)-IF($G552="w",Parameter!$B$6,Parameter!$D$6))/IF($G552="w",Parameter!$C$6,Parameter!$E$6))))</f>
        <v>0</v>
      </c>
      <c r="Z552" s="37"/>
      <c r="AA552" s="104">
        <f>IF(Z552=0,0,TRUNC((SQRT(Z552)- IF($G552="w",Parameter!$B$11,Parameter!$D$11))/IF($G552="w",Parameter!$C$11,Parameter!$E$11)))</f>
        <v>0</v>
      </c>
      <c r="AB552" s="105"/>
      <c r="AC552" s="104">
        <f>IF(AB552=0,0,TRUNC((SQRT(AB552)- IF($G552="w",Parameter!$B$10,Parameter!$D$10))/IF($G552="w",Parameter!$C$10,Parameter!$E$10)))</f>
        <v>0</v>
      </c>
      <c r="AD552" s="38"/>
      <c r="AE552" s="55">
        <f>IF(AD552=0,0,TRUNC((SQRT(AD552)- IF($G552="w",Parameter!$B$15,Parameter!$D$15))/IF($G552="w",Parameter!$C$15,Parameter!$E$15)))</f>
        <v>0</v>
      </c>
      <c r="AF552" s="32"/>
      <c r="AG552" s="55">
        <f>IF(AF552=0,0,TRUNC((SQRT(AF552)- IF($G552="w",Parameter!$B$12,Parameter!$D$12))/IF($G552="w",Parameter!$C$12,Parameter!$E$12)))</f>
        <v>0</v>
      </c>
      <c r="AH552" s="60">
        <f t="shared" si="113"/>
        <v>0</v>
      </c>
      <c r="AI552" s="61">
        <f>LOOKUP($F552,Urkunde!$A$2:$A$16,IF($G552="w",Urkunde!$B$2:$B$16,Urkunde!$D$2:$D$16))</f>
        <v>0</v>
      </c>
      <c r="AJ552" s="61">
        <f>LOOKUP($F552,Urkunde!$A$2:$A$16,IF($G552="w",Urkunde!$C$2:$C$16,Urkunde!$E$2:$E$16))</f>
        <v>0</v>
      </c>
      <c r="AK552" s="61" t="str">
        <f t="shared" si="114"/>
        <v>-</v>
      </c>
      <c r="AL552" s="29">
        <f t="shared" si="115"/>
        <v>0</v>
      </c>
      <c r="AM552" s="21">
        <f t="shared" si="116"/>
        <v>0</v>
      </c>
      <c r="AN552" s="21">
        <f t="shared" si="117"/>
        <v>0</v>
      </c>
      <c r="AO552" s="21">
        <f t="shared" si="118"/>
        <v>0</v>
      </c>
      <c r="AP552" s="21">
        <f t="shared" si="119"/>
        <v>0</v>
      </c>
      <c r="AQ552" s="21">
        <f t="shared" si="120"/>
        <v>0</v>
      </c>
      <c r="AR552" s="21">
        <f t="shared" si="121"/>
        <v>0</v>
      </c>
      <c r="AS552" s="21">
        <f t="shared" si="122"/>
        <v>0</v>
      </c>
      <c r="AT552" s="21">
        <f t="shared" si="123"/>
        <v>0</v>
      </c>
      <c r="AU552" s="21">
        <f t="shared" si="124"/>
        <v>0</v>
      </c>
      <c r="AV552" s="21">
        <f t="shared" si="125"/>
        <v>0</v>
      </c>
    </row>
    <row r="553" spans="1:48" ht="15.6" x14ac:dyDescent="0.3">
      <c r="A553" s="51"/>
      <c r="B553" s="50"/>
      <c r="C553" s="96"/>
      <c r="D553" s="96"/>
      <c r="E553" s="49"/>
      <c r="F553" s="52">
        <f t="shared" si="112"/>
        <v>0</v>
      </c>
      <c r="G553" s="48"/>
      <c r="H553" s="38"/>
      <c r="I553" s="54">
        <f>IF(H553=0,0,TRUNC((50/(H553+0.24)- IF($G553="w",Parameter!$B$3,Parameter!$D$3))/IF($G553="w",Parameter!$C$3,Parameter!$E$3)))</f>
        <v>0</v>
      </c>
      <c r="J553" s="105"/>
      <c r="K553" s="54">
        <f>IF(J553=0,0,TRUNC((75/(J553+0.24)- IF($G553="w",Parameter!$B$3,Parameter!$D$3))/IF($G553="w",Parameter!$C$3,Parameter!$E$3)))</f>
        <v>0</v>
      </c>
      <c r="L553" s="105"/>
      <c r="M553" s="54">
        <f>IF(L553=0,0,TRUNC((100/(L553+0.24)- IF($G553="w",Parameter!$B$3,Parameter!$D$3))/IF($G553="w",Parameter!$C$3,Parameter!$E$3)))</f>
        <v>0</v>
      </c>
      <c r="N553" s="80"/>
      <c r="O553" s="79" t="s">
        <v>44</v>
      </c>
      <c r="P553" s="81"/>
      <c r="Q553" s="54">
        <f>IF($G553="m",0,IF(AND($P553=0,$N553=0),0,TRUNC((800/($N553*60+$P553)-IF($G553="w",Parameter!$B$6,Parameter!$D$6))/IF($G553="w",Parameter!$C$6,Parameter!$E$6))))</f>
        <v>0</v>
      </c>
      <c r="R553" s="106"/>
      <c r="S553" s="73">
        <f>IF(R553=0,0,TRUNC((2000/(R553)- IF(Q553="w",Parameter!$B$6,Parameter!$D$6))/IF(Q553="w",Parameter!$C$6,Parameter!$E$6)))</f>
        <v>0</v>
      </c>
      <c r="T553" s="106"/>
      <c r="U553" s="73">
        <f>IF(T553=0,0,TRUNC((2000/(T553)- IF(Q553="w",Parameter!$B$3,Parameter!$D$3))/IF(Q553="w",Parameter!$C$3,Parameter!$E$3)))</f>
        <v>0</v>
      </c>
      <c r="V553" s="80"/>
      <c r="W553" s="79" t="s">
        <v>44</v>
      </c>
      <c r="X553" s="81"/>
      <c r="Y553" s="54">
        <f>IF($G553="w",0,IF(AND($V553=0,$X553=0),0,TRUNC((1000/($V553*60+$X553)-IF($G553="w",Parameter!$B$6,Parameter!$D$6))/IF($G553="w",Parameter!$C$6,Parameter!$E$6))))</f>
        <v>0</v>
      </c>
      <c r="Z553" s="37"/>
      <c r="AA553" s="104">
        <f>IF(Z553=0,0,TRUNC((SQRT(Z553)- IF($G553="w",Parameter!$B$11,Parameter!$D$11))/IF($G553="w",Parameter!$C$11,Parameter!$E$11)))</f>
        <v>0</v>
      </c>
      <c r="AB553" s="105"/>
      <c r="AC553" s="104">
        <f>IF(AB553=0,0,TRUNC((SQRT(AB553)- IF($G553="w",Parameter!$B$10,Parameter!$D$10))/IF($G553="w",Parameter!$C$10,Parameter!$E$10)))</f>
        <v>0</v>
      </c>
      <c r="AD553" s="38"/>
      <c r="AE553" s="55">
        <f>IF(AD553=0,0,TRUNC((SQRT(AD553)- IF($G553="w",Parameter!$B$15,Parameter!$D$15))/IF($G553="w",Parameter!$C$15,Parameter!$E$15)))</f>
        <v>0</v>
      </c>
      <c r="AF553" s="32"/>
      <c r="AG553" s="55">
        <f>IF(AF553=0,0,TRUNC((SQRT(AF553)- IF($G553="w",Parameter!$B$12,Parameter!$D$12))/IF($G553="w",Parameter!$C$12,Parameter!$E$12)))</f>
        <v>0</v>
      </c>
      <c r="AH553" s="60">
        <f t="shared" si="113"/>
        <v>0</v>
      </c>
      <c r="AI553" s="61">
        <f>LOOKUP($F553,Urkunde!$A$2:$A$16,IF($G553="w",Urkunde!$B$2:$B$16,Urkunde!$D$2:$D$16))</f>
        <v>0</v>
      </c>
      <c r="AJ553" s="61">
        <f>LOOKUP($F553,Urkunde!$A$2:$A$16,IF($G553="w",Urkunde!$C$2:$C$16,Urkunde!$E$2:$E$16))</f>
        <v>0</v>
      </c>
      <c r="AK553" s="61" t="str">
        <f t="shared" si="114"/>
        <v>-</v>
      </c>
      <c r="AL553" s="29">
        <f t="shared" si="115"/>
        <v>0</v>
      </c>
      <c r="AM553" s="21">
        <f t="shared" si="116"/>
        <v>0</v>
      </c>
      <c r="AN553" s="21">
        <f t="shared" si="117"/>
        <v>0</v>
      </c>
      <c r="AO553" s="21">
        <f t="shared" si="118"/>
        <v>0</v>
      </c>
      <c r="AP553" s="21">
        <f t="shared" si="119"/>
        <v>0</v>
      </c>
      <c r="AQ553" s="21">
        <f t="shared" si="120"/>
        <v>0</v>
      </c>
      <c r="AR553" s="21">
        <f t="shared" si="121"/>
        <v>0</v>
      </c>
      <c r="AS553" s="21">
        <f t="shared" si="122"/>
        <v>0</v>
      </c>
      <c r="AT553" s="21">
        <f t="shared" si="123"/>
        <v>0</v>
      </c>
      <c r="AU553" s="21">
        <f t="shared" si="124"/>
        <v>0</v>
      </c>
      <c r="AV553" s="21">
        <f t="shared" si="125"/>
        <v>0</v>
      </c>
    </row>
    <row r="554" spans="1:48" ht="15.6" x14ac:dyDescent="0.3">
      <c r="A554" s="51"/>
      <c r="B554" s="50"/>
      <c r="C554" s="96"/>
      <c r="D554" s="96"/>
      <c r="E554" s="49"/>
      <c r="F554" s="52">
        <f t="shared" si="112"/>
        <v>0</v>
      </c>
      <c r="G554" s="48"/>
      <c r="H554" s="38"/>
      <c r="I554" s="54">
        <f>IF(H554=0,0,TRUNC((50/(H554+0.24)- IF($G554="w",Parameter!$B$3,Parameter!$D$3))/IF($G554="w",Parameter!$C$3,Parameter!$E$3)))</f>
        <v>0</v>
      </c>
      <c r="J554" s="105"/>
      <c r="K554" s="54">
        <f>IF(J554=0,0,TRUNC((75/(J554+0.24)- IF($G554="w",Parameter!$B$3,Parameter!$D$3))/IF($G554="w",Parameter!$C$3,Parameter!$E$3)))</f>
        <v>0</v>
      </c>
      <c r="L554" s="105"/>
      <c r="M554" s="54">
        <f>IF(L554=0,0,TRUNC((100/(L554+0.24)- IF($G554="w",Parameter!$B$3,Parameter!$D$3))/IF($G554="w",Parameter!$C$3,Parameter!$E$3)))</f>
        <v>0</v>
      </c>
      <c r="N554" s="80"/>
      <c r="O554" s="79" t="s">
        <v>44</v>
      </c>
      <c r="P554" s="81"/>
      <c r="Q554" s="54">
        <f>IF($G554="m",0,IF(AND($P554=0,$N554=0),0,TRUNC((800/($N554*60+$P554)-IF($G554="w",Parameter!$B$6,Parameter!$D$6))/IF($G554="w",Parameter!$C$6,Parameter!$E$6))))</f>
        <v>0</v>
      </c>
      <c r="R554" s="106"/>
      <c r="S554" s="73">
        <f>IF(R554=0,0,TRUNC((2000/(R554)- IF(Q554="w",Parameter!$B$6,Parameter!$D$6))/IF(Q554="w",Parameter!$C$6,Parameter!$E$6)))</f>
        <v>0</v>
      </c>
      <c r="T554" s="106"/>
      <c r="U554" s="73">
        <f>IF(T554=0,0,TRUNC((2000/(T554)- IF(Q554="w",Parameter!$B$3,Parameter!$D$3))/IF(Q554="w",Parameter!$C$3,Parameter!$E$3)))</f>
        <v>0</v>
      </c>
      <c r="V554" s="80"/>
      <c r="W554" s="79" t="s">
        <v>44</v>
      </c>
      <c r="X554" s="81"/>
      <c r="Y554" s="54">
        <f>IF($G554="w",0,IF(AND($V554=0,$X554=0),0,TRUNC((1000/($V554*60+$X554)-IF($G554="w",Parameter!$B$6,Parameter!$D$6))/IF($G554="w",Parameter!$C$6,Parameter!$E$6))))</f>
        <v>0</v>
      </c>
      <c r="Z554" s="37"/>
      <c r="AA554" s="104">
        <f>IF(Z554=0,0,TRUNC((SQRT(Z554)- IF($G554="w",Parameter!$B$11,Parameter!$D$11))/IF($G554="w",Parameter!$C$11,Parameter!$E$11)))</f>
        <v>0</v>
      </c>
      <c r="AB554" s="105"/>
      <c r="AC554" s="104">
        <f>IF(AB554=0,0,TRUNC((SQRT(AB554)- IF($G554="w",Parameter!$B$10,Parameter!$D$10))/IF($G554="w",Parameter!$C$10,Parameter!$E$10)))</f>
        <v>0</v>
      </c>
      <c r="AD554" s="38"/>
      <c r="AE554" s="55">
        <f>IF(AD554=0,0,TRUNC((SQRT(AD554)- IF($G554="w",Parameter!$B$15,Parameter!$D$15))/IF($G554="w",Parameter!$C$15,Parameter!$E$15)))</f>
        <v>0</v>
      </c>
      <c r="AF554" s="32"/>
      <c r="AG554" s="55">
        <f>IF(AF554=0,0,TRUNC((SQRT(AF554)- IF($G554="w",Parameter!$B$12,Parameter!$D$12))/IF($G554="w",Parameter!$C$12,Parameter!$E$12)))</f>
        <v>0</v>
      </c>
      <c r="AH554" s="60">
        <f t="shared" si="113"/>
        <v>0</v>
      </c>
      <c r="AI554" s="61">
        <f>LOOKUP($F554,Urkunde!$A$2:$A$16,IF($G554="w",Urkunde!$B$2:$B$16,Urkunde!$D$2:$D$16))</f>
        <v>0</v>
      </c>
      <c r="AJ554" s="61">
        <f>LOOKUP($F554,Urkunde!$A$2:$A$16,IF($G554="w",Urkunde!$C$2:$C$16,Urkunde!$E$2:$E$16))</f>
        <v>0</v>
      </c>
      <c r="AK554" s="61" t="str">
        <f t="shared" si="114"/>
        <v>-</v>
      </c>
      <c r="AL554" s="29">
        <f t="shared" si="115"/>
        <v>0</v>
      </c>
      <c r="AM554" s="21">
        <f t="shared" si="116"/>
        <v>0</v>
      </c>
      <c r="AN554" s="21">
        <f t="shared" si="117"/>
        <v>0</v>
      </c>
      <c r="AO554" s="21">
        <f t="shared" si="118"/>
        <v>0</v>
      </c>
      <c r="AP554" s="21">
        <f t="shared" si="119"/>
        <v>0</v>
      </c>
      <c r="AQ554" s="21">
        <f t="shared" si="120"/>
        <v>0</v>
      </c>
      <c r="AR554" s="21">
        <f t="shared" si="121"/>
        <v>0</v>
      </c>
      <c r="AS554" s="21">
        <f t="shared" si="122"/>
        <v>0</v>
      </c>
      <c r="AT554" s="21">
        <f t="shared" si="123"/>
        <v>0</v>
      </c>
      <c r="AU554" s="21">
        <f t="shared" si="124"/>
        <v>0</v>
      </c>
      <c r="AV554" s="21">
        <f t="shared" si="125"/>
        <v>0</v>
      </c>
    </row>
    <row r="555" spans="1:48" ht="15.6" x14ac:dyDescent="0.3">
      <c r="A555" s="51"/>
      <c r="B555" s="50"/>
      <c r="C555" s="96"/>
      <c r="D555" s="96"/>
      <c r="E555" s="49"/>
      <c r="F555" s="52">
        <f t="shared" si="112"/>
        <v>0</v>
      </c>
      <c r="G555" s="48"/>
      <c r="H555" s="38"/>
      <c r="I555" s="54">
        <f>IF(H555=0,0,TRUNC((50/(H555+0.24)- IF($G555="w",Parameter!$B$3,Parameter!$D$3))/IF($G555="w",Parameter!$C$3,Parameter!$E$3)))</f>
        <v>0</v>
      </c>
      <c r="J555" s="105"/>
      <c r="K555" s="54">
        <f>IF(J555=0,0,TRUNC((75/(J555+0.24)- IF($G555="w",Parameter!$B$3,Parameter!$D$3))/IF($G555="w",Parameter!$C$3,Parameter!$E$3)))</f>
        <v>0</v>
      </c>
      <c r="L555" s="105"/>
      <c r="M555" s="54">
        <f>IF(L555=0,0,TRUNC((100/(L555+0.24)- IF($G555="w",Parameter!$B$3,Parameter!$D$3))/IF($G555="w",Parameter!$C$3,Parameter!$E$3)))</f>
        <v>0</v>
      </c>
      <c r="N555" s="80"/>
      <c r="O555" s="79" t="s">
        <v>44</v>
      </c>
      <c r="P555" s="81"/>
      <c r="Q555" s="54">
        <f>IF($G555="m",0,IF(AND($P555=0,$N555=0),0,TRUNC((800/($N555*60+$P555)-IF($G555="w",Parameter!$B$6,Parameter!$D$6))/IF($G555="w",Parameter!$C$6,Parameter!$E$6))))</f>
        <v>0</v>
      </c>
      <c r="R555" s="106"/>
      <c r="S555" s="73">
        <f>IF(R555=0,0,TRUNC((2000/(R555)- IF(Q555="w",Parameter!$B$6,Parameter!$D$6))/IF(Q555="w",Parameter!$C$6,Parameter!$E$6)))</f>
        <v>0</v>
      </c>
      <c r="T555" s="106"/>
      <c r="U555" s="73">
        <f>IF(T555=0,0,TRUNC((2000/(T555)- IF(Q555="w",Parameter!$B$3,Parameter!$D$3))/IF(Q555="w",Parameter!$C$3,Parameter!$E$3)))</f>
        <v>0</v>
      </c>
      <c r="V555" s="80"/>
      <c r="W555" s="79" t="s">
        <v>44</v>
      </c>
      <c r="X555" s="81"/>
      <c r="Y555" s="54">
        <f>IF($G555="w",0,IF(AND($V555=0,$X555=0),0,TRUNC((1000/($V555*60+$X555)-IF($G555="w",Parameter!$B$6,Parameter!$D$6))/IF($G555="w",Parameter!$C$6,Parameter!$E$6))))</f>
        <v>0</v>
      </c>
      <c r="Z555" s="37"/>
      <c r="AA555" s="104">
        <f>IF(Z555=0,0,TRUNC((SQRT(Z555)- IF($G555="w",Parameter!$B$11,Parameter!$D$11))/IF($G555="w",Parameter!$C$11,Parameter!$E$11)))</f>
        <v>0</v>
      </c>
      <c r="AB555" s="105"/>
      <c r="AC555" s="104">
        <f>IF(AB555=0,0,TRUNC((SQRT(AB555)- IF($G555="w",Parameter!$B$10,Parameter!$D$10))/IF($G555="w",Parameter!$C$10,Parameter!$E$10)))</f>
        <v>0</v>
      </c>
      <c r="AD555" s="38"/>
      <c r="AE555" s="55">
        <f>IF(AD555=0,0,TRUNC((SQRT(AD555)- IF($G555="w",Parameter!$B$15,Parameter!$D$15))/IF($G555="w",Parameter!$C$15,Parameter!$E$15)))</f>
        <v>0</v>
      </c>
      <c r="AF555" s="32"/>
      <c r="AG555" s="55">
        <f>IF(AF555=0,0,TRUNC((SQRT(AF555)- IF($G555="w",Parameter!$B$12,Parameter!$D$12))/IF($G555="w",Parameter!$C$12,Parameter!$E$12)))</f>
        <v>0</v>
      </c>
      <c r="AH555" s="60">
        <f t="shared" si="113"/>
        <v>0</v>
      </c>
      <c r="AI555" s="61">
        <f>LOOKUP($F555,Urkunde!$A$2:$A$16,IF($G555="w",Urkunde!$B$2:$B$16,Urkunde!$D$2:$D$16))</f>
        <v>0</v>
      </c>
      <c r="AJ555" s="61">
        <f>LOOKUP($F555,Urkunde!$A$2:$A$16,IF($G555="w",Urkunde!$C$2:$C$16,Urkunde!$E$2:$E$16))</f>
        <v>0</v>
      </c>
      <c r="AK555" s="61" t="str">
        <f t="shared" si="114"/>
        <v>-</v>
      </c>
      <c r="AL555" s="29">
        <f t="shared" si="115"/>
        <v>0</v>
      </c>
      <c r="AM555" s="21">
        <f t="shared" si="116"/>
        <v>0</v>
      </c>
      <c r="AN555" s="21">
        <f t="shared" si="117"/>
        <v>0</v>
      </c>
      <c r="AO555" s="21">
        <f t="shared" si="118"/>
        <v>0</v>
      </c>
      <c r="AP555" s="21">
        <f t="shared" si="119"/>
        <v>0</v>
      </c>
      <c r="AQ555" s="21">
        <f t="shared" si="120"/>
        <v>0</v>
      </c>
      <c r="AR555" s="21">
        <f t="shared" si="121"/>
        <v>0</v>
      </c>
      <c r="AS555" s="21">
        <f t="shared" si="122"/>
        <v>0</v>
      </c>
      <c r="AT555" s="21">
        <f t="shared" si="123"/>
        <v>0</v>
      </c>
      <c r="AU555" s="21">
        <f t="shared" si="124"/>
        <v>0</v>
      </c>
      <c r="AV555" s="21">
        <f t="shared" si="125"/>
        <v>0</v>
      </c>
    </row>
    <row r="556" spans="1:48" ht="15.6" x14ac:dyDescent="0.3">
      <c r="A556" s="51"/>
      <c r="B556" s="50"/>
      <c r="C556" s="96"/>
      <c r="D556" s="96"/>
      <c r="E556" s="49"/>
      <c r="F556" s="52">
        <f t="shared" si="112"/>
        <v>0</v>
      </c>
      <c r="G556" s="48"/>
      <c r="H556" s="38"/>
      <c r="I556" s="54">
        <f>IF(H556=0,0,TRUNC((50/(H556+0.24)- IF($G556="w",Parameter!$B$3,Parameter!$D$3))/IF($G556="w",Parameter!$C$3,Parameter!$E$3)))</f>
        <v>0</v>
      </c>
      <c r="J556" s="105"/>
      <c r="K556" s="54">
        <f>IF(J556=0,0,TRUNC((75/(J556+0.24)- IF($G556="w",Parameter!$B$3,Parameter!$D$3))/IF($G556="w",Parameter!$C$3,Parameter!$E$3)))</f>
        <v>0</v>
      </c>
      <c r="L556" s="105"/>
      <c r="M556" s="54">
        <f>IF(L556=0,0,TRUNC((100/(L556+0.24)- IF($G556="w",Parameter!$B$3,Parameter!$D$3))/IF($G556="w",Parameter!$C$3,Parameter!$E$3)))</f>
        <v>0</v>
      </c>
      <c r="N556" s="80"/>
      <c r="O556" s="79" t="s">
        <v>44</v>
      </c>
      <c r="P556" s="81"/>
      <c r="Q556" s="54">
        <f>IF($G556="m",0,IF(AND($P556=0,$N556=0),0,TRUNC((800/($N556*60+$P556)-IF($G556="w",Parameter!$B$6,Parameter!$D$6))/IF($G556="w",Parameter!$C$6,Parameter!$E$6))))</f>
        <v>0</v>
      </c>
      <c r="R556" s="106"/>
      <c r="S556" s="73">
        <f>IF(R556=0,0,TRUNC((2000/(R556)- IF(Q556="w",Parameter!$B$6,Parameter!$D$6))/IF(Q556="w",Parameter!$C$6,Parameter!$E$6)))</f>
        <v>0</v>
      </c>
      <c r="T556" s="106"/>
      <c r="U556" s="73">
        <f>IF(T556=0,0,TRUNC((2000/(T556)- IF(Q556="w",Parameter!$B$3,Parameter!$D$3))/IF(Q556="w",Parameter!$C$3,Parameter!$E$3)))</f>
        <v>0</v>
      </c>
      <c r="V556" s="80"/>
      <c r="W556" s="79" t="s">
        <v>44</v>
      </c>
      <c r="X556" s="81"/>
      <c r="Y556" s="54">
        <f>IF($G556="w",0,IF(AND($V556=0,$X556=0),0,TRUNC((1000/($V556*60+$X556)-IF($G556="w",Parameter!$B$6,Parameter!$D$6))/IF($G556="w",Parameter!$C$6,Parameter!$E$6))))</f>
        <v>0</v>
      </c>
      <c r="Z556" s="37"/>
      <c r="AA556" s="104">
        <f>IF(Z556=0,0,TRUNC((SQRT(Z556)- IF($G556="w",Parameter!$B$11,Parameter!$D$11))/IF($G556="w",Parameter!$C$11,Parameter!$E$11)))</f>
        <v>0</v>
      </c>
      <c r="AB556" s="105"/>
      <c r="AC556" s="104">
        <f>IF(AB556=0,0,TRUNC((SQRT(AB556)- IF($G556="w",Parameter!$B$10,Parameter!$D$10))/IF($G556="w",Parameter!$C$10,Parameter!$E$10)))</f>
        <v>0</v>
      </c>
      <c r="AD556" s="38"/>
      <c r="AE556" s="55">
        <f>IF(AD556=0,0,TRUNC((SQRT(AD556)- IF($G556="w",Parameter!$B$15,Parameter!$D$15))/IF($G556="w",Parameter!$C$15,Parameter!$E$15)))</f>
        <v>0</v>
      </c>
      <c r="AF556" s="32"/>
      <c r="AG556" s="55">
        <f>IF(AF556=0,0,TRUNC((SQRT(AF556)- IF($G556="w",Parameter!$B$12,Parameter!$D$12))/IF($G556="w",Parameter!$C$12,Parameter!$E$12)))</f>
        <v>0</v>
      </c>
      <c r="AH556" s="60">
        <f t="shared" si="113"/>
        <v>0</v>
      </c>
      <c r="AI556" s="61">
        <f>LOOKUP($F556,Urkunde!$A$2:$A$16,IF($G556="w",Urkunde!$B$2:$B$16,Urkunde!$D$2:$D$16))</f>
        <v>0</v>
      </c>
      <c r="AJ556" s="61">
        <f>LOOKUP($F556,Urkunde!$A$2:$A$16,IF($G556="w",Urkunde!$C$2:$C$16,Urkunde!$E$2:$E$16))</f>
        <v>0</v>
      </c>
      <c r="AK556" s="61" t="str">
        <f t="shared" si="114"/>
        <v>-</v>
      </c>
      <c r="AL556" s="29">
        <f t="shared" si="115"/>
        <v>0</v>
      </c>
      <c r="AM556" s="21">
        <f t="shared" si="116"/>
        <v>0</v>
      </c>
      <c r="AN556" s="21">
        <f t="shared" si="117"/>
        <v>0</v>
      </c>
      <c r="AO556" s="21">
        <f t="shared" si="118"/>
        <v>0</v>
      </c>
      <c r="AP556" s="21">
        <f t="shared" si="119"/>
        <v>0</v>
      </c>
      <c r="AQ556" s="21">
        <f t="shared" si="120"/>
        <v>0</v>
      </c>
      <c r="AR556" s="21">
        <f t="shared" si="121"/>
        <v>0</v>
      </c>
      <c r="AS556" s="21">
        <f t="shared" si="122"/>
        <v>0</v>
      </c>
      <c r="AT556" s="21">
        <f t="shared" si="123"/>
        <v>0</v>
      </c>
      <c r="AU556" s="21">
        <f t="shared" si="124"/>
        <v>0</v>
      </c>
      <c r="AV556" s="21">
        <f t="shared" si="125"/>
        <v>0</v>
      </c>
    </row>
    <row r="557" spans="1:48" ht="15.6" x14ac:dyDescent="0.3">
      <c r="A557" s="51"/>
      <c r="B557" s="50"/>
      <c r="C557" s="96"/>
      <c r="D557" s="96"/>
      <c r="E557" s="49"/>
      <c r="F557" s="52">
        <f t="shared" si="112"/>
        <v>0</v>
      </c>
      <c r="G557" s="48"/>
      <c r="H557" s="38"/>
      <c r="I557" s="54">
        <f>IF(H557=0,0,TRUNC((50/(H557+0.24)- IF($G557="w",Parameter!$B$3,Parameter!$D$3))/IF($G557="w",Parameter!$C$3,Parameter!$E$3)))</f>
        <v>0</v>
      </c>
      <c r="J557" s="105"/>
      <c r="K557" s="54">
        <f>IF(J557=0,0,TRUNC((75/(J557+0.24)- IF($G557="w",Parameter!$B$3,Parameter!$D$3))/IF($G557="w",Parameter!$C$3,Parameter!$E$3)))</f>
        <v>0</v>
      </c>
      <c r="L557" s="105"/>
      <c r="M557" s="54">
        <f>IF(L557=0,0,TRUNC((100/(L557+0.24)- IF($G557="w",Parameter!$B$3,Parameter!$D$3))/IF($G557="w",Parameter!$C$3,Parameter!$E$3)))</f>
        <v>0</v>
      </c>
      <c r="N557" s="80"/>
      <c r="O557" s="79" t="s">
        <v>44</v>
      </c>
      <c r="P557" s="81"/>
      <c r="Q557" s="54">
        <f>IF($G557="m",0,IF(AND($P557=0,$N557=0),0,TRUNC((800/($N557*60+$P557)-IF($G557="w",Parameter!$B$6,Parameter!$D$6))/IF($G557="w",Parameter!$C$6,Parameter!$E$6))))</f>
        <v>0</v>
      </c>
      <c r="R557" s="106"/>
      <c r="S557" s="73">
        <f>IF(R557=0,0,TRUNC((2000/(R557)- IF(Q557="w",Parameter!$B$6,Parameter!$D$6))/IF(Q557="w",Parameter!$C$6,Parameter!$E$6)))</f>
        <v>0</v>
      </c>
      <c r="T557" s="106"/>
      <c r="U557" s="73">
        <f>IF(T557=0,0,TRUNC((2000/(T557)- IF(Q557="w",Parameter!$B$3,Parameter!$D$3))/IF(Q557="w",Parameter!$C$3,Parameter!$E$3)))</f>
        <v>0</v>
      </c>
      <c r="V557" s="80"/>
      <c r="W557" s="79" t="s">
        <v>44</v>
      </c>
      <c r="X557" s="81"/>
      <c r="Y557" s="54">
        <f>IF($G557="w",0,IF(AND($V557=0,$X557=0),0,TRUNC((1000/($V557*60+$X557)-IF($G557="w",Parameter!$B$6,Parameter!$D$6))/IF($G557="w",Parameter!$C$6,Parameter!$E$6))))</f>
        <v>0</v>
      </c>
      <c r="Z557" s="37"/>
      <c r="AA557" s="104">
        <f>IF(Z557=0,0,TRUNC((SQRT(Z557)- IF($G557="w",Parameter!$B$11,Parameter!$D$11))/IF($G557="w",Parameter!$C$11,Parameter!$E$11)))</f>
        <v>0</v>
      </c>
      <c r="AB557" s="105"/>
      <c r="AC557" s="104">
        <f>IF(AB557=0,0,TRUNC((SQRT(AB557)- IF($G557="w",Parameter!$B$10,Parameter!$D$10))/IF($G557="w",Parameter!$C$10,Parameter!$E$10)))</f>
        <v>0</v>
      </c>
      <c r="AD557" s="38"/>
      <c r="AE557" s="55">
        <f>IF(AD557=0,0,TRUNC((SQRT(AD557)- IF($G557="w",Parameter!$B$15,Parameter!$D$15))/IF($G557="w",Parameter!$C$15,Parameter!$E$15)))</f>
        <v>0</v>
      </c>
      <c r="AF557" s="32"/>
      <c r="AG557" s="55">
        <f>IF(AF557=0,0,TRUNC((SQRT(AF557)- IF($G557="w",Parameter!$B$12,Parameter!$D$12))/IF($G557="w",Parameter!$C$12,Parameter!$E$12)))</f>
        <v>0</v>
      </c>
      <c r="AH557" s="60">
        <f t="shared" si="113"/>
        <v>0</v>
      </c>
      <c r="AI557" s="61">
        <f>LOOKUP($F557,Urkunde!$A$2:$A$16,IF($G557="w",Urkunde!$B$2:$B$16,Urkunde!$D$2:$D$16))</f>
        <v>0</v>
      </c>
      <c r="AJ557" s="61">
        <f>LOOKUP($F557,Urkunde!$A$2:$A$16,IF($G557="w",Urkunde!$C$2:$C$16,Urkunde!$E$2:$E$16))</f>
        <v>0</v>
      </c>
      <c r="AK557" s="61" t="str">
        <f t="shared" si="114"/>
        <v>-</v>
      </c>
      <c r="AL557" s="29">
        <f t="shared" si="115"/>
        <v>0</v>
      </c>
      <c r="AM557" s="21">
        <f t="shared" si="116"/>
        <v>0</v>
      </c>
      <c r="AN557" s="21">
        <f t="shared" si="117"/>
        <v>0</v>
      </c>
      <c r="AO557" s="21">
        <f t="shared" si="118"/>
        <v>0</v>
      </c>
      <c r="AP557" s="21">
        <f t="shared" si="119"/>
        <v>0</v>
      </c>
      <c r="AQ557" s="21">
        <f t="shared" si="120"/>
        <v>0</v>
      </c>
      <c r="AR557" s="21">
        <f t="shared" si="121"/>
        <v>0</v>
      </c>
      <c r="AS557" s="21">
        <f t="shared" si="122"/>
        <v>0</v>
      </c>
      <c r="AT557" s="21">
        <f t="shared" si="123"/>
        <v>0</v>
      </c>
      <c r="AU557" s="21">
        <f t="shared" si="124"/>
        <v>0</v>
      </c>
      <c r="AV557" s="21">
        <f t="shared" si="125"/>
        <v>0</v>
      </c>
    </row>
    <row r="558" spans="1:48" ht="15.6" x14ac:dyDescent="0.3">
      <c r="A558" s="51"/>
      <c r="B558" s="50"/>
      <c r="C558" s="96"/>
      <c r="D558" s="96"/>
      <c r="E558" s="49"/>
      <c r="F558" s="52">
        <f t="shared" si="112"/>
        <v>0</v>
      </c>
      <c r="G558" s="48"/>
      <c r="H558" s="38"/>
      <c r="I558" s="54">
        <f>IF(H558=0,0,TRUNC((50/(H558+0.24)- IF($G558="w",Parameter!$B$3,Parameter!$D$3))/IF($G558="w",Parameter!$C$3,Parameter!$E$3)))</f>
        <v>0</v>
      </c>
      <c r="J558" s="105"/>
      <c r="K558" s="54">
        <f>IF(J558=0,0,TRUNC((75/(J558+0.24)- IF($G558="w",Parameter!$B$3,Parameter!$D$3))/IF($G558="w",Parameter!$C$3,Parameter!$E$3)))</f>
        <v>0</v>
      </c>
      <c r="L558" s="105"/>
      <c r="M558" s="54">
        <f>IF(L558=0,0,TRUNC((100/(L558+0.24)- IF($G558="w",Parameter!$B$3,Parameter!$D$3))/IF($G558="w",Parameter!$C$3,Parameter!$E$3)))</f>
        <v>0</v>
      </c>
      <c r="N558" s="80"/>
      <c r="O558" s="79" t="s">
        <v>44</v>
      </c>
      <c r="P558" s="81"/>
      <c r="Q558" s="54">
        <f>IF($G558="m",0,IF(AND($P558=0,$N558=0),0,TRUNC((800/($N558*60+$P558)-IF($G558="w",Parameter!$B$6,Parameter!$D$6))/IF($G558="w",Parameter!$C$6,Parameter!$E$6))))</f>
        <v>0</v>
      </c>
      <c r="R558" s="106"/>
      <c r="S558" s="73">
        <f>IF(R558=0,0,TRUNC((2000/(R558)- IF(Q558="w",Parameter!$B$6,Parameter!$D$6))/IF(Q558="w",Parameter!$C$6,Parameter!$E$6)))</f>
        <v>0</v>
      </c>
      <c r="T558" s="106"/>
      <c r="U558" s="73">
        <f>IF(T558=0,0,TRUNC((2000/(T558)- IF(Q558="w",Parameter!$B$3,Parameter!$D$3))/IF(Q558="w",Parameter!$C$3,Parameter!$E$3)))</f>
        <v>0</v>
      </c>
      <c r="V558" s="80"/>
      <c r="W558" s="79" t="s">
        <v>44</v>
      </c>
      <c r="X558" s="81"/>
      <c r="Y558" s="54">
        <f>IF($G558="w",0,IF(AND($V558=0,$X558=0),0,TRUNC((1000/($V558*60+$X558)-IF($G558="w",Parameter!$B$6,Parameter!$D$6))/IF($G558="w",Parameter!$C$6,Parameter!$E$6))))</f>
        <v>0</v>
      </c>
      <c r="Z558" s="37"/>
      <c r="AA558" s="104">
        <f>IF(Z558=0,0,TRUNC((SQRT(Z558)- IF($G558="w",Parameter!$B$11,Parameter!$D$11))/IF($G558="w",Parameter!$C$11,Parameter!$E$11)))</f>
        <v>0</v>
      </c>
      <c r="AB558" s="105"/>
      <c r="AC558" s="104">
        <f>IF(AB558=0,0,TRUNC((SQRT(AB558)- IF($G558="w",Parameter!$B$10,Parameter!$D$10))/IF($G558="w",Parameter!$C$10,Parameter!$E$10)))</f>
        <v>0</v>
      </c>
      <c r="AD558" s="38"/>
      <c r="AE558" s="55">
        <f>IF(AD558=0,0,TRUNC((SQRT(AD558)- IF($G558="w",Parameter!$B$15,Parameter!$D$15))/IF($G558="w",Parameter!$C$15,Parameter!$E$15)))</f>
        <v>0</v>
      </c>
      <c r="AF558" s="32"/>
      <c r="AG558" s="55">
        <f>IF(AF558=0,0,TRUNC((SQRT(AF558)- IF($G558="w",Parameter!$B$12,Parameter!$D$12))/IF($G558="w",Parameter!$C$12,Parameter!$E$12)))</f>
        <v>0</v>
      </c>
      <c r="AH558" s="60">
        <f t="shared" si="113"/>
        <v>0</v>
      </c>
      <c r="AI558" s="61">
        <f>LOOKUP($F558,Urkunde!$A$2:$A$16,IF($G558="w",Urkunde!$B$2:$B$16,Urkunde!$D$2:$D$16))</f>
        <v>0</v>
      </c>
      <c r="AJ558" s="61">
        <f>LOOKUP($F558,Urkunde!$A$2:$A$16,IF($G558="w",Urkunde!$C$2:$C$16,Urkunde!$E$2:$E$16))</f>
        <v>0</v>
      </c>
      <c r="AK558" s="61" t="str">
        <f t="shared" si="114"/>
        <v>-</v>
      </c>
      <c r="AL558" s="29">
        <f t="shared" si="115"/>
        <v>0</v>
      </c>
      <c r="AM558" s="21">
        <f t="shared" si="116"/>
        <v>0</v>
      </c>
      <c r="AN558" s="21">
        <f t="shared" si="117"/>
        <v>0</v>
      </c>
      <c r="AO558" s="21">
        <f t="shared" si="118"/>
        <v>0</v>
      </c>
      <c r="AP558" s="21">
        <f t="shared" si="119"/>
        <v>0</v>
      </c>
      <c r="AQ558" s="21">
        <f t="shared" si="120"/>
        <v>0</v>
      </c>
      <c r="AR558" s="21">
        <f t="shared" si="121"/>
        <v>0</v>
      </c>
      <c r="AS558" s="21">
        <f t="shared" si="122"/>
        <v>0</v>
      </c>
      <c r="AT558" s="21">
        <f t="shared" si="123"/>
        <v>0</v>
      </c>
      <c r="AU558" s="21">
        <f t="shared" si="124"/>
        <v>0</v>
      </c>
      <c r="AV558" s="21">
        <f t="shared" si="125"/>
        <v>0</v>
      </c>
    </row>
    <row r="559" spans="1:48" ht="15.6" x14ac:dyDescent="0.3">
      <c r="A559" s="51"/>
      <c r="B559" s="50"/>
      <c r="C559" s="96"/>
      <c r="D559" s="96"/>
      <c r="E559" s="49"/>
      <c r="F559" s="52">
        <f t="shared" si="112"/>
        <v>0</v>
      </c>
      <c r="G559" s="48"/>
      <c r="H559" s="38"/>
      <c r="I559" s="54">
        <f>IF(H559=0,0,TRUNC((50/(H559+0.24)- IF($G559="w",Parameter!$B$3,Parameter!$D$3))/IF($G559="w",Parameter!$C$3,Parameter!$E$3)))</f>
        <v>0</v>
      </c>
      <c r="J559" s="105"/>
      <c r="K559" s="54">
        <f>IF(J559=0,0,TRUNC((75/(J559+0.24)- IF($G559="w",Parameter!$B$3,Parameter!$D$3))/IF($G559="w",Parameter!$C$3,Parameter!$E$3)))</f>
        <v>0</v>
      </c>
      <c r="L559" s="105"/>
      <c r="M559" s="54">
        <f>IF(L559=0,0,TRUNC((100/(L559+0.24)- IF($G559="w",Parameter!$B$3,Parameter!$D$3))/IF($G559="w",Parameter!$C$3,Parameter!$E$3)))</f>
        <v>0</v>
      </c>
      <c r="N559" s="80"/>
      <c r="O559" s="79" t="s">
        <v>44</v>
      </c>
      <c r="P559" s="81"/>
      <c r="Q559" s="54">
        <f>IF($G559="m",0,IF(AND($P559=0,$N559=0),0,TRUNC((800/($N559*60+$P559)-IF($G559="w",Parameter!$B$6,Parameter!$D$6))/IF($G559="w",Parameter!$C$6,Parameter!$E$6))))</f>
        <v>0</v>
      </c>
      <c r="R559" s="106"/>
      <c r="S559" s="73">
        <f>IF(R559=0,0,TRUNC((2000/(R559)- IF(Q559="w",Parameter!$B$6,Parameter!$D$6))/IF(Q559="w",Parameter!$C$6,Parameter!$E$6)))</f>
        <v>0</v>
      </c>
      <c r="T559" s="106"/>
      <c r="U559" s="73">
        <f>IF(T559=0,0,TRUNC((2000/(T559)- IF(Q559="w",Parameter!$B$3,Parameter!$D$3))/IF(Q559="w",Parameter!$C$3,Parameter!$E$3)))</f>
        <v>0</v>
      </c>
      <c r="V559" s="80"/>
      <c r="W559" s="79" t="s">
        <v>44</v>
      </c>
      <c r="X559" s="81"/>
      <c r="Y559" s="54">
        <f>IF($G559="w",0,IF(AND($V559=0,$X559=0),0,TRUNC((1000/($V559*60+$X559)-IF($G559="w",Parameter!$B$6,Parameter!$D$6))/IF($G559="w",Parameter!$C$6,Parameter!$E$6))))</f>
        <v>0</v>
      </c>
      <c r="Z559" s="37"/>
      <c r="AA559" s="104">
        <f>IF(Z559=0,0,TRUNC((SQRT(Z559)- IF($G559="w",Parameter!$B$11,Parameter!$D$11))/IF($G559="w",Parameter!$C$11,Parameter!$E$11)))</f>
        <v>0</v>
      </c>
      <c r="AB559" s="105"/>
      <c r="AC559" s="104">
        <f>IF(AB559=0,0,TRUNC((SQRT(AB559)- IF($G559="w",Parameter!$B$10,Parameter!$D$10))/IF($G559="w",Parameter!$C$10,Parameter!$E$10)))</f>
        <v>0</v>
      </c>
      <c r="AD559" s="38"/>
      <c r="AE559" s="55">
        <f>IF(AD559=0,0,TRUNC((SQRT(AD559)- IF($G559="w",Parameter!$B$15,Parameter!$D$15))/IF($G559="w",Parameter!$C$15,Parameter!$E$15)))</f>
        <v>0</v>
      </c>
      <c r="AF559" s="32"/>
      <c r="AG559" s="55">
        <f>IF(AF559=0,0,TRUNC((SQRT(AF559)- IF($G559="w",Parameter!$B$12,Parameter!$D$12))/IF($G559="w",Parameter!$C$12,Parameter!$E$12)))</f>
        <v>0</v>
      </c>
      <c r="AH559" s="60">
        <f t="shared" si="113"/>
        <v>0</v>
      </c>
      <c r="AI559" s="61">
        <f>LOOKUP($F559,Urkunde!$A$2:$A$16,IF($G559="w",Urkunde!$B$2:$B$16,Urkunde!$D$2:$D$16))</f>
        <v>0</v>
      </c>
      <c r="AJ559" s="61">
        <f>LOOKUP($F559,Urkunde!$A$2:$A$16,IF($G559="w",Urkunde!$C$2:$C$16,Urkunde!$E$2:$E$16))</f>
        <v>0</v>
      </c>
      <c r="AK559" s="61" t="str">
        <f t="shared" si="114"/>
        <v>-</v>
      </c>
      <c r="AL559" s="29">
        <f t="shared" si="115"/>
        <v>0</v>
      </c>
      <c r="AM559" s="21">
        <f t="shared" si="116"/>
        <v>0</v>
      </c>
      <c r="AN559" s="21">
        <f t="shared" si="117"/>
        <v>0</v>
      </c>
      <c r="AO559" s="21">
        <f t="shared" si="118"/>
        <v>0</v>
      </c>
      <c r="AP559" s="21">
        <f t="shared" si="119"/>
        <v>0</v>
      </c>
      <c r="AQ559" s="21">
        <f t="shared" si="120"/>
        <v>0</v>
      </c>
      <c r="AR559" s="21">
        <f t="shared" si="121"/>
        <v>0</v>
      </c>
      <c r="AS559" s="21">
        <f t="shared" si="122"/>
        <v>0</v>
      </c>
      <c r="AT559" s="21">
        <f t="shared" si="123"/>
        <v>0</v>
      </c>
      <c r="AU559" s="21">
        <f t="shared" si="124"/>
        <v>0</v>
      </c>
      <c r="AV559" s="21">
        <f t="shared" si="125"/>
        <v>0</v>
      </c>
    </row>
    <row r="560" spans="1:48" ht="15.6" x14ac:dyDescent="0.3">
      <c r="A560" s="51"/>
      <c r="B560" s="50"/>
      <c r="C560" s="96"/>
      <c r="D560" s="96"/>
      <c r="E560" s="49"/>
      <c r="F560" s="52">
        <f t="shared" si="112"/>
        <v>0</v>
      </c>
      <c r="G560" s="48"/>
      <c r="H560" s="38"/>
      <c r="I560" s="54">
        <f>IF(H560=0,0,TRUNC((50/(H560+0.24)- IF($G560="w",Parameter!$B$3,Parameter!$D$3))/IF($G560="w",Parameter!$C$3,Parameter!$E$3)))</f>
        <v>0</v>
      </c>
      <c r="J560" s="105"/>
      <c r="K560" s="54">
        <f>IF(J560=0,0,TRUNC((75/(J560+0.24)- IF($G560="w",Parameter!$B$3,Parameter!$D$3))/IF($G560="w",Parameter!$C$3,Parameter!$E$3)))</f>
        <v>0</v>
      </c>
      <c r="L560" s="105"/>
      <c r="M560" s="54">
        <f>IF(L560=0,0,TRUNC((100/(L560+0.24)- IF($G560="w",Parameter!$B$3,Parameter!$D$3))/IF($G560="w",Parameter!$C$3,Parameter!$E$3)))</f>
        <v>0</v>
      </c>
      <c r="N560" s="80"/>
      <c r="O560" s="79" t="s">
        <v>44</v>
      </c>
      <c r="P560" s="81"/>
      <c r="Q560" s="54">
        <f>IF($G560="m",0,IF(AND($P560=0,$N560=0),0,TRUNC((800/($N560*60+$P560)-IF($G560="w",Parameter!$B$6,Parameter!$D$6))/IF($G560="w",Parameter!$C$6,Parameter!$E$6))))</f>
        <v>0</v>
      </c>
      <c r="R560" s="106"/>
      <c r="S560" s="73">
        <f>IF(R560=0,0,TRUNC((2000/(R560)- IF(Q560="w",Parameter!$B$6,Parameter!$D$6))/IF(Q560="w",Parameter!$C$6,Parameter!$E$6)))</f>
        <v>0</v>
      </c>
      <c r="T560" s="106"/>
      <c r="U560" s="73">
        <f>IF(T560=0,0,TRUNC((2000/(T560)- IF(Q560="w",Parameter!$B$3,Parameter!$D$3))/IF(Q560="w",Parameter!$C$3,Parameter!$E$3)))</f>
        <v>0</v>
      </c>
      <c r="V560" s="80"/>
      <c r="W560" s="79" t="s">
        <v>44</v>
      </c>
      <c r="X560" s="81"/>
      <c r="Y560" s="54">
        <f>IF($G560="w",0,IF(AND($V560=0,$X560=0),0,TRUNC((1000/($V560*60+$X560)-IF($G560="w",Parameter!$B$6,Parameter!$D$6))/IF($G560="w",Parameter!$C$6,Parameter!$E$6))))</f>
        <v>0</v>
      </c>
      <c r="Z560" s="37"/>
      <c r="AA560" s="104">
        <f>IF(Z560=0,0,TRUNC((SQRT(Z560)- IF($G560="w",Parameter!$B$11,Parameter!$D$11))/IF($G560="w",Parameter!$C$11,Parameter!$E$11)))</f>
        <v>0</v>
      </c>
      <c r="AB560" s="105"/>
      <c r="AC560" s="104">
        <f>IF(AB560=0,0,TRUNC((SQRT(AB560)- IF($G560="w",Parameter!$B$10,Parameter!$D$10))/IF($G560="w",Parameter!$C$10,Parameter!$E$10)))</f>
        <v>0</v>
      </c>
      <c r="AD560" s="38"/>
      <c r="AE560" s="55">
        <f>IF(AD560=0,0,TRUNC((SQRT(AD560)- IF($G560="w",Parameter!$B$15,Parameter!$D$15))/IF($G560="w",Parameter!$C$15,Parameter!$E$15)))</f>
        <v>0</v>
      </c>
      <c r="AF560" s="32"/>
      <c r="AG560" s="55">
        <f>IF(AF560=0,0,TRUNC((SQRT(AF560)- IF($G560="w",Parameter!$B$12,Parameter!$D$12))/IF($G560="w",Parameter!$C$12,Parameter!$E$12)))</f>
        <v>0</v>
      </c>
      <c r="AH560" s="60">
        <f t="shared" si="113"/>
        <v>0</v>
      </c>
      <c r="AI560" s="61">
        <f>LOOKUP($F560,Urkunde!$A$2:$A$16,IF($G560="w",Urkunde!$B$2:$B$16,Urkunde!$D$2:$D$16))</f>
        <v>0</v>
      </c>
      <c r="AJ560" s="61">
        <f>LOOKUP($F560,Urkunde!$A$2:$A$16,IF($G560="w",Urkunde!$C$2:$C$16,Urkunde!$E$2:$E$16))</f>
        <v>0</v>
      </c>
      <c r="AK560" s="61" t="str">
        <f t="shared" si="114"/>
        <v>-</v>
      </c>
      <c r="AL560" s="29">
        <f t="shared" si="115"/>
        <v>0</v>
      </c>
      <c r="AM560" s="21">
        <f t="shared" si="116"/>
        <v>0</v>
      </c>
      <c r="AN560" s="21">
        <f t="shared" si="117"/>
        <v>0</v>
      </c>
      <c r="AO560" s="21">
        <f t="shared" si="118"/>
        <v>0</v>
      </c>
      <c r="AP560" s="21">
        <f t="shared" si="119"/>
        <v>0</v>
      </c>
      <c r="AQ560" s="21">
        <f t="shared" si="120"/>
        <v>0</v>
      </c>
      <c r="AR560" s="21">
        <f t="shared" si="121"/>
        <v>0</v>
      </c>
      <c r="AS560" s="21">
        <f t="shared" si="122"/>
        <v>0</v>
      </c>
      <c r="AT560" s="21">
        <f t="shared" si="123"/>
        <v>0</v>
      </c>
      <c r="AU560" s="21">
        <f t="shared" si="124"/>
        <v>0</v>
      </c>
      <c r="AV560" s="21">
        <f t="shared" si="125"/>
        <v>0</v>
      </c>
    </row>
    <row r="561" spans="1:48" ht="15.6" x14ac:dyDescent="0.3">
      <c r="A561" s="51"/>
      <c r="B561" s="50"/>
      <c r="C561" s="96"/>
      <c r="D561" s="96"/>
      <c r="E561" s="49"/>
      <c r="F561" s="52">
        <f t="shared" si="112"/>
        <v>0</v>
      </c>
      <c r="G561" s="48"/>
      <c r="H561" s="38"/>
      <c r="I561" s="54">
        <f>IF(H561=0,0,TRUNC((50/(H561+0.24)- IF($G561="w",Parameter!$B$3,Parameter!$D$3))/IF($G561="w",Parameter!$C$3,Parameter!$E$3)))</f>
        <v>0</v>
      </c>
      <c r="J561" s="105"/>
      <c r="K561" s="54">
        <f>IF(J561=0,0,TRUNC((75/(J561+0.24)- IF($G561="w",Parameter!$B$3,Parameter!$D$3))/IF($G561="w",Parameter!$C$3,Parameter!$E$3)))</f>
        <v>0</v>
      </c>
      <c r="L561" s="105"/>
      <c r="M561" s="54">
        <f>IF(L561=0,0,TRUNC((100/(L561+0.24)- IF($G561="w",Parameter!$B$3,Parameter!$D$3))/IF($G561="w",Parameter!$C$3,Parameter!$E$3)))</f>
        <v>0</v>
      </c>
      <c r="N561" s="80"/>
      <c r="O561" s="79" t="s">
        <v>44</v>
      </c>
      <c r="P561" s="81"/>
      <c r="Q561" s="54">
        <f>IF($G561="m",0,IF(AND($P561=0,$N561=0),0,TRUNC((800/($N561*60+$P561)-IF($G561="w",Parameter!$B$6,Parameter!$D$6))/IF($G561="w",Parameter!$C$6,Parameter!$E$6))))</f>
        <v>0</v>
      </c>
      <c r="R561" s="106"/>
      <c r="S561" s="73">
        <f>IF(R561=0,0,TRUNC((2000/(R561)- IF(Q561="w",Parameter!$B$6,Parameter!$D$6))/IF(Q561="w",Parameter!$C$6,Parameter!$E$6)))</f>
        <v>0</v>
      </c>
      <c r="T561" s="106"/>
      <c r="U561" s="73">
        <f>IF(T561=0,0,TRUNC((2000/(T561)- IF(Q561="w",Parameter!$B$3,Parameter!$D$3))/IF(Q561="w",Parameter!$C$3,Parameter!$E$3)))</f>
        <v>0</v>
      </c>
      <c r="V561" s="80"/>
      <c r="W561" s="79" t="s">
        <v>44</v>
      </c>
      <c r="X561" s="81"/>
      <c r="Y561" s="54">
        <f>IF($G561="w",0,IF(AND($V561=0,$X561=0),0,TRUNC((1000/($V561*60+$X561)-IF($G561="w",Parameter!$B$6,Parameter!$D$6))/IF($G561="w",Parameter!$C$6,Parameter!$E$6))))</f>
        <v>0</v>
      </c>
      <c r="Z561" s="37"/>
      <c r="AA561" s="104">
        <f>IF(Z561=0,0,TRUNC((SQRT(Z561)- IF($G561="w",Parameter!$B$11,Parameter!$D$11))/IF($G561="w",Parameter!$C$11,Parameter!$E$11)))</f>
        <v>0</v>
      </c>
      <c r="AB561" s="105"/>
      <c r="AC561" s="104">
        <f>IF(AB561=0,0,TRUNC((SQRT(AB561)- IF($G561="w",Parameter!$B$10,Parameter!$D$10))/IF($G561="w",Parameter!$C$10,Parameter!$E$10)))</f>
        <v>0</v>
      </c>
      <c r="AD561" s="38"/>
      <c r="AE561" s="55">
        <f>IF(AD561=0,0,TRUNC((SQRT(AD561)- IF($G561="w",Parameter!$B$15,Parameter!$D$15))/IF($G561="w",Parameter!$C$15,Parameter!$E$15)))</f>
        <v>0</v>
      </c>
      <c r="AF561" s="32"/>
      <c r="AG561" s="55">
        <f>IF(AF561=0,0,TRUNC((SQRT(AF561)- IF($G561="w",Parameter!$B$12,Parameter!$D$12))/IF($G561="w",Parameter!$C$12,Parameter!$E$12)))</f>
        <v>0</v>
      </c>
      <c r="AH561" s="60">
        <f t="shared" si="113"/>
        <v>0</v>
      </c>
      <c r="AI561" s="61">
        <f>LOOKUP($F561,Urkunde!$A$2:$A$16,IF($G561="w",Urkunde!$B$2:$B$16,Urkunde!$D$2:$D$16))</f>
        <v>0</v>
      </c>
      <c r="AJ561" s="61">
        <f>LOOKUP($F561,Urkunde!$A$2:$A$16,IF($G561="w",Urkunde!$C$2:$C$16,Urkunde!$E$2:$E$16))</f>
        <v>0</v>
      </c>
      <c r="AK561" s="61" t="str">
        <f t="shared" si="114"/>
        <v>-</v>
      </c>
      <c r="AL561" s="29">
        <f t="shared" si="115"/>
        <v>0</v>
      </c>
      <c r="AM561" s="21">
        <f t="shared" si="116"/>
        <v>0</v>
      </c>
      <c r="AN561" s="21">
        <f t="shared" si="117"/>
        <v>0</v>
      </c>
      <c r="AO561" s="21">
        <f t="shared" si="118"/>
        <v>0</v>
      </c>
      <c r="AP561" s="21">
        <f t="shared" si="119"/>
        <v>0</v>
      </c>
      <c r="AQ561" s="21">
        <f t="shared" si="120"/>
        <v>0</v>
      </c>
      <c r="AR561" s="21">
        <f t="shared" si="121"/>
        <v>0</v>
      </c>
      <c r="AS561" s="21">
        <f t="shared" si="122"/>
        <v>0</v>
      </c>
      <c r="AT561" s="21">
        <f t="shared" si="123"/>
        <v>0</v>
      </c>
      <c r="AU561" s="21">
        <f t="shared" si="124"/>
        <v>0</v>
      </c>
      <c r="AV561" s="21">
        <f t="shared" si="125"/>
        <v>0</v>
      </c>
    </row>
    <row r="562" spans="1:48" ht="15.6" x14ac:dyDescent="0.3">
      <c r="A562" s="51"/>
      <c r="B562" s="50"/>
      <c r="C562" s="96"/>
      <c r="D562" s="96"/>
      <c r="E562" s="49"/>
      <c r="F562" s="52">
        <f t="shared" si="112"/>
        <v>0</v>
      </c>
      <c r="G562" s="48"/>
      <c r="H562" s="38"/>
      <c r="I562" s="54">
        <f>IF(H562=0,0,TRUNC((50/(H562+0.24)- IF($G562="w",Parameter!$B$3,Parameter!$D$3))/IF($G562="w",Parameter!$C$3,Parameter!$E$3)))</f>
        <v>0</v>
      </c>
      <c r="J562" s="105"/>
      <c r="K562" s="54">
        <f>IF(J562=0,0,TRUNC((75/(J562+0.24)- IF($G562="w",Parameter!$B$3,Parameter!$D$3))/IF($G562="w",Parameter!$C$3,Parameter!$E$3)))</f>
        <v>0</v>
      </c>
      <c r="L562" s="105"/>
      <c r="M562" s="54">
        <f>IF(L562=0,0,TRUNC((100/(L562+0.24)- IF($G562="w",Parameter!$B$3,Parameter!$D$3))/IF($G562="w",Parameter!$C$3,Parameter!$E$3)))</f>
        <v>0</v>
      </c>
      <c r="N562" s="80"/>
      <c r="O562" s="79" t="s">
        <v>44</v>
      </c>
      <c r="P562" s="81"/>
      <c r="Q562" s="54">
        <f>IF($G562="m",0,IF(AND($P562=0,$N562=0),0,TRUNC((800/($N562*60+$P562)-IF($G562="w",Parameter!$B$6,Parameter!$D$6))/IF($G562="w",Parameter!$C$6,Parameter!$E$6))))</f>
        <v>0</v>
      </c>
      <c r="R562" s="106"/>
      <c r="S562" s="73">
        <f>IF(R562=0,0,TRUNC((2000/(R562)- IF(Q562="w",Parameter!$B$6,Parameter!$D$6))/IF(Q562="w",Parameter!$C$6,Parameter!$E$6)))</f>
        <v>0</v>
      </c>
      <c r="T562" s="106"/>
      <c r="U562" s="73">
        <f>IF(T562=0,0,TRUNC((2000/(T562)- IF(Q562="w",Parameter!$B$3,Parameter!$D$3))/IF(Q562="w",Parameter!$C$3,Parameter!$E$3)))</f>
        <v>0</v>
      </c>
      <c r="V562" s="80"/>
      <c r="W562" s="79" t="s">
        <v>44</v>
      </c>
      <c r="X562" s="81"/>
      <c r="Y562" s="54">
        <f>IF($G562="w",0,IF(AND($V562=0,$X562=0),0,TRUNC((1000/($V562*60+$X562)-IF($G562="w",Parameter!$B$6,Parameter!$D$6))/IF($G562="w",Parameter!$C$6,Parameter!$E$6))))</f>
        <v>0</v>
      </c>
      <c r="Z562" s="37"/>
      <c r="AA562" s="104">
        <f>IF(Z562=0,0,TRUNC((SQRT(Z562)- IF($G562="w",Parameter!$B$11,Parameter!$D$11))/IF($G562="w",Parameter!$C$11,Parameter!$E$11)))</f>
        <v>0</v>
      </c>
      <c r="AB562" s="105"/>
      <c r="AC562" s="104">
        <f>IF(AB562=0,0,TRUNC((SQRT(AB562)- IF($G562="w",Parameter!$B$10,Parameter!$D$10))/IF($G562="w",Parameter!$C$10,Parameter!$E$10)))</f>
        <v>0</v>
      </c>
      <c r="AD562" s="38"/>
      <c r="AE562" s="55">
        <f>IF(AD562=0,0,TRUNC((SQRT(AD562)- IF($G562="w",Parameter!$B$15,Parameter!$D$15))/IF($G562="w",Parameter!$C$15,Parameter!$E$15)))</f>
        <v>0</v>
      </c>
      <c r="AF562" s="32"/>
      <c r="AG562" s="55">
        <f>IF(AF562=0,0,TRUNC((SQRT(AF562)- IF($G562="w",Parameter!$B$12,Parameter!$D$12))/IF($G562="w",Parameter!$C$12,Parameter!$E$12)))</f>
        <v>0</v>
      </c>
      <c r="AH562" s="60">
        <f t="shared" si="113"/>
        <v>0</v>
      </c>
      <c r="AI562" s="61">
        <f>LOOKUP($F562,Urkunde!$A$2:$A$16,IF($G562="w",Urkunde!$B$2:$B$16,Urkunde!$D$2:$D$16))</f>
        <v>0</v>
      </c>
      <c r="AJ562" s="61">
        <f>LOOKUP($F562,Urkunde!$A$2:$A$16,IF($G562="w",Urkunde!$C$2:$C$16,Urkunde!$E$2:$E$16))</f>
        <v>0</v>
      </c>
      <c r="AK562" s="61" t="str">
        <f t="shared" si="114"/>
        <v>-</v>
      </c>
      <c r="AL562" s="29">
        <f t="shared" si="115"/>
        <v>0</v>
      </c>
      <c r="AM562" s="21">
        <f t="shared" si="116"/>
        <v>0</v>
      </c>
      <c r="AN562" s="21">
        <f t="shared" si="117"/>
        <v>0</v>
      </c>
      <c r="AO562" s="21">
        <f t="shared" si="118"/>
        <v>0</v>
      </c>
      <c r="AP562" s="21">
        <f t="shared" si="119"/>
        <v>0</v>
      </c>
      <c r="AQ562" s="21">
        <f t="shared" si="120"/>
        <v>0</v>
      </c>
      <c r="AR562" s="21">
        <f t="shared" si="121"/>
        <v>0</v>
      </c>
      <c r="AS562" s="21">
        <f t="shared" si="122"/>
        <v>0</v>
      </c>
      <c r="AT562" s="21">
        <f t="shared" si="123"/>
        <v>0</v>
      </c>
      <c r="AU562" s="21">
        <f t="shared" si="124"/>
        <v>0</v>
      </c>
      <c r="AV562" s="21">
        <f t="shared" si="125"/>
        <v>0</v>
      </c>
    </row>
    <row r="563" spans="1:48" ht="15.6" x14ac:dyDescent="0.3">
      <c r="A563" s="51"/>
      <c r="B563" s="50"/>
      <c r="C563" s="96"/>
      <c r="D563" s="96"/>
      <c r="E563" s="49"/>
      <c r="F563" s="52">
        <f t="shared" si="112"/>
        <v>0</v>
      </c>
      <c r="G563" s="48"/>
      <c r="H563" s="38"/>
      <c r="I563" s="54">
        <f>IF(H563=0,0,TRUNC((50/(H563+0.24)- IF($G563="w",Parameter!$B$3,Parameter!$D$3))/IF($G563="w",Parameter!$C$3,Parameter!$E$3)))</f>
        <v>0</v>
      </c>
      <c r="J563" s="105"/>
      <c r="K563" s="54">
        <f>IF(J563=0,0,TRUNC((75/(J563+0.24)- IF($G563="w",Parameter!$B$3,Parameter!$D$3))/IF($G563="w",Parameter!$C$3,Parameter!$E$3)))</f>
        <v>0</v>
      </c>
      <c r="L563" s="105"/>
      <c r="M563" s="54">
        <f>IF(L563=0,0,TRUNC((100/(L563+0.24)- IF($G563="w",Parameter!$B$3,Parameter!$D$3))/IF($G563="w",Parameter!$C$3,Parameter!$E$3)))</f>
        <v>0</v>
      </c>
      <c r="N563" s="80"/>
      <c r="O563" s="79" t="s">
        <v>44</v>
      </c>
      <c r="P563" s="81"/>
      <c r="Q563" s="54">
        <f>IF($G563="m",0,IF(AND($P563=0,$N563=0),0,TRUNC((800/($N563*60+$P563)-IF($G563="w",Parameter!$B$6,Parameter!$D$6))/IF($G563="w",Parameter!$C$6,Parameter!$E$6))))</f>
        <v>0</v>
      </c>
      <c r="R563" s="106"/>
      <c r="S563" s="73">
        <f>IF(R563=0,0,TRUNC((2000/(R563)- IF(Q563="w",Parameter!$B$6,Parameter!$D$6))/IF(Q563="w",Parameter!$C$6,Parameter!$E$6)))</f>
        <v>0</v>
      </c>
      <c r="T563" s="106"/>
      <c r="U563" s="73">
        <f>IF(T563=0,0,TRUNC((2000/(T563)- IF(Q563="w",Parameter!$B$3,Parameter!$D$3))/IF(Q563="w",Parameter!$C$3,Parameter!$E$3)))</f>
        <v>0</v>
      </c>
      <c r="V563" s="80"/>
      <c r="W563" s="79" t="s">
        <v>44</v>
      </c>
      <c r="X563" s="81"/>
      <c r="Y563" s="54">
        <f>IF($G563="w",0,IF(AND($V563=0,$X563=0),0,TRUNC((1000/($V563*60+$X563)-IF($G563="w",Parameter!$B$6,Parameter!$D$6))/IF($G563="w",Parameter!$C$6,Parameter!$E$6))))</f>
        <v>0</v>
      </c>
      <c r="Z563" s="37"/>
      <c r="AA563" s="104">
        <f>IF(Z563=0,0,TRUNC((SQRT(Z563)- IF($G563="w",Parameter!$B$11,Parameter!$D$11))/IF($G563="w",Parameter!$C$11,Parameter!$E$11)))</f>
        <v>0</v>
      </c>
      <c r="AB563" s="105"/>
      <c r="AC563" s="104">
        <f>IF(AB563=0,0,TRUNC((SQRT(AB563)- IF($G563="w",Parameter!$B$10,Parameter!$D$10))/IF($G563="w",Parameter!$C$10,Parameter!$E$10)))</f>
        <v>0</v>
      </c>
      <c r="AD563" s="38"/>
      <c r="AE563" s="55">
        <f>IF(AD563=0,0,TRUNC((SQRT(AD563)- IF($G563="w",Parameter!$B$15,Parameter!$D$15))/IF($G563="w",Parameter!$C$15,Parameter!$E$15)))</f>
        <v>0</v>
      </c>
      <c r="AF563" s="32"/>
      <c r="AG563" s="55">
        <f>IF(AF563=0,0,TRUNC((SQRT(AF563)- IF($G563="w",Parameter!$B$12,Parameter!$D$12))/IF($G563="w",Parameter!$C$12,Parameter!$E$12)))</f>
        <v>0</v>
      </c>
      <c r="AH563" s="60">
        <f t="shared" si="113"/>
        <v>0</v>
      </c>
      <c r="AI563" s="61">
        <f>LOOKUP($F563,Urkunde!$A$2:$A$16,IF($G563="w",Urkunde!$B$2:$B$16,Urkunde!$D$2:$D$16))</f>
        <v>0</v>
      </c>
      <c r="AJ563" s="61">
        <f>LOOKUP($F563,Urkunde!$A$2:$A$16,IF($G563="w",Urkunde!$C$2:$C$16,Urkunde!$E$2:$E$16))</f>
        <v>0</v>
      </c>
      <c r="AK563" s="61" t="str">
        <f t="shared" si="114"/>
        <v>-</v>
      </c>
      <c r="AL563" s="29">
        <f t="shared" si="115"/>
        <v>0</v>
      </c>
      <c r="AM563" s="21">
        <f t="shared" si="116"/>
        <v>0</v>
      </c>
      <c r="AN563" s="21">
        <f t="shared" si="117"/>
        <v>0</v>
      </c>
      <c r="AO563" s="21">
        <f t="shared" si="118"/>
        <v>0</v>
      </c>
      <c r="AP563" s="21">
        <f t="shared" si="119"/>
        <v>0</v>
      </c>
      <c r="AQ563" s="21">
        <f t="shared" si="120"/>
        <v>0</v>
      </c>
      <c r="AR563" s="21">
        <f t="shared" si="121"/>
        <v>0</v>
      </c>
      <c r="AS563" s="21">
        <f t="shared" si="122"/>
        <v>0</v>
      </c>
      <c r="AT563" s="21">
        <f t="shared" si="123"/>
        <v>0</v>
      </c>
      <c r="AU563" s="21">
        <f t="shared" si="124"/>
        <v>0</v>
      </c>
      <c r="AV563" s="21">
        <f t="shared" si="125"/>
        <v>0</v>
      </c>
    </row>
    <row r="564" spans="1:48" ht="15.6" x14ac:dyDescent="0.3">
      <c r="A564" s="51"/>
      <c r="B564" s="50"/>
      <c r="C564" s="96"/>
      <c r="D564" s="96"/>
      <c r="E564" s="49"/>
      <c r="F564" s="52">
        <f t="shared" si="112"/>
        <v>0</v>
      </c>
      <c r="G564" s="48"/>
      <c r="H564" s="38"/>
      <c r="I564" s="54">
        <f>IF(H564=0,0,TRUNC((50/(H564+0.24)- IF($G564="w",Parameter!$B$3,Parameter!$D$3))/IF($G564="w",Parameter!$C$3,Parameter!$E$3)))</f>
        <v>0</v>
      </c>
      <c r="J564" s="105"/>
      <c r="K564" s="54">
        <f>IF(J564=0,0,TRUNC((75/(J564+0.24)- IF($G564="w",Parameter!$B$3,Parameter!$D$3))/IF($G564="w",Parameter!$C$3,Parameter!$E$3)))</f>
        <v>0</v>
      </c>
      <c r="L564" s="105"/>
      <c r="M564" s="54">
        <f>IF(L564=0,0,TRUNC((100/(L564+0.24)- IF($G564="w",Parameter!$B$3,Parameter!$D$3))/IF($G564="w",Parameter!$C$3,Parameter!$E$3)))</f>
        <v>0</v>
      </c>
      <c r="N564" s="80"/>
      <c r="O564" s="79" t="s">
        <v>44</v>
      </c>
      <c r="P564" s="81"/>
      <c r="Q564" s="54">
        <f>IF($G564="m",0,IF(AND($P564=0,$N564=0),0,TRUNC((800/($N564*60+$P564)-IF($G564="w",Parameter!$B$6,Parameter!$D$6))/IF($G564="w",Parameter!$C$6,Parameter!$E$6))))</f>
        <v>0</v>
      </c>
      <c r="R564" s="106"/>
      <c r="S564" s="73">
        <f>IF(R564=0,0,TRUNC((2000/(R564)- IF(Q564="w",Parameter!$B$6,Parameter!$D$6))/IF(Q564="w",Parameter!$C$6,Parameter!$E$6)))</f>
        <v>0</v>
      </c>
      <c r="T564" s="106"/>
      <c r="U564" s="73">
        <f>IF(T564=0,0,TRUNC((2000/(T564)- IF(Q564="w",Parameter!$B$3,Parameter!$D$3))/IF(Q564="w",Parameter!$C$3,Parameter!$E$3)))</f>
        <v>0</v>
      </c>
      <c r="V564" s="80"/>
      <c r="W564" s="79" t="s">
        <v>44</v>
      </c>
      <c r="X564" s="81"/>
      <c r="Y564" s="54">
        <f>IF($G564="w",0,IF(AND($V564=0,$X564=0),0,TRUNC((1000/($V564*60+$X564)-IF($G564="w",Parameter!$B$6,Parameter!$D$6))/IF($G564="w",Parameter!$C$6,Parameter!$E$6))))</f>
        <v>0</v>
      </c>
      <c r="Z564" s="37"/>
      <c r="AA564" s="104">
        <f>IF(Z564=0,0,TRUNC((SQRT(Z564)- IF($G564="w",Parameter!$B$11,Parameter!$D$11))/IF($G564="w",Parameter!$C$11,Parameter!$E$11)))</f>
        <v>0</v>
      </c>
      <c r="AB564" s="105"/>
      <c r="AC564" s="104">
        <f>IF(AB564=0,0,TRUNC((SQRT(AB564)- IF($G564="w",Parameter!$B$10,Parameter!$D$10))/IF($G564="w",Parameter!$C$10,Parameter!$E$10)))</f>
        <v>0</v>
      </c>
      <c r="AD564" s="38"/>
      <c r="AE564" s="55">
        <f>IF(AD564=0,0,TRUNC((SQRT(AD564)- IF($G564="w",Parameter!$B$15,Parameter!$D$15))/IF($G564="w",Parameter!$C$15,Parameter!$E$15)))</f>
        <v>0</v>
      </c>
      <c r="AF564" s="32"/>
      <c r="AG564" s="55">
        <f>IF(AF564=0,0,TRUNC((SQRT(AF564)- IF($G564="w",Parameter!$B$12,Parameter!$D$12))/IF($G564="w",Parameter!$C$12,Parameter!$E$12)))</f>
        <v>0</v>
      </c>
      <c r="AH564" s="60">
        <f t="shared" si="113"/>
        <v>0</v>
      </c>
      <c r="AI564" s="61">
        <f>LOOKUP($F564,Urkunde!$A$2:$A$16,IF($G564="w",Urkunde!$B$2:$B$16,Urkunde!$D$2:$D$16))</f>
        <v>0</v>
      </c>
      <c r="AJ564" s="61">
        <f>LOOKUP($F564,Urkunde!$A$2:$A$16,IF($G564="w",Urkunde!$C$2:$C$16,Urkunde!$E$2:$E$16))</f>
        <v>0</v>
      </c>
      <c r="AK564" s="61" t="str">
        <f t="shared" si="114"/>
        <v>-</v>
      </c>
      <c r="AL564" s="29">
        <f t="shared" si="115"/>
        <v>0</v>
      </c>
      <c r="AM564" s="21">
        <f t="shared" si="116"/>
        <v>0</v>
      </c>
      <c r="AN564" s="21">
        <f t="shared" si="117"/>
        <v>0</v>
      </c>
      <c r="AO564" s="21">
        <f t="shared" si="118"/>
        <v>0</v>
      </c>
      <c r="AP564" s="21">
        <f t="shared" si="119"/>
        <v>0</v>
      </c>
      <c r="AQ564" s="21">
        <f t="shared" si="120"/>
        <v>0</v>
      </c>
      <c r="AR564" s="21">
        <f t="shared" si="121"/>
        <v>0</v>
      </c>
      <c r="AS564" s="21">
        <f t="shared" si="122"/>
        <v>0</v>
      </c>
      <c r="AT564" s="21">
        <f t="shared" si="123"/>
        <v>0</v>
      </c>
      <c r="AU564" s="21">
        <f t="shared" si="124"/>
        <v>0</v>
      </c>
      <c r="AV564" s="21">
        <f t="shared" si="125"/>
        <v>0</v>
      </c>
    </row>
    <row r="565" spans="1:48" ht="15.6" x14ac:dyDescent="0.3">
      <c r="A565" s="51"/>
      <c r="B565" s="50"/>
      <c r="C565" s="96"/>
      <c r="D565" s="96"/>
      <c r="E565" s="49"/>
      <c r="F565" s="52">
        <f t="shared" si="112"/>
        <v>0</v>
      </c>
      <c r="G565" s="48"/>
      <c r="H565" s="38"/>
      <c r="I565" s="54">
        <f>IF(H565=0,0,TRUNC((50/(H565+0.24)- IF($G565="w",Parameter!$B$3,Parameter!$D$3))/IF($G565="w",Parameter!$C$3,Parameter!$E$3)))</f>
        <v>0</v>
      </c>
      <c r="J565" s="105"/>
      <c r="K565" s="54">
        <f>IF(J565=0,0,TRUNC((75/(J565+0.24)- IF($G565="w",Parameter!$B$3,Parameter!$D$3))/IF($G565="w",Parameter!$C$3,Parameter!$E$3)))</f>
        <v>0</v>
      </c>
      <c r="L565" s="105"/>
      <c r="M565" s="54">
        <f>IF(L565=0,0,TRUNC((100/(L565+0.24)- IF($G565="w",Parameter!$B$3,Parameter!$D$3))/IF($G565="w",Parameter!$C$3,Parameter!$E$3)))</f>
        <v>0</v>
      </c>
      <c r="N565" s="80"/>
      <c r="O565" s="79" t="s">
        <v>44</v>
      </c>
      <c r="P565" s="81"/>
      <c r="Q565" s="54">
        <f>IF($G565="m",0,IF(AND($P565=0,$N565=0),0,TRUNC((800/($N565*60+$P565)-IF($G565="w",Parameter!$B$6,Parameter!$D$6))/IF($G565="w",Parameter!$C$6,Parameter!$E$6))))</f>
        <v>0</v>
      </c>
      <c r="R565" s="106"/>
      <c r="S565" s="73">
        <f>IF(R565=0,0,TRUNC((2000/(R565)- IF(Q565="w",Parameter!$B$6,Parameter!$D$6))/IF(Q565="w",Parameter!$C$6,Parameter!$E$6)))</f>
        <v>0</v>
      </c>
      <c r="T565" s="106"/>
      <c r="U565" s="73">
        <f>IF(T565=0,0,TRUNC((2000/(T565)- IF(Q565="w",Parameter!$B$3,Parameter!$D$3))/IF(Q565="w",Parameter!$C$3,Parameter!$E$3)))</f>
        <v>0</v>
      </c>
      <c r="V565" s="80"/>
      <c r="W565" s="79" t="s">
        <v>44</v>
      </c>
      <c r="X565" s="81"/>
      <c r="Y565" s="54">
        <f>IF($G565="w",0,IF(AND($V565=0,$X565=0),0,TRUNC((1000/($V565*60+$X565)-IF($G565="w",Parameter!$B$6,Parameter!$D$6))/IF($G565="w",Parameter!$C$6,Parameter!$E$6))))</f>
        <v>0</v>
      </c>
      <c r="Z565" s="37"/>
      <c r="AA565" s="104">
        <f>IF(Z565=0,0,TRUNC((SQRT(Z565)- IF($G565="w",Parameter!$B$11,Parameter!$D$11))/IF($G565="w",Parameter!$C$11,Parameter!$E$11)))</f>
        <v>0</v>
      </c>
      <c r="AB565" s="105"/>
      <c r="AC565" s="104">
        <f>IF(AB565=0,0,TRUNC((SQRT(AB565)- IF($G565="w",Parameter!$B$10,Parameter!$D$10))/IF($G565="w",Parameter!$C$10,Parameter!$E$10)))</f>
        <v>0</v>
      </c>
      <c r="AD565" s="38"/>
      <c r="AE565" s="55">
        <f>IF(AD565=0,0,TRUNC((SQRT(AD565)- IF($G565="w",Parameter!$B$15,Parameter!$D$15))/IF($G565="w",Parameter!$C$15,Parameter!$E$15)))</f>
        <v>0</v>
      </c>
      <c r="AF565" s="32"/>
      <c r="AG565" s="55">
        <f>IF(AF565=0,0,TRUNC((SQRT(AF565)- IF($G565="w",Parameter!$B$12,Parameter!$D$12))/IF($G565="w",Parameter!$C$12,Parameter!$E$12)))</f>
        <v>0</v>
      </c>
      <c r="AH565" s="60">
        <f t="shared" si="113"/>
        <v>0</v>
      </c>
      <c r="AI565" s="61">
        <f>LOOKUP($F565,Urkunde!$A$2:$A$16,IF($G565="w",Urkunde!$B$2:$B$16,Urkunde!$D$2:$D$16))</f>
        <v>0</v>
      </c>
      <c r="AJ565" s="61">
        <f>LOOKUP($F565,Urkunde!$A$2:$A$16,IF($G565="w",Urkunde!$C$2:$C$16,Urkunde!$E$2:$E$16))</f>
        <v>0</v>
      </c>
      <c r="AK565" s="61" t="str">
        <f t="shared" si="114"/>
        <v>-</v>
      </c>
      <c r="AL565" s="29">
        <f t="shared" si="115"/>
        <v>0</v>
      </c>
      <c r="AM565" s="21">
        <f t="shared" si="116"/>
        <v>0</v>
      </c>
      <c r="AN565" s="21">
        <f t="shared" si="117"/>
        <v>0</v>
      </c>
      <c r="AO565" s="21">
        <f t="shared" si="118"/>
        <v>0</v>
      </c>
      <c r="AP565" s="21">
        <f t="shared" si="119"/>
        <v>0</v>
      </c>
      <c r="AQ565" s="21">
        <f t="shared" si="120"/>
        <v>0</v>
      </c>
      <c r="AR565" s="21">
        <f t="shared" si="121"/>
        <v>0</v>
      </c>
      <c r="AS565" s="21">
        <f t="shared" si="122"/>
        <v>0</v>
      </c>
      <c r="AT565" s="21">
        <f t="shared" si="123"/>
        <v>0</v>
      </c>
      <c r="AU565" s="21">
        <f t="shared" si="124"/>
        <v>0</v>
      </c>
      <c r="AV565" s="21">
        <f t="shared" si="125"/>
        <v>0</v>
      </c>
    </row>
    <row r="566" spans="1:48" ht="15.6" x14ac:dyDescent="0.3">
      <c r="A566" s="51"/>
      <c r="B566" s="50"/>
      <c r="C566" s="96"/>
      <c r="D566" s="96"/>
      <c r="E566" s="49"/>
      <c r="F566" s="52">
        <f t="shared" si="112"/>
        <v>0</v>
      </c>
      <c r="G566" s="48"/>
      <c r="H566" s="38"/>
      <c r="I566" s="54">
        <f>IF(H566=0,0,TRUNC((50/(H566+0.24)- IF($G566="w",Parameter!$B$3,Parameter!$D$3))/IF($G566="w",Parameter!$C$3,Parameter!$E$3)))</f>
        <v>0</v>
      </c>
      <c r="J566" s="105"/>
      <c r="K566" s="54">
        <f>IF(J566=0,0,TRUNC((75/(J566+0.24)- IF($G566="w",Parameter!$B$3,Parameter!$D$3))/IF($G566="w",Parameter!$C$3,Parameter!$E$3)))</f>
        <v>0</v>
      </c>
      <c r="L566" s="105"/>
      <c r="M566" s="54">
        <f>IF(L566=0,0,TRUNC((100/(L566+0.24)- IF($G566="w",Parameter!$B$3,Parameter!$D$3))/IF($G566="w",Parameter!$C$3,Parameter!$E$3)))</f>
        <v>0</v>
      </c>
      <c r="N566" s="80"/>
      <c r="O566" s="79" t="s">
        <v>44</v>
      </c>
      <c r="P566" s="81"/>
      <c r="Q566" s="54">
        <f>IF($G566="m",0,IF(AND($P566=0,$N566=0),0,TRUNC((800/($N566*60+$P566)-IF($G566="w",Parameter!$B$6,Parameter!$D$6))/IF($G566="w",Parameter!$C$6,Parameter!$E$6))))</f>
        <v>0</v>
      </c>
      <c r="R566" s="106"/>
      <c r="S566" s="73">
        <f>IF(R566=0,0,TRUNC((2000/(R566)- IF(Q566="w",Parameter!$B$6,Parameter!$D$6))/IF(Q566="w",Parameter!$C$6,Parameter!$E$6)))</f>
        <v>0</v>
      </c>
      <c r="T566" s="106"/>
      <c r="U566" s="73">
        <f>IF(T566=0,0,TRUNC((2000/(T566)- IF(Q566="w",Parameter!$B$3,Parameter!$D$3))/IF(Q566="w",Parameter!$C$3,Parameter!$E$3)))</f>
        <v>0</v>
      </c>
      <c r="V566" s="80"/>
      <c r="W566" s="79" t="s">
        <v>44</v>
      </c>
      <c r="X566" s="81"/>
      <c r="Y566" s="54">
        <f>IF($G566="w",0,IF(AND($V566=0,$X566=0),0,TRUNC((1000/($V566*60+$X566)-IF($G566="w",Parameter!$B$6,Parameter!$D$6))/IF($G566="w",Parameter!$C$6,Parameter!$E$6))))</f>
        <v>0</v>
      </c>
      <c r="Z566" s="37"/>
      <c r="AA566" s="104">
        <f>IF(Z566=0,0,TRUNC((SQRT(Z566)- IF($G566="w",Parameter!$B$11,Parameter!$D$11))/IF($G566="w",Parameter!$C$11,Parameter!$E$11)))</f>
        <v>0</v>
      </c>
      <c r="AB566" s="105"/>
      <c r="AC566" s="104">
        <f>IF(AB566=0,0,TRUNC((SQRT(AB566)- IF($G566="w",Parameter!$B$10,Parameter!$D$10))/IF($G566="w",Parameter!$C$10,Parameter!$E$10)))</f>
        <v>0</v>
      </c>
      <c r="AD566" s="38"/>
      <c r="AE566" s="55">
        <f>IF(AD566=0,0,TRUNC((SQRT(AD566)- IF($G566="w",Parameter!$B$15,Parameter!$D$15))/IF($G566="w",Parameter!$C$15,Parameter!$E$15)))</f>
        <v>0</v>
      </c>
      <c r="AF566" s="32"/>
      <c r="AG566" s="55">
        <f>IF(AF566=0,0,TRUNC((SQRT(AF566)- IF($G566="w",Parameter!$B$12,Parameter!$D$12))/IF($G566="w",Parameter!$C$12,Parameter!$E$12)))</f>
        <v>0</v>
      </c>
      <c r="AH566" s="60">
        <f t="shared" si="113"/>
        <v>0</v>
      </c>
      <c r="AI566" s="61">
        <f>LOOKUP($F566,Urkunde!$A$2:$A$16,IF($G566="w",Urkunde!$B$2:$B$16,Urkunde!$D$2:$D$16))</f>
        <v>0</v>
      </c>
      <c r="AJ566" s="61">
        <f>LOOKUP($F566,Urkunde!$A$2:$A$16,IF($G566="w",Urkunde!$C$2:$C$16,Urkunde!$E$2:$E$16))</f>
        <v>0</v>
      </c>
      <c r="AK566" s="61" t="str">
        <f t="shared" si="114"/>
        <v>-</v>
      </c>
      <c r="AL566" s="29">
        <f t="shared" si="115"/>
        <v>0</v>
      </c>
      <c r="AM566" s="21">
        <f t="shared" si="116"/>
        <v>0</v>
      </c>
      <c r="AN566" s="21">
        <f t="shared" si="117"/>
        <v>0</v>
      </c>
      <c r="AO566" s="21">
        <f t="shared" si="118"/>
        <v>0</v>
      </c>
      <c r="AP566" s="21">
        <f t="shared" si="119"/>
        <v>0</v>
      </c>
      <c r="AQ566" s="21">
        <f t="shared" si="120"/>
        <v>0</v>
      </c>
      <c r="AR566" s="21">
        <f t="shared" si="121"/>
        <v>0</v>
      </c>
      <c r="AS566" s="21">
        <f t="shared" si="122"/>
        <v>0</v>
      </c>
      <c r="AT566" s="21">
        <f t="shared" si="123"/>
        <v>0</v>
      </c>
      <c r="AU566" s="21">
        <f t="shared" si="124"/>
        <v>0</v>
      </c>
      <c r="AV566" s="21">
        <f t="shared" si="125"/>
        <v>0</v>
      </c>
    </row>
    <row r="567" spans="1:48" ht="15.6" x14ac:dyDescent="0.3">
      <c r="A567" s="51"/>
      <c r="B567" s="50"/>
      <c r="C567" s="96"/>
      <c r="D567" s="96"/>
      <c r="E567" s="49"/>
      <c r="F567" s="52">
        <f t="shared" si="112"/>
        <v>0</v>
      </c>
      <c r="G567" s="48"/>
      <c r="H567" s="38"/>
      <c r="I567" s="54">
        <f>IF(H567=0,0,TRUNC((50/(H567+0.24)- IF($G567="w",Parameter!$B$3,Parameter!$D$3))/IF($G567="w",Parameter!$C$3,Parameter!$E$3)))</f>
        <v>0</v>
      </c>
      <c r="J567" s="105"/>
      <c r="K567" s="54">
        <f>IF(J567=0,0,TRUNC((75/(J567+0.24)- IF($G567="w",Parameter!$B$3,Parameter!$D$3))/IF($G567="w",Parameter!$C$3,Parameter!$E$3)))</f>
        <v>0</v>
      </c>
      <c r="L567" s="105"/>
      <c r="M567" s="54">
        <f>IF(L567=0,0,TRUNC((100/(L567+0.24)- IF($G567="w",Parameter!$B$3,Parameter!$D$3))/IF($G567="w",Parameter!$C$3,Parameter!$E$3)))</f>
        <v>0</v>
      </c>
      <c r="N567" s="80"/>
      <c r="O567" s="79" t="s">
        <v>44</v>
      </c>
      <c r="P567" s="81"/>
      <c r="Q567" s="54">
        <f>IF($G567="m",0,IF(AND($P567=0,$N567=0),0,TRUNC((800/($N567*60+$P567)-IF($G567="w",Parameter!$B$6,Parameter!$D$6))/IF($G567="w",Parameter!$C$6,Parameter!$E$6))))</f>
        <v>0</v>
      </c>
      <c r="R567" s="106"/>
      <c r="S567" s="73">
        <f>IF(R567=0,0,TRUNC((2000/(R567)- IF(Q567="w",Parameter!$B$6,Parameter!$D$6))/IF(Q567="w",Parameter!$C$6,Parameter!$E$6)))</f>
        <v>0</v>
      </c>
      <c r="T567" s="106"/>
      <c r="U567" s="73">
        <f>IF(T567=0,0,TRUNC((2000/(T567)- IF(Q567="w",Parameter!$B$3,Parameter!$D$3))/IF(Q567="w",Parameter!$C$3,Parameter!$E$3)))</f>
        <v>0</v>
      </c>
      <c r="V567" s="80"/>
      <c r="W567" s="79" t="s">
        <v>44</v>
      </c>
      <c r="X567" s="81"/>
      <c r="Y567" s="54">
        <f>IF($G567="w",0,IF(AND($V567=0,$X567=0),0,TRUNC((1000/($V567*60+$X567)-IF($G567="w",Parameter!$B$6,Parameter!$D$6))/IF($G567="w",Parameter!$C$6,Parameter!$E$6))))</f>
        <v>0</v>
      </c>
      <c r="Z567" s="37"/>
      <c r="AA567" s="104">
        <f>IF(Z567=0,0,TRUNC((SQRT(Z567)- IF($G567="w",Parameter!$B$11,Parameter!$D$11))/IF($G567="w",Parameter!$C$11,Parameter!$E$11)))</f>
        <v>0</v>
      </c>
      <c r="AB567" s="105"/>
      <c r="AC567" s="104">
        <f>IF(AB567=0,0,TRUNC((SQRT(AB567)- IF($G567="w",Parameter!$B$10,Parameter!$D$10))/IF($G567="w",Parameter!$C$10,Parameter!$E$10)))</f>
        <v>0</v>
      </c>
      <c r="AD567" s="38"/>
      <c r="AE567" s="55">
        <f>IF(AD567=0,0,TRUNC((SQRT(AD567)- IF($G567="w",Parameter!$B$15,Parameter!$D$15))/IF($G567="w",Parameter!$C$15,Parameter!$E$15)))</f>
        <v>0</v>
      </c>
      <c r="AF567" s="32"/>
      <c r="AG567" s="55">
        <f>IF(AF567=0,0,TRUNC((SQRT(AF567)- IF($G567="w",Parameter!$B$12,Parameter!$D$12))/IF($G567="w",Parameter!$C$12,Parameter!$E$12)))</f>
        <v>0</v>
      </c>
      <c r="AH567" s="60">
        <f t="shared" si="113"/>
        <v>0</v>
      </c>
      <c r="AI567" s="61">
        <f>LOOKUP($F567,Urkunde!$A$2:$A$16,IF($G567="w",Urkunde!$B$2:$B$16,Urkunde!$D$2:$D$16))</f>
        <v>0</v>
      </c>
      <c r="AJ567" s="61">
        <f>LOOKUP($F567,Urkunde!$A$2:$A$16,IF($G567="w",Urkunde!$C$2:$C$16,Urkunde!$E$2:$E$16))</f>
        <v>0</v>
      </c>
      <c r="AK567" s="61" t="str">
        <f t="shared" si="114"/>
        <v>-</v>
      </c>
      <c r="AL567" s="29">
        <f t="shared" si="115"/>
        <v>0</v>
      </c>
      <c r="AM567" s="21">
        <f t="shared" si="116"/>
        <v>0</v>
      </c>
      <c r="AN567" s="21">
        <f t="shared" si="117"/>
        <v>0</v>
      </c>
      <c r="AO567" s="21">
        <f t="shared" si="118"/>
        <v>0</v>
      </c>
      <c r="AP567" s="21">
        <f t="shared" si="119"/>
        <v>0</v>
      </c>
      <c r="AQ567" s="21">
        <f t="shared" si="120"/>
        <v>0</v>
      </c>
      <c r="AR567" s="21">
        <f t="shared" si="121"/>
        <v>0</v>
      </c>
      <c r="AS567" s="21">
        <f t="shared" si="122"/>
        <v>0</v>
      </c>
      <c r="AT567" s="21">
        <f t="shared" si="123"/>
        <v>0</v>
      </c>
      <c r="AU567" s="21">
        <f t="shared" si="124"/>
        <v>0</v>
      </c>
      <c r="AV567" s="21">
        <f t="shared" si="125"/>
        <v>0</v>
      </c>
    </row>
    <row r="568" spans="1:48" ht="15.6" x14ac:dyDescent="0.3">
      <c r="A568" s="51"/>
      <c r="B568" s="50"/>
      <c r="C568" s="96"/>
      <c r="D568" s="96"/>
      <c r="E568" s="49"/>
      <c r="F568" s="52">
        <f t="shared" si="112"/>
        <v>0</v>
      </c>
      <c r="G568" s="48"/>
      <c r="H568" s="38"/>
      <c r="I568" s="54">
        <f>IF(H568=0,0,TRUNC((50/(H568+0.24)- IF($G568="w",Parameter!$B$3,Parameter!$D$3))/IF($G568="w",Parameter!$C$3,Parameter!$E$3)))</f>
        <v>0</v>
      </c>
      <c r="J568" s="105"/>
      <c r="K568" s="54">
        <f>IF(J568=0,0,TRUNC((75/(J568+0.24)- IF($G568="w",Parameter!$B$3,Parameter!$D$3))/IF($G568="w",Parameter!$C$3,Parameter!$E$3)))</f>
        <v>0</v>
      </c>
      <c r="L568" s="105"/>
      <c r="M568" s="54">
        <f>IF(L568=0,0,TRUNC((100/(L568+0.24)- IF($G568="w",Parameter!$B$3,Parameter!$D$3))/IF($G568="w",Parameter!$C$3,Parameter!$E$3)))</f>
        <v>0</v>
      </c>
      <c r="N568" s="80"/>
      <c r="O568" s="79" t="s">
        <v>44</v>
      </c>
      <c r="P568" s="81"/>
      <c r="Q568" s="54">
        <f>IF($G568="m",0,IF(AND($P568=0,$N568=0),0,TRUNC((800/($N568*60+$P568)-IF($G568="w",Parameter!$B$6,Parameter!$D$6))/IF($G568="w",Parameter!$C$6,Parameter!$E$6))))</f>
        <v>0</v>
      </c>
      <c r="R568" s="106"/>
      <c r="S568" s="73">
        <f>IF(R568=0,0,TRUNC((2000/(R568)- IF(Q568="w",Parameter!$B$6,Parameter!$D$6))/IF(Q568="w",Parameter!$C$6,Parameter!$E$6)))</f>
        <v>0</v>
      </c>
      <c r="T568" s="106"/>
      <c r="U568" s="73">
        <f>IF(T568=0,0,TRUNC((2000/(T568)- IF(Q568="w",Parameter!$B$3,Parameter!$D$3))/IF(Q568="w",Parameter!$C$3,Parameter!$E$3)))</f>
        <v>0</v>
      </c>
      <c r="V568" s="80"/>
      <c r="W568" s="79" t="s">
        <v>44</v>
      </c>
      <c r="X568" s="81"/>
      <c r="Y568" s="54">
        <f>IF($G568="w",0,IF(AND($V568=0,$X568=0),0,TRUNC((1000/($V568*60+$X568)-IF($G568="w",Parameter!$B$6,Parameter!$D$6))/IF($G568="w",Parameter!$C$6,Parameter!$E$6))))</f>
        <v>0</v>
      </c>
      <c r="Z568" s="37"/>
      <c r="AA568" s="104">
        <f>IF(Z568=0,0,TRUNC((SQRT(Z568)- IF($G568="w",Parameter!$B$11,Parameter!$D$11))/IF($G568="w",Parameter!$C$11,Parameter!$E$11)))</f>
        <v>0</v>
      </c>
      <c r="AB568" s="105"/>
      <c r="AC568" s="104">
        <f>IF(AB568=0,0,TRUNC((SQRT(AB568)- IF($G568="w",Parameter!$B$10,Parameter!$D$10))/IF($G568="w",Parameter!$C$10,Parameter!$E$10)))</f>
        <v>0</v>
      </c>
      <c r="AD568" s="38"/>
      <c r="AE568" s="55">
        <f>IF(AD568=0,0,TRUNC((SQRT(AD568)- IF($G568="w",Parameter!$B$15,Parameter!$D$15))/IF($G568="w",Parameter!$C$15,Parameter!$E$15)))</f>
        <v>0</v>
      </c>
      <c r="AF568" s="32"/>
      <c r="AG568" s="55">
        <f>IF(AF568=0,0,TRUNC((SQRT(AF568)- IF($G568="w",Parameter!$B$12,Parameter!$D$12))/IF($G568="w",Parameter!$C$12,Parameter!$E$12)))</f>
        <v>0</v>
      </c>
      <c r="AH568" s="60">
        <f t="shared" si="113"/>
        <v>0</v>
      </c>
      <c r="AI568" s="61">
        <f>LOOKUP($F568,Urkunde!$A$2:$A$16,IF($G568="w",Urkunde!$B$2:$B$16,Urkunde!$D$2:$D$16))</f>
        <v>0</v>
      </c>
      <c r="AJ568" s="61">
        <f>LOOKUP($F568,Urkunde!$A$2:$A$16,IF($G568="w",Urkunde!$C$2:$C$16,Urkunde!$E$2:$E$16))</f>
        <v>0</v>
      </c>
      <c r="AK568" s="61" t="str">
        <f t="shared" si="114"/>
        <v>-</v>
      </c>
      <c r="AL568" s="29">
        <f t="shared" si="115"/>
        <v>0</v>
      </c>
      <c r="AM568" s="21">
        <f t="shared" si="116"/>
        <v>0</v>
      </c>
      <c r="AN568" s="21">
        <f t="shared" si="117"/>
        <v>0</v>
      </c>
      <c r="AO568" s="21">
        <f t="shared" si="118"/>
        <v>0</v>
      </c>
      <c r="AP568" s="21">
        <f t="shared" si="119"/>
        <v>0</v>
      </c>
      <c r="AQ568" s="21">
        <f t="shared" si="120"/>
        <v>0</v>
      </c>
      <c r="AR568" s="21">
        <f t="shared" si="121"/>
        <v>0</v>
      </c>
      <c r="AS568" s="21">
        <f t="shared" si="122"/>
        <v>0</v>
      </c>
      <c r="AT568" s="21">
        <f t="shared" si="123"/>
        <v>0</v>
      </c>
      <c r="AU568" s="21">
        <f t="shared" si="124"/>
        <v>0</v>
      </c>
      <c r="AV568" s="21">
        <f t="shared" si="125"/>
        <v>0</v>
      </c>
    </row>
    <row r="569" spans="1:48" ht="15.6" x14ac:dyDescent="0.3">
      <c r="A569" s="51"/>
      <c r="B569" s="50"/>
      <c r="C569" s="96"/>
      <c r="D569" s="96"/>
      <c r="E569" s="49"/>
      <c r="F569" s="52">
        <f t="shared" si="112"/>
        <v>0</v>
      </c>
      <c r="G569" s="48"/>
      <c r="H569" s="38"/>
      <c r="I569" s="54">
        <f>IF(H569=0,0,TRUNC((50/(H569+0.24)- IF($G569="w",Parameter!$B$3,Parameter!$D$3))/IF($G569="w",Parameter!$C$3,Parameter!$E$3)))</f>
        <v>0</v>
      </c>
      <c r="J569" s="105"/>
      <c r="K569" s="54">
        <f>IF(J569=0,0,TRUNC((75/(J569+0.24)- IF($G569="w",Parameter!$B$3,Parameter!$D$3))/IF($G569="w",Parameter!$C$3,Parameter!$E$3)))</f>
        <v>0</v>
      </c>
      <c r="L569" s="105"/>
      <c r="M569" s="54">
        <f>IF(L569=0,0,TRUNC((100/(L569+0.24)- IF($G569="w",Parameter!$B$3,Parameter!$D$3))/IF($G569="w",Parameter!$C$3,Parameter!$E$3)))</f>
        <v>0</v>
      </c>
      <c r="N569" s="80"/>
      <c r="O569" s="79" t="s">
        <v>44</v>
      </c>
      <c r="P569" s="81"/>
      <c r="Q569" s="54">
        <f>IF($G569="m",0,IF(AND($P569=0,$N569=0),0,TRUNC((800/($N569*60+$P569)-IF($G569="w",Parameter!$B$6,Parameter!$D$6))/IF($G569="w",Parameter!$C$6,Parameter!$E$6))))</f>
        <v>0</v>
      </c>
      <c r="R569" s="106"/>
      <c r="S569" s="73">
        <f>IF(R569=0,0,TRUNC((2000/(R569)- IF(Q569="w",Parameter!$B$6,Parameter!$D$6))/IF(Q569="w",Parameter!$C$6,Parameter!$E$6)))</f>
        <v>0</v>
      </c>
      <c r="T569" s="106"/>
      <c r="U569" s="73">
        <f>IF(T569=0,0,TRUNC((2000/(T569)- IF(Q569="w",Parameter!$B$3,Parameter!$D$3))/IF(Q569="w",Parameter!$C$3,Parameter!$E$3)))</f>
        <v>0</v>
      </c>
      <c r="V569" s="80"/>
      <c r="W569" s="79" t="s">
        <v>44</v>
      </c>
      <c r="X569" s="81"/>
      <c r="Y569" s="54">
        <f>IF($G569="w",0,IF(AND($V569=0,$X569=0),0,TRUNC((1000/($V569*60+$X569)-IF($G569="w",Parameter!$B$6,Parameter!$D$6))/IF($G569="w",Parameter!$C$6,Parameter!$E$6))))</f>
        <v>0</v>
      </c>
      <c r="Z569" s="37"/>
      <c r="AA569" s="104">
        <f>IF(Z569=0,0,TRUNC((SQRT(Z569)- IF($G569="w",Parameter!$B$11,Parameter!$D$11))/IF($G569="w",Parameter!$C$11,Parameter!$E$11)))</f>
        <v>0</v>
      </c>
      <c r="AB569" s="105"/>
      <c r="AC569" s="104">
        <f>IF(AB569=0,0,TRUNC((SQRT(AB569)- IF($G569="w",Parameter!$B$10,Parameter!$D$10))/IF($G569="w",Parameter!$C$10,Parameter!$E$10)))</f>
        <v>0</v>
      </c>
      <c r="AD569" s="38"/>
      <c r="AE569" s="55">
        <f>IF(AD569=0,0,TRUNC((SQRT(AD569)- IF($G569="w",Parameter!$B$15,Parameter!$D$15))/IF($G569="w",Parameter!$C$15,Parameter!$E$15)))</f>
        <v>0</v>
      </c>
      <c r="AF569" s="32"/>
      <c r="AG569" s="55">
        <f>IF(AF569=0,0,TRUNC((SQRT(AF569)- IF($G569="w",Parameter!$B$12,Parameter!$D$12))/IF($G569="w",Parameter!$C$12,Parameter!$E$12)))</f>
        <v>0</v>
      </c>
      <c r="AH569" s="60">
        <f t="shared" si="113"/>
        <v>0</v>
      </c>
      <c r="AI569" s="61">
        <f>LOOKUP($F569,Urkunde!$A$2:$A$16,IF($G569="w",Urkunde!$B$2:$B$16,Urkunde!$D$2:$D$16))</f>
        <v>0</v>
      </c>
      <c r="AJ569" s="61">
        <f>LOOKUP($F569,Urkunde!$A$2:$A$16,IF($G569="w",Urkunde!$C$2:$C$16,Urkunde!$E$2:$E$16))</f>
        <v>0</v>
      </c>
      <c r="AK569" s="61" t="str">
        <f t="shared" si="114"/>
        <v>-</v>
      </c>
      <c r="AL569" s="29">
        <f t="shared" si="115"/>
        <v>0</v>
      </c>
      <c r="AM569" s="21">
        <f t="shared" si="116"/>
        <v>0</v>
      </c>
      <c r="AN569" s="21">
        <f t="shared" si="117"/>
        <v>0</v>
      </c>
      <c r="AO569" s="21">
        <f t="shared" si="118"/>
        <v>0</v>
      </c>
      <c r="AP569" s="21">
        <f t="shared" si="119"/>
        <v>0</v>
      </c>
      <c r="AQ569" s="21">
        <f t="shared" si="120"/>
        <v>0</v>
      </c>
      <c r="AR569" s="21">
        <f t="shared" si="121"/>
        <v>0</v>
      </c>
      <c r="AS569" s="21">
        <f t="shared" si="122"/>
        <v>0</v>
      </c>
      <c r="AT569" s="21">
        <f t="shared" si="123"/>
        <v>0</v>
      </c>
      <c r="AU569" s="21">
        <f t="shared" si="124"/>
        <v>0</v>
      </c>
      <c r="AV569" s="21">
        <f t="shared" si="125"/>
        <v>0</v>
      </c>
    </row>
    <row r="570" spans="1:48" ht="15.6" x14ac:dyDescent="0.3">
      <c r="A570" s="51"/>
      <c r="B570" s="50"/>
      <c r="C570" s="96"/>
      <c r="D570" s="96"/>
      <c r="E570" s="49"/>
      <c r="F570" s="52">
        <f t="shared" si="112"/>
        <v>0</v>
      </c>
      <c r="G570" s="48"/>
      <c r="H570" s="38"/>
      <c r="I570" s="54">
        <f>IF(H570=0,0,TRUNC((50/(H570+0.24)- IF($G570="w",Parameter!$B$3,Parameter!$D$3))/IF($G570="w",Parameter!$C$3,Parameter!$E$3)))</f>
        <v>0</v>
      </c>
      <c r="J570" s="105"/>
      <c r="K570" s="54">
        <f>IF(J570=0,0,TRUNC((75/(J570+0.24)- IF($G570="w",Parameter!$B$3,Parameter!$D$3))/IF($G570="w",Parameter!$C$3,Parameter!$E$3)))</f>
        <v>0</v>
      </c>
      <c r="L570" s="105"/>
      <c r="M570" s="54">
        <f>IF(L570=0,0,TRUNC((100/(L570+0.24)- IF($G570="w",Parameter!$B$3,Parameter!$D$3))/IF($G570="w",Parameter!$C$3,Parameter!$E$3)))</f>
        <v>0</v>
      </c>
      <c r="N570" s="80"/>
      <c r="O570" s="79" t="s">
        <v>44</v>
      </c>
      <c r="P570" s="81"/>
      <c r="Q570" s="54">
        <f>IF($G570="m",0,IF(AND($P570=0,$N570=0),0,TRUNC((800/($N570*60+$P570)-IF($G570="w",Parameter!$B$6,Parameter!$D$6))/IF($G570="w",Parameter!$C$6,Parameter!$E$6))))</f>
        <v>0</v>
      </c>
      <c r="R570" s="106"/>
      <c r="S570" s="73">
        <f>IF(R570=0,0,TRUNC((2000/(R570)- IF(Q570="w",Parameter!$B$6,Parameter!$D$6))/IF(Q570="w",Parameter!$C$6,Parameter!$E$6)))</f>
        <v>0</v>
      </c>
      <c r="T570" s="106"/>
      <c r="U570" s="73">
        <f>IF(T570=0,0,TRUNC((2000/(T570)- IF(Q570="w",Parameter!$B$3,Parameter!$D$3))/IF(Q570="w",Parameter!$C$3,Parameter!$E$3)))</f>
        <v>0</v>
      </c>
      <c r="V570" s="80"/>
      <c r="W570" s="79" t="s">
        <v>44</v>
      </c>
      <c r="X570" s="81"/>
      <c r="Y570" s="54">
        <f>IF($G570="w",0,IF(AND($V570=0,$X570=0),0,TRUNC((1000/($V570*60+$X570)-IF($G570="w",Parameter!$B$6,Parameter!$D$6))/IF($G570="w",Parameter!$C$6,Parameter!$E$6))))</f>
        <v>0</v>
      </c>
      <c r="Z570" s="37"/>
      <c r="AA570" s="104">
        <f>IF(Z570=0,0,TRUNC((SQRT(Z570)- IF($G570="w",Parameter!$B$11,Parameter!$D$11))/IF($G570="w",Parameter!$C$11,Parameter!$E$11)))</f>
        <v>0</v>
      </c>
      <c r="AB570" s="105"/>
      <c r="AC570" s="104">
        <f>IF(AB570=0,0,TRUNC((SQRT(AB570)- IF($G570="w",Parameter!$B$10,Parameter!$D$10))/IF($G570="w",Parameter!$C$10,Parameter!$E$10)))</f>
        <v>0</v>
      </c>
      <c r="AD570" s="38"/>
      <c r="AE570" s="55">
        <f>IF(AD570=0,0,TRUNC((SQRT(AD570)- IF($G570="w",Parameter!$B$15,Parameter!$D$15))/IF($G570="w",Parameter!$C$15,Parameter!$E$15)))</f>
        <v>0</v>
      </c>
      <c r="AF570" s="32"/>
      <c r="AG570" s="55">
        <f>IF(AF570=0,0,TRUNC((SQRT(AF570)- IF($G570="w",Parameter!$B$12,Parameter!$D$12))/IF($G570="w",Parameter!$C$12,Parameter!$E$12)))</f>
        <v>0</v>
      </c>
      <c r="AH570" s="60">
        <f t="shared" si="113"/>
        <v>0</v>
      </c>
      <c r="AI570" s="61">
        <f>LOOKUP($F570,Urkunde!$A$2:$A$16,IF($G570="w",Urkunde!$B$2:$B$16,Urkunde!$D$2:$D$16))</f>
        <v>0</v>
      </c>
      <c r="AJ570" s="61">
        <f>LOOKUP($F570,Urkunde!$A$2:$A$16,IF($G570="w",Urkunde!$C$2:$C$16,Urkunde!$E$2:$E$16))</f>
        <v>0</v>
      </c>
      <c r="AK570" s="61" t="str">
        <f t="shared" si="114"/>
        <v>-</v>
      </c>
      <c r="AL570" s="29">
        <f t="shared" si="115"/>
        <v>0</v>
      </c>
      <c r="AM570" s="21">
        <f t="shared" si="116"/>
        <v>0</v>
      </c>
      <c r="AN570" s="21">
        <f t="shared" si="117"/>
        <v>0</v>
      </c>
      <c r="AO570" s="21">
        <f t="shared" si="118"/>
        <v>0</v>
      </c>
      <c r="AP570" s="21">
        <f t="shared" si="119"/>
        <v>0</v>
      </c>
      <c r="AQ570" s="21">
        <f t="shared" si="120"/>
        <v>0</v>
      </c>
      <c r="AR570" s="21">
        <f t="shared" si="121"/>
        <v>0</v>
      </c>
      <c r="AS570" s="21">
        <f t="shared" si="122"/>
        <v>0</v>
      </c>
      <c r="AT570" s="21">
        <f t="shared" si="123"/>
        <v>0</v>
      </c>
      <c r="AU570" s="21">
        <f t="shared" si="124"/>
        <v>0</v>
      </c>
      <c r="AV570" s="21">
        <f t="shared" si="125"/>
        <v>0</v>
      </c>
    </row>
    <row r="571" spans="1:48" ht="15.6" x14ac:dyDescent="0.3">
      <c r="A571" s="51"/>
      <c r="B571" s="50"/>
      <c r="C571" s="96"/>
      <c r="D571" s="96"/>
      <c r="E571" s="49"/>
      <c r="F571" s="52">
        <f t="shared" si="112"/>
        <v>0</v>
      </c>
      <c r="G571" s="48"/>
      <c r="H571" s="38"/>
      <c r="I571" s="54">
        <f>IF(H571=0,0,TRUNC((50/(H571+0.24)- IF($G571="w",Parameter!$B$3,Parameter!$D$3))/IF($G571="w",Parameter!$C$3,Parameter!$E$3)))</f>
        <v>0</v>
      </c>
      <c r="J571" s="105"/>
      <c r="K571" s="54">
        <f>IF(J571=0,0,TRUNC((75/(J571+0.24)- IF($G571="w",Parameter!$B$3,Parameter!$D$3))/IF($G571="w",Parameter!$C$3,Parameter!$E$3)))</f>
        <v>0</v>
      </c>
      <c r="L571" s="105"/>
      <c r="M571" s="54">
        <f>IF(L571=0,0,TRUNC((100/(L571+0.24)- IF($G571="w",Parameter!$B$3,Parameter!$D$3))/IF($G571="w",Parameter!$C$3,Parameter!$E$3)))</f>
        <v>0</v>
      </c>
      <c r="N571" s="80"/>
      <c r="O571" s="79" t="s">
        <v>44</v>
      </c>
      <c r="P571" s="81"/>
      <c r="Q571" s="54">
        <f>IF($G571="m",0,IF(AND($P571=0,$N571=0),0,TRUNC((800/($N571*60+$P571)-IF($G571="w",Parameter!$B$6,Parameter!$D$6))/IF($G571="w",Parameter!$C$6,Parameter!$E$6))))</f>
        <v>0</v>
      </c>
      <c r="R571" s="106"/>
      <c r="S571" s="73">
        <f>IF(R571=0,0,TRUNC((2000/(R571)- IF(Q571="w",Parameter!$B$6,Parameter!$D$6))/IF(Q571="w",Parameter!$C$6,Parameter!$E$6)))</f>
        <v>0</v>
      </c>
      <c r="T571" s="106"/>
      <c r="U571" s="73">
        <f>IF(T571=0,0,TRUNC((2000/(T571)- IF(Q571="w",Parameter!$B$3,Parameter!$D$3))/IF(Q571="w",Parameter!$C$3,Parameter!$E$3)))</f>
        <v>0</v>
      </c>
      <c r="V571" s="80"/>
      <c r="W571" s="79" t="s">
        <v>44</v>
      </c>
      <c r="X571" s="81"/>
      <c r="Y571" s="54">
        <f>IF($G571="w",0,IF(AND($V571=0,$X571=0),0,TRUNC((1000/($V571*60+$X571)-IF($G571="w",Parameter!$B$6,Parameter!$D$6))/IF($G571="w",Parameter!$C$6,Parameter!$E$6))))</f>
        <v>0</v>
      </c>
      <c r="Z571" s="37"/>
      <c r="AA571" s="104">
        <f>IF(Z571=0,0,TRUNC((SQRT(Z571)- IF($G571="w",Parameter!$B$11,Parameter!$D$11))/IF($G571="w",Parameter!$C$11,Parameter!$E$11)))</f>
        <v>0</v>
      </c>
      <c r="AB571" s="105"/>
      <c r="AC571" s="104">
        <f>IF(AB571=0,0,TRUNC((SQRT(AB571)- IF($G571="w",Parameter!$B$10,Parameter!$D$10))/IF($G571="w",Parameter!$C$10,Parameter!$E$10)))</f>
        <v>0</v>
      </c>
      <c r="AD571" s="38"/>
      <c r="AE571" s="55">
        <f>IF(AD571=0,0,TRUNC((SQRT(AD571)- IF($G571="w",Parameter!$B$15,Parameter!$D$15))/IF($G571="w",Parameter!$C$15,Parameter!$E$15)))</f>
        <v>0</v>
      </c>
      <c r="AF571" s="32"/>
      <c r="AG571" s="55">
        <f>IF(AF571=0,0,TRUNC((SQRT(AF571)- IF($G571="w",Parameter!$B$12,Parameter!$D$12))/IF($G571="w",Parameter!$C$12,Parameter!$E$12)))</f>
        <v>0</v>
      </c>
      <c r="AH571" s="60">
        <f t="shared" si="113"/>
        <v>0</v>
      </c>
      <c r="AI571" s="61">
        <f>LOOKUP($F571,Urkunde!$A$2:$A$16,IF($G571="w",Urkunde!$B$2:$B$16,Urkunde!$D$2:$D$16))</f>
        <v>0</v>
      </c>
      <c r="AJ571" s="61">
        <f>LOOKUP($F571,Urkunde!$A$2:$A$16,IF($G571="w",Urkunde!$C$2:$C$16,Urkunde!$E$2:$E$16))</f>
        <v>0</v>
      </c>
      <c r="AK571" s="61" t="str">
        <f t="shared" si="114"/>
        <v>-</v>
      </c>
      <c r="AL571" s="29">
        <f t="shared" si="115"/>
        <v>0</v>
      </c>
      <c r="AM571" s="21">
        <f t="shared" si="116"/>
        <v>0</v>
      </c>
      <c r="AN571" s="21">
        <f t="shared" si="117"/>
        <v>0</v>
      </c>
      <c r="AO571" s="21">
        <f t="shared" si="118"/>
        <v>0</v>
      </c>
      <c r="AP571" s="21">
        <f t="shared" si="119"/>
        <v>0</v>
      </c>
      <c r="AQ571" s="21">
        <f t="shared" si="120"/>
        <v>0</v>
      </c>
      <c r="AR571" s="21">
        <f t="shared" si="121"/>
        <v>0</v>
      </c>
      <c r="AS571" s="21">
        <f t="shared" si="122"/>
        <v>0</v>
      </c>
      <c r="AT571" s="21">
        <f t="shared" si="123"/>
        <v>0</v>
      </c>
      <c r="AU571" s="21">
        <f t="shared" si="124"/>
        <v>0</v>
      </c>
      <c r="AV571" s="21">
        <f t="shared" si="125"/>
        <v>0</v>
      </c>
    </row>
    <row r="572" spans="1:48" ht="15.6" x14ac:dyDescent="0.3">
      <c r="A572" s="51"/>
      <c r="B572" s="50"/>
      <c r="C572" s="96"/>
      <c r="D572" s="96"/>
      <c r="E572" s="49"/>
      <c r="F572" s="52">
        <f t="shared" si="112"/>
        <v>0</v>
      </c>
      <c r="G572" s="48"/>
      <c r="H572" s="38"/>
      <c r="I572" s="54">
        <f>IF(H572=0,0,TRUNC((50/(H572+0.24)- IF($G572="w",Parameter!$B$3,Parameter!$D$3))/IF($G572="w",Parameter!$C$3,Parameter!$E$3)))</f>
        <v>0</v>
      </c>
      <c r="J572" s="105"/>
      <c r="K572" s="54">
        <f>IF(J572=0,0,TRUNC((75/(J572+0.24)- IF($G572="w",Parameter!$B$3,Parameter!$D$3))/IF($G572="w",Parameter!$C$3,Parameter!$E$3)))</f>
        <v>0</v>
      </c>
      <c r="L572" s="105"/>
      <c r="M572" s="54">
        <f>IF(L572=0,0,TRUNC((100/(L572+0.24)- IF($G572="w",Parameter!$B$3,Parameter!$D$3))/IF($G572="w",Parameter!$C$3,Parameter!$E$3)))</f>
        <v>0</v>
      </c>
      <c r="N572" s="80"/>
      <c r="O572" s="79" t="s">
        <v>44</v>
      </c>
      <c r="P572" s="81"/>
      <c r="Q572" s="54">
        <f>IF($G572="m",0,IF(AND($P572=0,$N572=0),0,TRUNC((800/($N572*60+$P572)-IF($G572="w",Parameter!$B$6,Parameter!$D$6))/IF($G572="w",Parameter!$C$6,Parameter!$E$6))))</f>
        <v>0</v>
      </c>
      <c r="R572" s="106"/>
      <c r="S572" s="73">
        <f>IF(R572=0,0,TRUNC((2000/(R572)- IF(Q572="w",Parameter!$B$6,Parameter!$D$6))/IF(Q572="w",Parameter!$C$6,Parameter!$E$6)))</f>
        <v>0</v>
      </c>
      <c r="T572" s="106"/>
      <c r="U572" s="73">
        <f>IF(T572=0,0,TRUNC((2000/(T572)- IF(Q572="w",Parameter!$B$3,Parameter!$D$3))/IF(Q572="w",Parameter!$C$3,Parameter!$E$3)))</f>
        <v>0</v>
      </c>
      <c r="V572" s="80"/>
      <c r="W572" s="79" t="s">
        <v>44</v>
      </c>
      <c r="X572" s="81"/>
      <c r="Y572" s="54">
        <f>IF($G572="w",0,IF(AND($V572=0,$X572=0),0,TRUNC((1000/($V572*60+$X572)-IF($G572="w",Parameter!$B$6,Parameter!$D$6))/IF($G572="w",Parameter!$C$6,Parameter!$E$6))))</f>
        <v>0</v>
      </c>
      <c r="Z572" s="37"/>
      <c r="AA572" s="104">
        <f>IF(Z572=0,0,TRUNC((SQRT(Z572)- IF($G572="w",Parameter!$B$11,Parameter!$D$11))/IF($G572="w",Parameter!$C$11,Parameter!$E$11)))</f>
        <v>0</v>
      </c>
      <c r="AB572" s="105"/>
      <c r="AC572" s="104">
        <f>IF(AB572=0,0,TRUNC((SQRT(AB572)- IF($G572="w",Parameter!$B$10,Parameter!$D$10))/IF($G572="w",Parameter!$C$10,Parameter!$E$10)))</f>
        <v>0</v>
      </c>
      <c r="AD572" s="38"/>
      <c r="AE572" s="55">
        <f>IF(AD572=0,0,TRUNC((SQRT(AD572)- IF($G572="w",Parameter!$B$15,Parameter!$D$15))/IF($G572="w",Parameter!$C$15,Parameter!$E$15)))</f>
        <v>0</v>
      </c>
      <c r="AF572" s="32"/>
      <c r="AG572" s="55">
        <f>IF(AF572=0,0,TRUNC((SQRT(AF572)- IF($G572="w",Parameter!$B$12,Parameter!$D$12))/IF($G572="w",Parameter!$C$12,Parameter!$E$12)))</f>
        <v>0</v>
      </c>
      <c r="AH572" s="60">
        <f t="shared" si="113"/>
        <v>0</v>
      </c>
      <c r="AI572" s="61">
        <f>LOOKUP($F572,Urkunde!$A$2:$A$16,IF($G572="w",Urkunde!$B$2:$B$16,Urkunde!$D$2:$D$16))</f>
        <v>0</v>
      </c>
      <c r="AJ572" s="61">
        <f>LOOKUP($F572,Urkunde!$A$2:$A$16,IF($G572="w",Urkunde!$C$2:$C$16,Urkunde!$E$2:$E$16))</f>
        <v>0</v>
      </c>
      <c r="AK572" s="61" t="str">
        <f t="shared" si="114"/>
        <v>-</v>
      </c>
      <c r="AL572" s="29">
        <f t="shared" si="115"/>
        <v>0</v>
      </c>
      <c r="AM572" s="21">
        <f t="shared" si="116"/>
        <v>0</v>
      </c>
      <c r="AN572" s="21">
        <f t="shared" si="117"/>
        <v>0</v>
      </c>
      <c r="AO572" s="21">
        <f t="shared" si="118"/>
        <v>0</v>
      </c>
      <c r="AP572" s="21">
        <f t="shared" si="119"/>
        <v>0</v>
      </c>
      <c r="AQ572" s="21">
        <f t="shared" si="120"/>
        <v>0</v>
      </c>
      <c r="AR572" s="21">
        <f t="shared" si="121"/>
        <v>0</v>
      </c>
      <c r="AS572" s="21">
        <f t="shared" si="122"/>
        <v>0</v>
      </c>
      <c r="AT572" s="21">
        <f t="shared" si="123"/>
        <v>0</v>
      </c>
      <c r="AU572" s="21">
        <f t="shared" si="124"/>
        <v>0</v>
      </c>
      <c r="AV572" s="21">
        <f t="shared" si="125"/>
        <v>0</v>
      </c>
    </row>
    <row r="573" spans="1:48" ht="15.6" x14ac:dyDescent="0.3">
      <c r="A573" s="51"/>
      <c r="B573" s="50"/>
      <c r="C573" s="96"/>
      <c r="D573" s="96"/>
      <c r="E573" s="49"/>
      <c r="F573" s="52">
        <f t="shared" si="112"/>
        <v>0</v>
      </c>
      <c r="G573" s="48"/>
      <c r="H573" s="38"/>
      <c r="I573" s="54">
        <f>IF(H573=0,0,TRUNC((50/(H573+0.24)- IF($G573="w",Parameter!$B$3,Parameter!$D$3))/IF($G573="w",Parameter!$C$3,Parameter!$E$3)))</f>
        <v>0</v>
      </c>
      <c r="J573" s="105"/>
      <c r="K573" s="54">
        <f>IF(J573=0,0,TRUNC((75/(J573+0.24)- IF($G573="w",Parameter!$B$3,Parameter!$D$3))/IF($G573="w",Parameter!$C$3,Parameter!$E$3)))</f>
        <v>0</v>
      </c>
      <c r="L573" s="105"/>
      <c r="M573" s="54">
        <f>IF(L573=0,0,TRUNC((100/(L573+0.24)- IF($G573="w",Parameter!$B$3,Parameter!$D$3))/IF($G573="w",Parameter!$C$3,Parameter!$E$3)))</f>
        <v>0</v>
      </c>
      <c r="N573" s="80"/>
      <c r="O573" s="79" t="s">
        <v>44</v>
      </c>
      <c r="P573" s="81"/>
      <c r="Q573" s="54">
        <f>IF($G573="m",0,IF(AND($P573=0,$N573=0),0,TRUNC((800/($N573*60+$P573)-IF($G573="w",Parameter!$B$6,Parameter!$D$6))/IF($G573="w",Parameter!$C$6,Parameter!$E$6))))</f>
        <v>0</v>
      </c>
      <c r="R573" s="106"/>
      <c r="S573" s="73">
        <f>IF(R573=0,0,TRUNC((2000/(R573)- IF(Q573="w",Parameter!$B$6,Parameter!$D$6))/IF(Q573="w",Parameter!$C$6,Parameter!$E$6)))</f>
        <v>0</v>
      </c>
      <c r="T573" s="106"/>
      <c r="U573" s="73">
        <f>IF(T573=0,0,TRUNC((2000/(T573)- IF(Q573="w",Parameter!$B$3,Parameter!$D$3))/IF(Q573="w",Parameter!$C$3,Parameter!$E$3)))</f>
        <v>0</v>
      </c>
      <c r="V573" s="80"/>
      <c r="W573" s="79" t="s">
        <v>44</v>
      </c>
      <c r="X573" s="81"/>
      <c r="Y573" s="54">
        <f>IF($G573="w",0,IF(AND($V573=0,$X573=0),0,TRUNC((1000/($V573*60+$X573)-IF($G573="w",Parameter!$B$6,Parameter!$D$6))/IF($G573="w",Parameter!$C$6,Parameter!$E$6))))</f>
        <v>0</v>
      </c>
      <c r="Z573" s="37"/>
      <c r="AA573" s="104">
        <f>IF(Z573=0,0,TRUNC((SQRT(Z573)- IF($G573="w",Parameter!$B$11,Parameter!$D$11))/IF($G573="w",Parameter!$C$11,Parameter!$E$11)))</f>
        <v>0</v>
      </c>
      <c r="AB573" s="105"/>
      <c r="AC573" s="104">
        <f>IF(AB573=0,0,TRUNC((SQRT(AB573)- IF($G573="w",Parameter!$B$10,Parameter!$D$10))/IF($G573="w",Parameter!$C$10,Parameter!$E$10)))</f>
        <v>0</v>
      </c>
      <c r="AD573" s="38"/>
      <c r="AE573" s="55">
        <f>IF(AD573=0,0,TRUNC((SQRT(AD573)- IF($G573="w",Parameter!$B$15,Parameter!$D$15))/IF($G573="w",Parameter!$C$15,Parameter!$E$15)))</f>
        <v>0</v>
      </c>
      <c r="AF573" s="32"/>
      <c r="AG573" s="55">
        <f>IF(AF573=0,0,TRUNC((SQRT(AF573)- IF($G573="w",Parameter!$B$12,Parameter!$D$12))/IF($G573="w",Parameter!$C$12,Parameter!$E$12)))</f>
        <v>0</v>
      </c>
      <c r="AH573" s="60">
        <f t="shared" si="113"/>
        <v>0</v>
      </c>
      <c r="AI573" s="61">
        <f>LOOKUP($F573,Urkunde!$A$2:$A$16,IF($G573="w",Urkunde!$B$2:$B$16,Urkunde!$D$2:$D$16))</f>
        <v>0</v>
      </c>
      <c r="AJ573" s="61">
        <f>LOOKUP($F573,Urkunde!$A$2:$A$16,IF($G573="w",Urkunde!$C$2:$C$16,Urkunde!$E$2:$E$16))</f>
        <v>0</v>
      </c>
      <c r="AK573" s="61" t="str">
        <f t="shared" si="114"/>
        <v>-</v>
      </c>
      <c r="AL573" s="29">
        <f t="shared" si="115"/>
        <v>0</v>
      </c>
      <c r="AM573" s="21">
        <f t="shared" si="116"/>
        <v>0</v>
      </c>
      <c r="AN573" s="21">
        <f t="shared" si="117"/>
        <v>0</v>
      </c>
      <c r="AO573" s="21">
        <f t="shared" si="118"/>
        <v>0</v>
      </c>
      <c r="AP573" s="21">
        <f t="shared" si="119"/>
        <v>0</v>
      </c>
      <c r="AQ573" s="21">
        <f t="shared" si="120"/>
        <v>0</v>
      </c>
      <c r="AR573" s="21">
        <f t="shared" si="121"/>
        <v>0</v>
      </c>
      <c r="AS573" s="21">
        <f t="shared" si="122"/>
        <v>0</v>
      </c>
      <c r="AT573" s="21">
        <f t="shared" si="123"/>
        <v>0</v>
      </c>
      <c r="AU573" s="21">
        <f t="shared" si="124"/>
        <v>0</v>
      </c>
      <c r="AV573" s="21">
        <f t="shared" si="125"/>
        <v>0</v>
      </c>
    </row>
    <row r="574" spans="1:48" ht="15.6" x14ac:dyDescent="0.3">
      <c r="A574" s="51"/>
      <c r="B574" s="50"/>
      <c r="C574" s="96"/>
      <c r="D574" s="96"/>
      <c r="E574" s="49"/>
      <c r="F574" s="52">
        <f t="shared" si="112"/>
        <v>0</v>
      </c>
      <c r="G574" s="48"/>
      <c r="H574" s="38"/>
      <c r="I574" s="54">
        <f>IF(H574=0,0,TRUNC((50/(H574+0.24)- IF($G574="w",Parameter!$B$3,Parameter!$D$3))/IF($G574="w",Parameter!$C$3,Parameter!$E$3)))</f>
        <v>0</v>
      </c>
      <c r="J574" s="105"/>
      <c r="K574" s="54">
        <f>IF(J574=0,0,TRUNC((75/(J574+0.24)- IF($G574="w",Parameter!$B$3,Parameter!$D$3))/IF($G574="w",Parameter!$C$3,Parameter!$E$3)))</f>
        <v>0</v>
      </c>
      <c r="L574" s="105"/>
      <c r="M574" s="54">
        <f>IF(L574=0,0,TRUNC((100/(L574+0.24)- IF($G574="w",Parameter!$B$3,Parameter!$D$3))/IF($G574="w",Parameter!$C$3,Parameter!$E$3)))</f>
        <v>0</v>
      </c>
      <c r="N574" s="80"/>
      <c r="O574" s="79" t="s">
        <v>44</v>
      </c>
      <c r="P574" s="81"/>
      <c r="Q574" s="54">
        <f>IF($G574="m",0,IF(AND($P574=0,$N574=0),0,TRUNC((800/($N574*60+$P574)-IF($G574="w",Parameter!$B$6,Parameter!$D$6))/IF($G574="w",Parameter!$C$6,Parameter!$E$6))))</f>
        <v>0</v>
      </c>
      <c r="R574" s="106"/>
      <c r="S574" s="73">
        <f>IF(R574=0,0,TRUNC((2000/(R574)- IF(Q574="w",Parameter!$B$6,Parameter!$D$6))/IF(Q574="w",Parameter!$C$6,Parameter!$E$6)))</f>
        <v>0</v>
      </c>
      <c r="T574" s="106"/>
      <c r="U574" s="73">
        <f>IF(T574=0,0,TRUNC((2000/(T574)- IF(Q574="w",Parameter!$B$3,Parameter!$D$3))/IF(Q574="w",Parameter!$C$3,Parameter!$E$3)))</f>
        <v>0</v>
      </c>
      <c r="V574" s="80"/>
      <c r="W574" s="79" t="s">
        <v>44</v>
      </c>
      <c r="X574" s="81"/>
      <c r="Y574" s="54">
        <f>IF($G574="w",0,IF(AND($V574=0,$X574=0),0,TRUNC((1000/($V574*60+$X574)-IF($G574="w",Parameter!$B$6,Parameter!$D$6))/IF($G574="w",Parameter!$C$6,Parameter!$E$6))))</f>
        <v>0</v>
      </c>
      <c r="Z574" s="37"/>
      <c r="AA574" s="104">
        <f>IF(Z574=0,0,TRUNC((SQRT(Z574)- IF($G574="w",Parameter!$B$11,Parameter!$D$11))/IF($G574="w",Parameter!$C$11,Parameter!$E$11)))</f>
        <v>0</v>
      </c>
      <c r="AB574" s="105"/>
      <c r="AC574" s="104">
        <f>IF(AB574=0,0,TRUNC((SQRT(AB574)- IF($G574="w",Parameter!$B$10,Parameter!$D$10))/IF($G574="w",Parameter!$C$10,Parameter!$E$10)))</f>
        <v>0</v>
      </c>
      <c r="AD574" s="38"/>
      <c r="AE574" s="55">
        <f>IF(AD574=0,0,TRUNC((SQRT(AD574)- IF($G574="w",Parameter!$B$15,Parameter!$D$15))/IF($G574="w",Parameter!$C$15,Parameter!$E$15)))</f>
        <v>0</v>
      </c>
      <c r="AF574" s="32"/>
      <c r="AG574" s="55">
        <f>IF(AF574=0,0,TRUNC((SQRT(AF574)- IF($G574="w",Parameter!$B$12,Parameter!$D$12))/IF($G574="w",Parameter!$C$12,Parameter!$E$12)))</f>
        <v>0</v>
      </c>
      <c r="AH574" s="60">
        <f t="shared" si="113"/>
        <v>0</v>
      </c>
      <c r="AI574" s="61">
        <f>LOOKUP($F574,Urkunde!$A$2:$A$16,IF($G574="w",Urkunde!$B$2:$B$16,Urkunde!$D$2:$D$16))</f>
        <v>0</v>
      </c>
      <c r="AJ574" s="61">
        <f>LOOKUP($F574,Urkunde!$A$2:$A$16,IF($G574="w",Urkunde!$C$2:$C$16,Urkunde!$E$2:$E$16))</f>
        <v>0</v>
      </c>
      <c r="AK574" s="61" t="str">
        <f t="shared" si="114"/>
        <v>-</v>
      </c>
      <c r="AL574" s="29">
        <f t="shared" si="115"/>
        <v>0</v>
      </c>
      <c r="AM574" s="21">
        <f t="shared" si="116"/>
        <v>0</v>
      </c>
      <c r="AN574" s="21">
        <f t="shared" si="117"/>
        <v>0</v>
      </c>
      <c r="AO574" s="21">
        <f t="shared" si="118"/>
        <v>0</v>
      </c>
      <c r="AP574" s="21">
        <f t="shared" si="119"/>
        <v>0</v>
      </c>
      <c r="AQ574" s="21">
        <f t="shared" si="120"/>
        <v>0</v>
      </c>
      <c r="AR574" s="21">
        <f t="shared" si="121"/>
        <v>0</v>
      </c>
      <c r="AS574" s="21">
        <f t="shared" si="122"/>
        <v>0</v>
      </c>
      <c r="AT574" s="21">
        <f t="shared" si="123"/>
        <v>0</v>
      </c>
      <c r="AU574" s="21">
        <f t="shared" si="124"/>
        <v>0</v>
      </c>
      <c r="AV574" s="21">
        <f t="shared" si="125"/>
        <v>0</v>
      </c>
    </row>
    <row r="575" spans="1:48" ht="15.6" x14ac:dyDescent="0.3">
      <c r="A575" s="51"/>
      <c r="B575" s="50"/>
      <c r="C575" s="96"/>
      <c r="D575" s="96"/>
      <c r="E575" s="49"/>
      <c r="F575" s="52">
        <f t="shared" si="112"/>
        <v>0</v>
      </c>
      <c r="G575" s="48"/>
      <c r="H575" s="38"/>
      <c r="I575" s="54">
        <f>IF(H575=0,0,TRUNC((50/(H575+0.24)- IF($G575="w",Parameter!$B$3,Parameter!$D$3))/IF($G575="w",Parameter!$C$3,Parameter!$E$3)))</f>
        <v>0</v>
      </c>
      <c r="J575" s="105"/>
      <c r="K575" s="54">
        <f>IF(J575=0,0,TRUNC((75/(J575+0.24)- IF($G575="w",Parameter!$B$3,Parameter!$D$3))/IF($G575="w",Parameter!$C$3,Parameter!$E$3)))</f>
        <v>0</v>
      </c>
      <c r="L575" s="105"/>
      <c r="M575" s="54">
        <f>IF(L575=0,0,TRUNC((100/(L575+0.24)- IF($G575="w",Parameter!$B$3,Parameter!$D$3))/IF($G575="w",Parameter!$C$3,Parameter!$E$3)))</f>
        <v>0</v>
      </c>
      <c r="N575" s="80"/>
      <c r="O575" s="79" t="s">
        <v>44</v>
      </c>
      <c r="P575" s="81"/>
      <c r="Q575" s="54">
        <f>IF($G575="m",0,IF(AND($P575=0,$N575=0),0,TRUNC((800/($N575*60+$P575)-IF($G575="w",Parameter!$B$6,Parameter!$D$6))/IF($G575="w",Parameter!$C$6,Parameter!$E$6))))</f>
        <v>0</v>
      </c>
      <c r="R575" s="106"/>
      <c r="S575" s="73">
        <f>IF(R575=0,0,TRUNC((2000/(R575)- IF(Q575="w",Parameter!$B$6,Parameter!$D$6))/IF(Q575="w",Parameter!$C$6,Parameter!$E$6)))</f>
        <v>0</v>
      </c>
      <c r="T575" s="106"/>
      <c r="U575" s="73">
        <f>IF(T575=0,0,TRUNC((2000/(T575)- IF(Q575="w",Parameter!$B$3,Parameter!$D$3))/IF(Q575="w",Parameter!$C$3,Parameter!$E$3)))</f>
        <v>0</v>
      </c>
      <c r="V575" s="80"/>
      <c r="W575" s="79" t="s">
        <v>44</v>
      </c>
      <c r="X575" s="81"/>
      <c r="Y575" s="54">
        <f>IF($G575="w",0,IF(AND($V575=0,$X575=0),0,TRUNC((1000/($V575*60+$X575)-IF($G575="w",Parameter!$B$6,Parameter!$D$6))/IF($G575="w",Parameter!$C$6,Parameter!$E$6))))</f>
        <v>0</v>
      </c>
      <c r="Z575" s="37"/>
      <c r="AA575" s="104">
        <f>IF(Z575=0,0,TRUNC((SQRT(Z575)- IF($G575="w",Parameter!$B$11,Parameter!$D$11))/IF($G575="w",Parameter!$C$11,Parameter!$E$11)))</f>
        <v>0</v>
      </c>
      <c r="AB575" s="105"/>
      <c r="AC575" s="104">
        <f>IF(AB575=0,0,TRUNC((SQRT(AB575)- IF($G575="w",Parameter!$B$10,Parameter!$D$10))/IF($G575="w",Parameter!$C$10,Parameter!$E$10)))</f>
        <v>0</v>
      </c>
      <c r="AD575" s="38"/>
      <c r="AE575" s="55">
        <f>IF(AD575=0,0,TRUNC((SQRT(AD575)- IF($G575="w",Parameter!$B$15,Parameter!$D$15))/IF($G575="w",Parameter!$C$15,Parameter!$E$15)))</f>
        <v>0</v>
      </c>
      <c r="AF575" s="32"/>
      <c r="AG575" s="55">
        <f>IF(AF575=0,0,TRUNC((SQRT(AF575)- IF($G575="w",Parameter!$B$12,Parameter!$D$12))/IF($G575="w",Parameter!$C$12,Parameter!$E$12)))</f>
        <v>0</v>
      </c>
      <c r="AH575" s="60">
        <f t="shared" si="113"/>
        <v>0</v>
      </c>
      <c r="AI575" s="61">
        <f>LOOKUP($F575,Urkunde!$A$2:$A$16,IF($G575="w",Urkunde!$B$2:$B$16,Urkunde!$D$2:$D$16))</f>
        <v>0</v>
      </c>
      <c r="AJ575" s="61">
        <f>LOOKUP($F575,Urkunde!$A$2:$A$16,IF($G575="w",Urkunde!$C$2:$C$16,Urkunde!$E$2:$E$16))</f>
        <v>0</v>
      </c>
      <c r="AK575" s="61" t="str">
        <f t="shared" si="114"/>
        <v>-</v>
      </c>
      <c r="AL575" s="29">
        <f t="shared" si="115"/>
        <v>0</v>
      </c>
      <c r="AM575" s="21">
        <f t="shared" si="116"/>
        <v>0</v>
      </c>
      <c r="AN575" s="21">
        <f t="shared" si="117"/>
        <v>0</v>
      </c>
      <c r="AO575" s="21">
        <f t="shared" si="118"/>
        <v>0</v>
      </c>
      <c r="AP575" s="21">
        <f t="shared" si="119"/>
        <v>0</v>
      </c>
      <c r="AQ575" s="21">
        <f t="shared" si="120"/>
        <v>0</v>
      </c>
      <c r="AR575" s="21">
        <f t="shared" si="121"/>
        <v>0</v>
      </c>
      <c r="AS575" s="21">
        <f t="shared" si="122"/>
        <v>0</v>
      </c>
      <c r="AT575" s="21">
        <f t="shared" si="123"/>
        <v>0</v>
      </c>
      <c r="AU575" s="21">
        <f t="shared" si="124"/>
        <v>0</v>
      </c>
      <c r="AV575" s="21">
        <f t="shared" si="125"/>
        <v>0</v>
      </c>
    </row>
    <row r="576" spans="1:48" ht="15.6" x14ac:dyDescent="0.3">
      <c r="A576" s="51"/>
      <c r="B576" s="50"/>
      <c r="C576" s="96"/>
      <c r="D576" s="96"/>
      <c r="E576" s="49"/>
      <c r="F576" s="52">
        <f t="shared" si="112"/>
        <v>0</v>
      </c>
      <c r="G576" s="48"/>
      <c r="H576" s="38"/>
      <c r="I576" s="54">
        <f>IF(H576=0,0,TRUNC((50/(H576+0.24)- IF($G576="w",Parameter!$B$3,Parameter!$D$3))/IF($G576="w",Parameter!$C$3,Parameter!$E$3)))</f>
        <v>0</v>
      </c>
      <c r="J576" s="105"/>
      <c r="K576" s="54">
        <f>IF(J576=0,0,TRUNC((75/(J576+0.24)- IF($G576="w",Parameter!$B$3,Parameter!$D$3))/IF($G576="w",Parameter!$C$3,Parameter!$E$3)))</f>
        <v>0</v>
      </c>
      <c r="L576" s="105"/>
      <c r="M576" s="54">
        <f>IF(L576=0,0,TRUNC((100/(L576+0.24)- IF($G576="w",Parameter!$B$3,Parameter!$D$3))/IF($G576="w",Parameter!$C$3,Parameter!$E$3)))</f>
        <v>0</v>
      </c>
      <c r="N576" s="80"/>
      <c r="O576" s="79" t="s">
        <v>44</v>
      </c>
      <c r="P576" s="81"/>
      <c r="Q576" s="54">
        <f>IF($G576="m",0,IF(AND($P576=0,$N576=0),0,TRUNC((800/($N576*60+$P576)-IF($G576="w",Parameter!$B$6,Parameter!$D$6))/IF($G576="w",Parameter!$C$6,Parameter!$E$6))))</f>
        <v>0</v>
      </c>
      <c r="R576" s="106"/>
      <c r="S576" s="73">
        <f>IF(R576=0,0,TRUNC((2000/(R576)- IF(Q576="w",Parameter!$B$6,Parameter!$D$6))/IF(Q576="w",Parameter!$C$6,Parameter!$E$6)))</f>
        <v>0</v>
      </c>
      <c r="T576" s="106"/>
      <c r="U576" s="73">
        <f>IF(T576=0,0,TRUNC((2000/(T576)- IF(Q576="w",Parameter!$B$3,Parameter!$D$3))/IF(Q576="w",Parameter!$C$3,Parameter!$E$3)))</f>
        <v>0</v>
      </c>
      <c r="V576" s="80"/>
      <c r="W576" s="79" t="s">
        <v>44</v>
      </c>
      <c r="X576" s="81"/>
      <c r="Y576" s="54">
        <f>IF($G576="w",0,IF(AND($V576=0,$X576=0),0,TRUNC((1000/($V576*60+$X576)-IF($G576="w",Parameter!$B$6,Parameter!$D$6))/IF($G576="w",Parameter!$C$6,Parameter!$E$6))))</f>
        <v>0</v>
      </c>
      <c r="Z576" s="37"/>
      <c r="AA576" s="104">
        <f>IF(Z576=0,0,TRUNC((SQRT(Z576)- IF($G576="w",Parameter!$B$11,Parameter!$D$11))/IF($G576="w",Parameter!$C$11,Parameter!$E$11)))</f>
        <v>0</v>
      </c>
      <c r="AB576" s="105"/>
      <c r="AC576" s="104">
        <f>IF(AB576=0,0,TRUNC((SQRT(AB576)- IF($G576="w",Parameter!$B$10,Parameter!$D$10))/IF($G576="w",Parameter!$C$10,Parameter!$E$10)))</f>
        <v>0</v>
      </c>
      <c r="AD576" s="38"/>
      <c r="AE576" s="55">
        <f>IF(AD576=0,0,TRUNC((SQRT(AD576)- IF($G576="w",Parameter!$B$15,Parameter!$D$15))/IF($G576="w",Parameter!$C$15,Parameter!$E$15)))</f>
        <v>0</v>
      </c>
      <c r="AF576" s="32"/>
      <c r="AG576" s="55">
        <f>IF(AF576=0,0,TRUNC((SQRT(AF576)- IF($G576="w",Parameter!$B$12,Parameter!$D$12))/IF($G576="w",Parameter!$C$12,Parameter!$E$12)))</f>
        <v>0</v>
      </c>
      <c r="AH576" s="60">
        <f t="shared" si="113"/>
        <v>0</v>
      </c>
      <c r="AI576" s="61">
        <f>LOOKUP($F576,Urkunde!$A$2:$A$16,IF($G576="w",Urkunde!$B$2:$B$16,Urkunde!$D$2:$D$16))</f>
        <v>0</v>
      </c>
      <c r="AJ576" s="61">
        <f>LOOKUP($F576,Urkunde!$A$2:$A$16,IF($G576="w",Urkunde!$C$2:$C$16,Urkunde!$E$2:$E$16))</f>
        <v>0</v>
      </c>
      <c r="AK576" s="61" t="str">
        <f t="shared" si="114"/>
        <v>-</v>
      </c>
      <c r="AL576" s="29">
        <f t="shared" si="115"/>
        <v>0</v>
      </c>
      <c r="AM576" s="21">
        <f t="shared" si="116"/>
        <v>0</v>
      </c>
      <c r="AN576" s="21">
        <f t="shared" si="117"/>
        <v>0</v>
      </c>
      <c r="AO576" s="21">
        <f t="shared" si="118"/>
        <v>0</v>
      </c>
      <c r="AP576" s="21">
        <f t="shared" si="119"/>
        <v>0</v>
      </c>
      <c r="AQ576" s="21">
        <f t="shared" si="120"/>
        <v>0</v>
      </c>
      <c r="AR576" s="21">
        <f t="shared" si="121"/>
        <v>0</v>
      </c>
      <c r="AS576" s="21">
        <f t="shared" si="122"/>
        <v>0</v>
      </c>
      <c r="AT576" s="21">
        <f t="shared" si="123"/>
        <v>0</v>
      </c>
      <c r="AU576" s="21">
        <f t="shared" si="124"/>
        <v>0</v>
      </c>
      <c r="AV576" s="21">
        <f t="shared" si="125"/>
        <v>0</v>
      </c>
    </row>
    <row r="577" spans="1:48" ht="15.6" x14ac:dyDescent="0.3">
      <c r="A577" s="51"/>
      <c r="B577" s="50"/>
      <c r="C577" s="96"/>
      <c r="D577" s="96"/>
      <c r="E577" s="49"/>
      <c r="F577" s="52">
        <f t="shared" si="112"/>
        <v>0</v>
      </c>
      <c r="G577" s="48"/>
      <c r="H577" s="38"/>
      <c r="I577" s="54">
        <f>IF(H577=0,0,TRUNC((50/(H577+0.24)- IF($G577="w",Parameter!$B$3,Parameter!$D$3))/IF($G577="w",Parameter!$C$3,Parameter!$E$3)))</f>
        <v>0</v>
      </c>
      <c r="J577" s="105"/>
      <c r="K577" s="54">
        <f>IF(J577=0,0,TRUNC((75/(J577+0.24)- IF($G577="w",Parameter!$B$3,Parameter!$D$3))/IF($G577="w",Parameter!$C$3,Parameter!$E$3)))</f>
        <v>0</v>
      </c>
      <c r="L577" s="105"/>
      <c r="M577" s="54">
        <f>IF(L577=0,0,TRUNC((100/(L577+0.24)- IF($G577="w",Parameter!$B$3,Parameter!$D$3))/IF($G577="w",Parameter!$C$3,Parameter!$E$3)))</f>
        <v>0</v>
      </c>
      <c r="N577" s="80"/>
      <c r="O577" s="79" t="s">
        <v>44</v>
      </c>
      <c r="P577" s="81"/>
      <c r="Q577" s="54">
        <f>IF($G577="m",0,IF(AND($P577=0,$N577=0),0,TRUNC((800/($N577*60+$P577)-IF($G577="w",Parameter!$B$6,Parameter!$D$6))/IF($G577="w",Parameter!$C$6,Parameter!$E$6))))</f>
        <v>0</v>
      </c>
      <c r="R577" s="106"/>
      <c r="S577" s="73">
        <f>IF(R577=0,0,TRUNC((2000/(R577)- IF(Q577="w",Parameter!$B$6,Parameter!$D$6))/IF(Q577="w",Parameter!$C$6,Parameter!$E$6)))</f>
        <v>0</v>
      </c>
      <c r="T577" s="106"/>
      <c r="U577" s="73">
        <f>IF(T577=0,0,TRUNC((2000/(T577)- IF(Q577="w",Parameter!$B$3,Parameter!$D$3))/IF(Q577="w",Parameter!$C$3,Parameter!$E$3)))</f>
        <v>0</v>
      </c>
      <c r="V577" s="80"/>
      <c r="W577" s="79" t="s">
        <v>44</v>
      </c>
      <c r="X577" s="81"/>
      <c r="Y577" s="54">
        <f>IF($G577="w",0,IF(AND($V577=0,$X577=0),0,TRUNC((1000/($V577*60+$X577)-IF($G577="w",Parameter!$B$6,Parameter!$D$6))/IF($G577="w",Parameter!$C$6,Parameter!$E$6))))</f>
        <v>0</v>
      </c>
      <c r="Z577" s="37"/>
      <c r="AA577" s="104">
        <f>IF(Z577=0,0,TRUNC((SQRT(Z577)- IF($G577="w",Parameter!$B$11,Parameter!$D$11))/IF($G577="w",Parameter!$C$11,Parameter!$E$11)))</f>
        <v>0</v>
      </c>
      <c r="AB577" s="105"/>
      <c r="AC577" s="104">
        <f>IF(AB577=0,0,TRUNC((SQRT(AB577)- IF($G577="w",Parameter!$B$10,Parameter!$D$10))/IF($G577="w",Parameter!$C$10,Parameter!$E$10)))</f>
        <v>0</v>
      </c>
      <c r="AD577" s="38"/>
      <c r="AE577" s="55">
        <f>IF(AD577=0,0,TRUNC((SQRT(AD577)- IF($G577="w",Parameter!$B$15,Parameter!$D$15))/IF($G577="w",Parameter!$C$15,Parameter!$E$15)))</f>
        <v>0</v>
      </c>
      <c r="AF577" s="32"/>
      <c r="AG577" s="55">
        <f>IF(AF577=0,0,TRUNC((SQRT(AF577)- IF($G577="w",Parameter!$B$12,Parameter!$D$12))/IF($G577="w",Parameter!$C$12,Parameter!$E$12)))</f>
        <v>0</v>
      </c>
      <c r="AH577" s="60">
        <f t="shared" si="113"/>
        <v>0</v>
      </c>
      <c r="AI577" s="61">
        <f>LOOKUP($F577,Urkunde!$A$2:$A$16,IF($G577="w",Urkunde!$B$2:$B$16,Urkunde!$D$2:$D$16))</f>
        <v>0</v>
      </c>
      <c r="AJ577" s="61">
        <f>LOOKUP($F577,Urkunde!$A$2:$A$16,IF($G577="w",Urkunde!$C$2:$C$16,Urkunde!$E$2:$E$16))</f>
        <v>0</v>
      </c>
      <c r="AK577" s="61" t="str">
        <f t="shared" si="114"/>
        <v>-</v>
      </c>
      <c r="AL577" s="29">
        <f t="shared" si="115"/>
        <v>0</v>
      </c>
      <c r="AM577" s="21">
        <f t="shared" si="116"/>
        <v>0</v>
      </c>
      <c r="AN577" s="21">
        <f t="shared" si="117"/>
        <v>0</v>
      </c>
      <c r="AO577" s="21">
        <f t="shared" si="118"/>
        <v>0</v>
      </c>
      <c r="AP577" s="21">
        <f t="shared" si="119"/>
        <v>0</v>
      </c>
      <c r="AQ577" s="21">
        <f t="shared" si="120"/>
        <v>0</v>
      </c>
      <c r="AR577" s="21">
        <f t="shared" si="121"/>
        <v>0</v>
      </c>
      <c r="AS577" s="21">
        <f t="shared" si="122"/>
        <v>0</v>
      </c>
      <c r="AT577" s="21">
        <f t="shared" si="123"/>
        <v>0</v>
      </c>
      <c r="AU577" s="21">
        <f t="shared" si="124"/>
        <v>0</v>
      </c>
      <c r="AV577" s="21">
        <f t="shared" si="125"/>
        <v>0</v>
      </c>
    </row>
    <row r="578" spans="1:48" ht="15.6" x14ac:dyDescent="0.3">
      <c r="A578" s="51"/>
      <c r="B578" s="50"/>
      <c r="C578" s="96"/>
      <c r="D578" s="96"/>
      <c r="E578" s="49"/>
      <c r="F578" s="52">
        <f t="shared" si="112"/>
        <v>0</v>
      </c>
      <c r="G578" s="48"/>
      <c r="H578" s="38"/>
      <c r="I578" s="54">
        <f>IF(H578=0,0,TRUNC((50/(H578+0.24)- IF($G578="w",Parameter!$B$3,Parameter!$D$3))/IF($G578="w",Parameter!$C$3,Parameter!$E$3)))</f>
        <v>0</v>
      </c>
      <c r="J578" s="105"/>
      <c r="K578" s="54">
        <f>IF(J578=0,0,TRUNC((75/(J578+0.24)- IF($G578="w",Parameter!$B$3,Parameter!$D$3))/IF($G578="w",Parameter!$C$3,Parameter!$E$3)))</f>
        <v>0</v>
      </c>
      <c r="L578" s="105"/>
      <c r="M578" s="54">
        <f>IF(L578=0,0,TRUNC((100/(L578+0.24)- IF($G578="w",Parameter!$B$3,Parameter!$D$3))/IF($G578="w",Parameter!$C$3,Parameter!$E$3)))</f>
        <v>0</v>
      </c>
      <c r="N578" s="80"/>
      <c r="O578" s="79" t="s">
        <v>44</v>
      </c>
      <c r="P578" s="81"/>
      <c r="Q578" s="54">
        <f>IF($G578="m",0,IF(AND($P578=0,$N578=0),0,TRUNC((800/($N578*60+$P578)-IF($G578="w",Parameter!$B$6,Parameter!$D$6))/IF($G578="w",Parameter!$C$6,Parameter!$E$6))))</f>
        <v>0</v>
      </c>
      <c r="R578" s="106"/>
      <c r="S578" s="73">
        <f>IF(R578=0,0,TRUNC((2000/(R578)- IF(Q578="w",Parameter!$B$6,Parameter!$D$6))/IF(Q578="w",Parameter!$C$6,Parameter!$E$6)))</f>
        <v>0</v>
      </c>
      <c r="T578" s="106"/>
      <c r="U578" s="73">
        <f>IF(T578=0,0,TRUNC((2000/(T578)- IF(Q578="w",Parameter!$B$3,Parameter!$D$3))/IF(Q578="w",Parameter!$C$3,Parameter!$E$3)))</f>
        <v>0</v>
      </c>
      <c r="V578" s="80"/>
      <c r="W578" s="79" t="s">
        <v>44</v>
      </c>
      <c r="X578" s="81"/>
      <c r="Y578" s="54">
        <f>IF($G578="w",0,IF(AND($V578=0,$X578=0),0,TRUNC((1000/($V578*60+$X578)-IF($G578="w",Parameter!$B$6,Parameter!$D$6))/IF($G578="w",Parameter!$C$6,Parameter!$E$6))))</f>
        <v>0</v>
      </c>
      <c r="Z578" s="37"/>
      <c r="AA578" s="104">
        <f>IF(Z578=0,0,TRUNC((SQRT(Z578)- IF($G578="w",Parameter!$B$11,Parameter!$D$11))/IF($G578="w",Parameter!$C$11,Parameter!$E$11)))</f>
        <v>0</v>
      </c>
      <c r="AB578" s="105"/>
      <c r="AC578" s="104">
        <f>IF(AB578=0,0,TRUNC((SQRT(AB578)- IF($G578="w",Parameter!$B$10,Parameter!$D$10))/IF($G578="w",Parameter!$C$10,Parameter!$E$10)))</f>
        <v>0</v>
      </c>
      <c r="AD578" s="38"/>
      <c r="AE578" s="55">
        <f>IF(AD578=0,0,TRUNC((SQRT(AD578)- IF($G578="w",Parameter!$B$15,Parameter!$D$15))/IF($G578="w",Parameter!$C$15,Parameter!$E$15)))</f>
        <v>0</v>
      </c>
      <c r="AF578" s="32"/>
      <c r="AG578" s="55">
        <f>IF(AF578=0,0,TRUNC((SQRT(AF578)- IF($G578="w",Parameter!$B$12,Parameter!$D$12))/IF($G578="w",Parameter!$C$12,Parameter!$E$12)))</f>
        <v>0</v>
      </c>
      <c r="AH578" s="60">
        <f t="shared" si="113"/>
        <v>0</v>
      </c>
      <c r="AI578" s="61">
        <f>LOOKUP($F578,Urkunde!$A$2:$A$16,IF($G578="w",Urkunde!$B$2:$B$16,Urkunde!$D$2:$D$16))</f>
        <v>0</v>
      </c>
      <c r="AJ578" s="61">
        <f>LOOKUP($F578,Urkunde!$A$2:$A$16,IF($G578="w",Urkunde!$C$2:$C$16,Urkunde!$E$2:$E$16))</f>
        <v>0</v>
      </c>
      <c r="AK578" s="61" t="str">
        <f t="shared" si="114"/>
        <v>-</v>
      </c>
      <c r="AL578" s="29">
        <f t="shared" si="115"/>
        <v>0</v>
      </c>
      <c r="AM578" s="21">
        <f t="shared" si="116"/>
        <v>0</v>
      </c>
      <c r="AN578" s="21">
        <f t="shared" si="117"/>
        <v>0</v>
      </c>
      <c r="AO578" s="21">
        <f t="shared" si="118"/>
        <v>0</v>
      </c>
      <c r="AP578" s="21">
        <f t="shared" si="119"/>
        <v>0</v>
      </c>
      <c r="AQ578" s="21">
        <f t="shared" si="120"/>
        <v>0</v>
      </c>
      <c r="AR578" s="21">
        <f t="shared" si="121"/>
        <v>0</v>
      </c>
      <c r="AS578" s="21">
        <f t="shared" si="122"/>
        <v>0</v>
      </c>
      <c r="AT578" s="21">
        <f t="shared" si="123"/>
        <v>0</v>
      </c>
      <c r="AU578" s="21">
        <f t="shared" si="124"/>
        <v>0</v>
      </c>
      <c r="AV578" s="21">
        <f t="shared" si="125"/>
        <v>0</v>
      </c>
    </row>
    <row r="579" spans="1:48" ht="15.6" x14ac:dyDescent="0.3">
      <c r="A579" s="51"/>
      <c r="B579" s="50"/>
      <c r="C579" s="96"/>
      <c r="D579" s="96"/>
      <c r="E579" s="49"/>
      <c r="F579" s="52">
        <f t="shared" si="112"/>
        <v>0</v>
      </c>
      <c r="G579" s="48"/>
      <c r="H579" s="38"/>
      <c r="I579" s="54">
        <f>IF(H579=0,0,TRUNC((50/(H579+0.24)- IF($G579="w",Parameter!$B$3,Parameter!$D$3))/IF($G579="w",Parameter!$C$3,Parameter!$E$3)))</f>
        <v>0</v>
      </c>
      <c r="J579" s="105"/>
      <c r="K579" s="54">
        <f>IF(J579=0,0,TRUNC((75/(J579+0.24)- IF($G579="w",Parameter!$B$3,Parameter!$D$3))/IF($G579="w",Parameter!$C$3,Parameter!$E$3)))</f>
        <v>0</v>
      </c>
      <c r="L579" s="105"/>
      <c r="M579" s="54">
        <f>IF(L579=0,0,TRUNC((100/(L579+0.24)- IF($G579="w",Parameter!$B$3,Parameter!$D$3))/IF($G579="w",Parameter!$C$3,Parameter!$E$3)))</f>
        <v>0</v>
      </c>
      <c r="N579" s="80"/>
      <c r="O579" s="79" t="s">
        <v>44</v>
      </c>
      <c r="P579" s="81"/>
      <c r="Q579" s="54">
        <f>IF($G579="m",0,IF(AND($P579=0,$N579=0),0,TRUNC((800/($N579*60+$P579)-IF($G579="w",Parameter!$B$6,Parameter!$D$6))/IF($G579="w",Parameter!$C$6,Parameter!$E$6))))</f>
        <v>0</v>
      </c>
      <c r="R579" s="106"/>
      <c r="S579" s="73">
        <f>IF(R579=0,0,TRUNC((2000/(R579)- IF(Q579="w",Parameter!$B$6,Parameter!$D$6))/IF(Q579="w",Parameter!$C$6,Parameter!$E$6)))</f>
        <v>0</v>
      </c>
      <c r="T579" s="106"/>
      <c r="U579" s="73">
        <f>IF(T579=0,0,TRUNC((2000/(T579)- IF(Q579="w",Parameter!$B$3,Parameter!$D$3))/IF(Q579="w",Parameter!$C$3,Parameter!$E$3)))</f>
        <v>0</v>
      </c>
      <c r="V579" s="80"/>
      <c r="W579" s="79" t="s">
        <v>44</v>
      </c>
      <c r="X579" s="81"/>
      <c r="Y579" s="54">
        <f>IF($G579="w",0,IF(AND($V579=0,$X579=0),0,TRUNC((1000/($V579*60+$X579)-IF($G579="w",Parameter!$B$6,Parameter!$D$6))/IF($G579="w",Parameter!$C$6,Parameter!$E$6))))</f>
        <v>0</v>
      </c>
      <c r="Z579" s="37"/>
      <c r="AA579" s="104">
        <f>IF(Z579=0,0,TRUNC((SQRT(Z579)- IF($G579="w",Parameter!$B$11,Parameter!$D$11))/IF($G579="w",Parameter!$C$11,Parameter!$E$11)))</f>
        <v>0</v>
      </c>
      <c r="AB579" s="105"/>
      <c r="AC579" s="104">
        <f>IF(AB579=0,0,TRUNC((SQRT(AB579)- IF($G579="w",Parameter!$B$10,Parameter!$D$10))/IF($G579="w",Parameter!$C$10,Parameter!$E$10)))</f>
        <v>0</v>
      </c>
      <c r="AD579" s="38"/>
      <c r="AE579" s="55">
        <f>IF(AD579=0,0,TRUNC((SQRT(AD579)- IF($G579="w",Parameter!$B$15,Parameter!$D$15))/IF($G579="w",Parameter!$C$15,Parameter!$E$15)))</f>
        <v>0</v>
      </c>
      <c r="AF579" s="32"/>
      <c r="AG579" s="55">
        <f>IF(AF579=0,0,TRUNC((SQRT(AF579)- IF($G579="w",Parameter!$B$12,Parameter!$D$12))/IF($G579="w",Parameter!$C$12,Parameter!$E$12)))</f>
        <v>0</v>
      </c>
      <c r="AH579" s="60">
        <f t="shared" si="113"/>
        <v>0</v>
      </c>
      <c r="AI579" s="61">
        <f>LOOKUP($F579,Urkunde!$A$2:$A$16,IF($G579="w",Urkunde!$B$2:$B$16,Urkunde!$D$2:$D$16))</f>
        <v>0</v>
      </c>
      <c r="AJ579" s="61">
        <f>LOOKUP($F579,Urkunde!$A$2:$A$16,IF($G579="w",Urkunde!$C$2:$C$16,Urkunde!$E$2:$E$16))</f>
        <v>0</v>
      </c>
      <c r="AK579" s="61" t="str">
        <f t="shared" si="114"/>
        <v>-</v>
      </c>
      <c r="AL579" s="29">
        <f t="shared" si="115"/>
        <v>0</v>
      </c>
      <c r="AM579" s="21">
        <f t="shared" si="116"/>
        <v>0</v>
      </c>
      <c r="AN579" s="21">
        <f t="shared" si="117"/>
        <v>0</v>
      </c>
      <c r="AO579" s="21">
        <f t="shared" si="118"/>
        <v>0</v>
      </c>
      <c r="AP579" s="21">
        <f t="shared" si="119"/>
        <v>0</v>
      </c>
      <c r="AQ579" s="21">
        <f t="shared" si="120"/>
        <v>0</v>
      </c>
      <c r="AR579" s="21">
        <f t="shared" si="121"/>
        <v>0</v>
      </c>
      <c r="AS579" s="21">
        <f t="shared" si="122"/>
        <v>0</v>
      </c>
      <c r="AT579" s="21">
        <f t="shared" si="123"/>
        <v>0</v>
      </c>
      <c r="AU579" s="21">
        <f t="shared" si="124"/>
        <v>0</v>
      </c>
      <c r="AV579" s="21">
        <f t="shared" si="125"/>
        <v>0</v>
      </c>
    </row>
    <row r="580" spans="1:48" ht="15.6" x14ac:dyDescent="0.3">
      <c r="A580" s="51"/>
      <c r="B580" s="50"/>
      <c r="C580" s="96"/>
      <c r="D580" s="96"/>
      <c r="E580" s="49"/>
      <c r="F580" s="52">
        <f t="shared" ref="F580:F643" si="126">IF(E580=0,0,$E$2-E580)</f>
        <v>0</v>
      </c>
      <c r="G580" s="48"/>
      <c r="H580" s="38"/>
      <c r="I580" s="54">
        <f>IF(H580=0,0,TRUNC((50/(H580+0.24)- IF($G580="w",Parameter!$B$3,Parameter!$D$3))/IF($G580="w",Parameter!$C$3,Parameter!$E$3)))</f>
        <v>0</v>
      </c>
      <c r="J580" s="105"/>
      <c r="K580" s="54">
        <f>IF(J580=0,0,TRUNC((75/(J580+0.24)- IF($G580="w",Parameter!$B$3,Parameter!$D$3))/IF($G580="w",Parameter!$C$3,Parameter!$E$3)))</f>
        <v>0</v>
      </c>
      <c r="L580" s="105"/>
      <c r="M580" s="54">
        <f>IF(L580=0,0,TRUNC((100/(L580+0.24)- IF($G580="w",Parameter!$B$3,Parameter!$D$3))/IF($G580="w",Parameter!$C$3,Parameter!$E$3)))</f>
        <v>0</v>
      </c>
      <c r="N580" s="80"/>
      <c r="O580" s="79" t="s">
        <v>44</v>
      </c>
      <c r="P580" s="81"/>
      <c r="Q580" s="54">
        <f>IF($G580="m",0,IF(AND($P580=0,$N580=0),0,TRUNC((800/($N580*60+$P580)-IF($G580="w",Parameter!$B$6,Parameter!$D$6))/IF($G580="w",Parameter!$C$6,Parameter!$E$6))))</f>
        <v>0</v>
      </c>
      <c r="R580" s="106"/>
      <c r="S580" s="73">
        <f>IF(R580=0,0,TRUNC((2000/(R580)- IF(Q580="w",Parameter!$B$6,Parameter!$D$6))/IF(Q580="w",Parameter!$C$6,Parameter!$E$6)))</f>
        <v>0</v>
      </c>
      <c r="T580" s="106"/>
      <c r="U580" s="73">
        <f>IF(T580=0,0,TRUNC((2000/(T580)- IF(Q580="w",Parameter!$B$3,Parameter!$D$3))/IF(Q580="w",Parameter!$C$3,Parameter!$E$3)))</f>
        <v>0</v>
      </c>
      <c r="V580" s="80"/>
      <c r="W580" s="79" t="s">
        <v>44</v>
      </c>
      <c r="X580" s="81"/>
      <c r="Y580" s="54">
        <f>IF($G580="w",0,IF(AND($V580=0,$X580=0),0,TRUNC((1000/($V580*60+$X580)-IF($G580="w",Parameter!$B$6,Parameter!$D$6))/IF($G580="w",Parameter!$C$6,Parameter!$E$6))))</f>
        <v>0</v>
      </c>
      <c r="Z580" s="37"/>
      <c r="AA580" s="104">
        <f>IF(Z580=0,0,TRUNC((SQRT(Z580)- IF($G580="w",Parameter!$B$11,Parameter!$D$11))/IF($G580="w",Parameter!$C$11,Parameter!$E$11)))</f>
        <v>0</v>
      </c>
      <c r="AB580" s="105"/>
      <c r="AC580" s="104">
        <f>IF(AB580=0,0,TRUNC((SQRT(AB580)- IF($G580="w",Parameter!$B$10,Parameter!$D$10))/IF($G580="w",Parameter!$C$10,Parameter!$E$10)))</f>
        <v>0</v>
      </c>
      <c r="AD580" s="38"/>
      <c r="AE580" s="55">
        <f>IF(AD580=0,0,TRUNC((SQRT(AD580)- IF($G580="w",Parameter!$B$15,Parameter!$D$15))/IF($G580="w",Parameter!$C$15,Parameter!$E$15)))</f>
        <v>0</v>
      </c>
      <c r="AF580" s="32"/>
      <c r="AG580" s="55">
        <f>IF(AF580=0,0,TRUNC((SQRT(AF580)- IF($G580="w",Parameter!$B$12,Parameter!$D$12))/IF($G580="w",Parameter!$C$12,Parameter!$E$12)))</f>
        <v>0</v>
      </c>
      <c r="AH580" s="60">
        <f t="shared" si="113"/>
        <v>0</v>
      </c>
      <c r="AI580" s="61">
        <f>LOOKUP($F580,Urkunde!$A$2:$A$16,IF($G580="w",Urkunde!$B$2:$B$16,Urkunde!$D$2:$D$16))</f>
        <v>0</v>
      </c>
      <c r="AJ580" s="61">
        <f>LOOKUP($F580,Urkunde!$A$2:$A$16,IF($G580="w",Urkunde!$C$2:$C$16,Urkunde!$E$2:$E$16))</f>
        <v>0</v>
      </c>
      <c r="AK580" s="61" t="str">
        <f t="shared" si="114"/>
        <v>-</v>
      </c>
      <c r="AL580" s="29">
        <f t="shared" si="115"/>
        <v>0</v>
      </c>
      <c r="AM580" s="21">
        <f t="shared" si="116"/>
        <v>0</v>
      </c>
      <c r="AN580" s="21">
        <f t="shared" si="117"/>
        <v>0</v>
      </c>
      <c r="AO580" s="21">
        <f t="shared" si="118"/>
        <v>0</v>
      </c>
      <c r="AP580" s="21">
        <f t="shared" si="119"/>
        <v>0</v>
      </c>
      <c r="AQ580" s="21">
        <f t="shared" si="120"/>
        <v>0</v>
      </c>
      <c r="AR580" s="21">
        <f t="shared" si="121"/>
        <v>0</v>
      </c>
      <c r="AS580" s="21">
        <f t="shared" si="122"/>
        <v>0</v>
      </c>
      <c r="AT580" s="21">
        <f t="shared" si="123"/>
        <v>0</v>
      </c>
      <c r="AU580" s="21">
        <f t="shared" si="124"/>
        <v>0</v>
      </c>
      <c r="AV580" s="21">
        <f t="shared" si="125"/>
        <v>0</v>
      </c>
    </row>
    <row r="581" spans="1:48" ht="15.6" x14ac:dyDescent="0.3">
      <c r="A581" s="51"/>
      <c r="B581" s="50"/>
      <c r="C581" s="96"/>
      <c r="D581" s="96"/>
      <c r="E581" s="49"/>
      <c r="F581" s="52">
        <f t="shared" si="126"/>
        <v>0</v>
      </c>
      <c r="G581" s="48"/>
      <c r="H581" s="38"/>
      <c r="I581" s="54">
        <f>IF(H581=0,0,TRUNC((50/(H581+0.24)- IF($G581="w",Parameter!$B$3,Parameter!$D$3))/IF($G581="w",Parameter!$C$3,Parameter!$E$3)))</f>
        <v>0</v>
      </c>
      <c r="J581" s="105"/>
      <c r="K581" s="54">
        <f>IF(J581=0,0,TRUNC((75/(J581+0.24)- IF($G581="w",Parameter!$B$3,Parameter!$D$3))/IF($G581="w",Parameter!$C$3,Parameter!$E$3)))</f>
        <v>0</v>
      </c>
      <c r="L581" s="105"/>
      <c r="M581" s="54">
        <f>IF(L581=0,0,TRUNC((100/(L581+0.24)- IF($G581="w",Parameter!$B$3,Parameter!$D$3))/IF($G581="w",Parameter!$C$3,Parameter!$E$3)))</f>
        <v>0</v>
      </c>
      <c r="N581" s="80"/>
      <c r="O581" s="79" t="s">
        <v>44</v>
      </c>
      <c r="P581" s="81"/>
      <c r="Q581" s="54">
        <f>IF($G581="m",0,IF(AND($P581=0,$N581=0),0,TRUNC((800/($N581*60+$P581)-IF($G581="w",Parameter!$B$6,Parameter!$D$6))/IF($G581="w",Parameter!$C$6,Parameter!$E$6))))</f>
        <v>0</v>
      </c>
      <c r="R581" s="106"/>
      <c r="S581" s="73">
        <f>IF(R581=0,0,TRUNC((2000/(R581)- IF(Q581="w",Parameter!$B$6,Parameter!$D$6))/IF(Q581="w",Parameter!$C$6,Parameter!$E$6)))</f>
        <v>0</v>
      </c>
      <c r="T581" s="106"/>
      <c r="U581" s="73">
        <f>IF(T581=0,0,TRUNC((2000/(T581)- IF(Q581="w",Parameter!$B$3,Parameter!$D$3))/IF(Q581="w",Parameter!$C$3,Parameter!$E$3)))</f>
        <v>0</v>
      </c>
      <c r="V581" s="80"/>
      <c r="W581" s="79" t="s">
        <v>44</v>
      </c>
      <c r="X581" s="81"/>
      <c r="Y581" s="54">
        <f>IF($G581="w",0,IF(AND($V581=0,$X581=0),0,TRUNC((1000/($V581*60+$X581)-IF($G581="w",Parameter!$B$6,Parameter!$D$6))/IF($G581="w",Parameter!$C$6,Parameter!$E$6))))</f>
        <v>0</v>
      </c>
      <c r="Z581" s="37"/>
      <c r="AA581" s="104">
        <f>IF(Z581=0,0,TRUNC((SQRT(Z581)- IF($G581="w",Parameter!$B$11,Parameter!$D$11))/IF($G581="w",Parameter!$C$11,Parameter!$E$11)))</f>
        <v>0</v>
      </c>
      <c r="AB581" s="105"/>
      <c r="AC581" s="104">
        <f>IF(AB581=0,0,TRUNC((SQRT(AB581)- IF($G581="w",Parameter!$B$10,Parameter!$D$10))/IF($G581="w",Parameter!$C$10,Parameter!$E$10)))</f>
        <v>0</v>
      </c>
      <c r="AD581" s="38"/>
      <c r="AE581" s="55">
        <f>IF(AD581=0,0,TRUNC((SQRT(AD581)- IF($G581="w",Parameter!$B$15,Parameter!$D$15))/IF($G581="w",Parameter!$C$15,Parameter!$E$15)))</f>
        <v>0</v>
      </c>
      <c r="AF581" s="32"/>
      <c r="AG581" s="55">
        <f>IF(AF581=0,0,TRUNC((SQRT(AF581)- IF($G581="w",Parameter!$B$12,Parameter!$D$12))/IF($G581="w",Parameter!$C$12,Parameter!$E$12)))</f>
        <v>0</v>
      </c>
      <c r="AH581" s="60">
        <f t="shared" ref="AH581:AH644" si="127">AV581</f>
        <v>0</v>
      </c>
      <c r="AI581" s="61">
        <f>LOOKUP($F581,Urkunde!$A$2:$A$16,IF($G581="w",Urkunde!$B$2:$B$16,Urkunde!$D$2:$D$16))</f>
        <v>0</v>
      </c>
      <c r="AJ581" s="61">
        <f>LOOKUP($F581,Urkunde!$A$2:$A$16,IF($G581="w",Urkunde!$C$2:$C$16,Urkunde!$E$2:$E$16))</f>
        <v>0</v>
      </c>
      <c r="AK581" s="61" t="str">
        <f t="shared" ref="AK581:AK644" si="128">IF(AH581=0,"-",IF(AH581&gt;=AJ581,"Ehrenurkunde",IF(AH581&gt;=AI581,"Siegerurkunde","Teilnehmerurkunde")))</f>
        <v>-</v>
      </c>
      <c r="AL581" s="29">
        <f t="shared" ref="AL581:AL644" si="129">$I581</f>
        <v>0</v>
      </c>
      <c r="AM581" s="21">
        <f t="shared" ref="AM581:AM644" si="130">$K581</f>
        <v>0</v>
      </c>
      <c r="AN581" s="21">
        <f t="shared" ref="AN581:AN644" si="131">$M581</f>
        <v>0</v>
      </c>
      <c r="AO581" s="21">
        <f t="shared" ref="AO581:AO644" si="132">$Q581</f>
        <v>0</v>
      </c>
      <c r="AP581" s="21">
        <f t="shared" ref="AP581:AP644" si="133">$S581</f>
        <v>0</v>
      </c>
      <c r="AQ581" s="21">
        <f t="shared" ref="AQ581:AQ644" si="134">$U581</f>
        <v>0</v>
      </c>
      <c r="AR581" s="21">
        <f t="shared" ref="AR581:AR644" si="135">$Y581</f>
        <v>0</v>
      </c>
      <c r="AS581" s="21">
        <f t="shared" ref="AS581:AS644" si="136">$AA581</f>
        <v>0</v>
      </c>
      <c r="AT581" s="21">
        <f t="shared" ref="AT581:AT644" si="137">$AC581</f>
        <v>0</v>
      </c>
      <c r="AU581" s="21">
        <f t="shared" ref="AU581:AU644" si="138">$AE581</f>
        <v>0</v>
      </c>
      <c r="AV581" s="21">
        <f t="shared" ref="AV581:AV644" si="139">LARGE(AL581:AU581,1) + LARGE(AL581:AU581,2) + LARGE(AL581:AU581,3)</f>
        <v>0</v>
      </c>
    </row>
    <row r="582" spans="1:48" ht="15.6" x14ac:dyDescent="0.3">
      <c r="A582" s="51"/>
      <c r="B582" s="50"/>
      <c r="C582" s="96"/>
      <c r="D582" s="96"/>
      <c r="E582" s="49"/>
      <c r="F582" s="52">
        <f t="shared" si="126"/>
        <v>0</v>
      </c>
      <c r="G582" s="48"/>
      <c r="H582" s="38"/>
      <c r="I582" s="54">
        <f>IF(H582=0,0,TRUNC((50/(H582+0.24)- IF($G582="w",Parameter!$B$3,Parameter!$D$3))/IF($G582="w",Parameter!$C$3,Parameter!$E$3)))</f>
        <v>0</v>
      </c>
      <c r="J582" s="105"/>
      <c r="K582" s="54">
        <f>IF(J582=0,0,TRUNC((75/(J582+0.24)- IF($G582="w",Parameter!$B$3,Parameter!$D$3))/IF($G582="w",Parameter!$C$3,Parameter!$E$3)))</f>
        <v>0</v>
      </c>
      <c r="L582" s="105"/>
      <c r="M582" s="54">
        <f>IF(L582=0,0,TRUNC((100/(L582+0.24)- IF($G582="w",Parameter!$B$3,Parameter!$D$3))/IF($G582="w",Parameter!$C$3,Parameter!$E$3)))</f>
        <v>0</v>
      </c>
      <c r="N582" s="80"/>
      <c r="O582" s="79" t="s">
        <v>44</v>
      </c>
      <c r="P582" s="81"/>
      <c r="Q582" s="54">
        <f>IF($G582="m",0,IF(AND($P582=0,$N582=0),0,TRUNC((800/($N582*60+$P582)-IF($G582="w",Parameter!$B$6,Parameter!$D$6))/IF($G582="w",Parameter!$C$6,Parameter!$E$6))))</f>
        <v>0</v>
      </c>
      <c r="R582" s="106"/>
      <c r="S582" s="73">
        <f>IF(R582=0,0,TRUNC((2000/(R582)- IF(Q582="w",Parameter!$B$6,Parameter!$D$6))/IF(Q582="w",Parameter!$C$6,Parameter!$E$6)))</f>
        <v>0</v>
      </c>
      <c r="T582" s="106"/>
      <c r="U582" s="73">
        <f>IF(T582=0,0,TRUNC((2000/(T582)- IF(Q582="w",Parameter!$B$3,Parameter!$D$3))/IF(Q582="w",Parameter!$C$3,Parameter!$E$3)))</f>
        <v>0</v>
      </c>
      <c r="V582" s="80"/>
      <c r="W582" s="79" t="s">
        <v>44</v>
      </c>
      <c r="X582" s="81"/>
      <c r="Y582" s="54">
        <f>IF($G582="w",0,IF(AND($V582=0,$X582=0),0,TRUNC((1000/($V582*60+$X582)-IF($G582="w",Parameter!$B$6,Parameter!$D$6))/IF($G582="w",Parameter!$C$6,Parameter!$E$6))))</f>
        <v>0</v>
      </c>
      <c r="Z582" s="37"/>
      <c r="AA582" s="104">
        <f>IF(Z582=0,0,TRUNC((SQRT(Z582)- IF($G582="w",Parameter!$B$11,Parameter!$D$11))/IF($G582="w",Parameter!$C$11,Parameter!$E$11)))</f>
        <v>0</v>
      </c>
      <c r="AB582" s="105"/>
      <c r="AC582" s="104">
        <f>IF(AB582=0,0,TRUNC((SQRT(AB582)- IF($G582="w",Parameter!$B$10,Parameter!$D$10))/IF($G582="w",Parameter!$C$10,Parameter!$E$10)))</f>
        <v>0</v>
      </c>
      <c r="AD582" s="38"/>
      <c r="AE582" s="55">
        <f>IF(AD582=0,0,TRUNC((SQRT(AD582)- IF($G582="w",Parameter!$B$15,Parameter!$D$15))/IF($G582="w",Parameter!$C$15,Parameter!$E$15)))</f>
        <v>0</v>
      </c>
      <c r="AF582" s="32"/>
      <c r="AG582" s="55">
        <f>IF(AF582=0,0,TRUNC((SQRT(AF582)- IF($G582="w",Parameter!$B$12,Parameter!$D$12))/IF($G582="w",Parameter!$C$12,Parameter!$E$12)))</f>
        <v>0</v>
      </c>
      <c r="AH582" s="60">
        <f t="shared" si="127"/>
        <v>0</v>
      </c>
      <c r="AI582" s="61">
        <f>LOOKUP($F582,Urkunde!$A$2:$A$16,IF($G582="w",Urkunde!$B$2:$B$16,Urkunde!$D$2:$D$16))</f>
        <v>0</v>
      </c>
      <c r="AJ582" s="61">
        <f>LOOKUP($F582,Urkunde!$A$2:$A$16,IF($G582="w",Urkunde!$C$2:$C$16,Urkunde!$E$2:$E$16))</f>
        <v>0</v>
      </c>
      <c r="AK582" s="61" t="str">
        <f t="shared" si="128"/>
        <v>-</v>
      </c>
      <c r="AL582" s="29">
        <f t="shared" si="129"/>
        <v>0</v>
      </c>
      <c r="AM582" s="21">
        <f t="shared" si="130"/>
        <v>0</v>
      </c>
      <c r="AN582" s="21">
        <f t="shared" si="131"/>
        <v>0</v>
      </c>
      <c r="AO582" s="21">
        <f t="shared" si="132"/>
        <v>0</v>
      </c>
      <c r="AP582" s="21">
        <f t="shared" si="133"/>
        <v>0</v>
      </c>
      <c r="AQ582" s="21">
        <f t="shared" si="134"/>
        <v>0</v>
      </c>
      <c r="AR582" s="21">
        <f t="shared" si="135"/>
        <v>0</v>
      </c>
      <c r="AS582" s="21">
        <f t="shared" si="136"/>
        <v>0</v>
      </c>
      <c r="AT582" s="21">
        <f t="shared" si="137"/>
        <v>0</v>
      </c>
      <c r="AU582" s="21">
        <f t="shared" si="138"/>
        <v>0</v>
      </c>
      <c r="AV582" s="21">
        <f t="shared" si="139"/>
        <v>0</v>
      </c>
    </row>
    <row r="583" spans="1:48" ht="15.6" x14ac:dyDescent="0.3">
      <c r="A583" s="51"/>
      <c r="B583" s="50"/>
      <c r="C583" s="96"/>
      <c r="D583" s="96"/>
      <c r="E583" s="49"/>
      <c r="F583" s="52">
        <f t="shared" si="126"/>
        <v>0</v>
      </c>
      <c r="G583" s="48"/>
      <c r="H583" s="38"/>
      <c r="I583" s="54">
        <f>IF(H583=0,0,TRUNC((50/(H583+0.24)- IF($G583="w",Parameter!$B$3,Parameter!$D$3))/IF($G583="w",Parameter!$C$3,Parameter!$E$3)))</f>
        <v>0</v>
      </c>
      <c r="J583" s="105"/>
      <c r="K583" s="54">
        <f>IF(J583=0,0,TRUNC((75/(J583+0.24)- IF($G583="w",Parameter!$B$3,Parameter!$D$3))/IF($G583="w",Parameter!$C$3,Parameter!$E$3)))</f>
        <v>0</v>
      </c>
      <c r="L583" s="105"/>
      <c r="M583" s="54">
        <f>IF(L583=0,0,TRUNC((100/(L583+0.24)- IF($G583="w",Parameter!$B$3,Parameter!$D$3))/IF($G583="w",Parameter!$C$3,Parameter!$E$3)))</f>
        <v>0</v>
      </c>
      <c r="N583" s="80"/>
      <c r="O583" s="79" t="s">
        <v>44</v>
      </c>
      <c r="P583" s="81"/>
      <c r="Q583" s="54">
        <f>IF($G583="m",0,IF(AND($P583=0,$N583=0),0,TRUNC((800/($N583*60+$P583)-IF($G583="w",Parameter!$B$6,Parameter!$D$6))/IF($G583="w",Parameter!$C$6,Parameter!$E$6))))</f>
        <v>0</v>
      </c>
      <c r="R583" s="106"/>
      <c r="S583" s="73">
        <f>IF(R583=0,0,TRUNC((2000/(R583)- IF(Q583="w",Parameter!$B$6,Parameter!$D$6))/IF(Q583="w",Parameter!$C$6,Parameter!$E$6)))</f>
        <v>0</v>
      </c>
      <c r="T583" s="106"/>
      <c r="U583" s="73">
        <f>IF(T583=0,0,TRUNC((2000/(T583)- IF(Q583="w",Parameter!$B$3,Parameter!$D$3))/IF(Q583="w",Parameter!$C$3,Parameter!$E$3)))</f>
        <v>0</v>
      </c>
      <c r="V583" s="80"/>
      <c r="W583" s="79" t="s">
        <v>44</v>
      </c>
      <c r="X583" s="81"/>
      <c r="Y583" s="54">
        <f>IF($G583="w",0,IF(AND($V583=0,$X583=0),0,TRUNC((1000/($V583*60+$X583)-IF($G583="w",Parameter!$B$6,Parameter!$D$6))/IF($G583="w",Parameter!$C$6,Parameter!$E$6))))</f>
        <v>0</v>
      </c>
      <c r="Z583" s="37"/>
      <c r="AA583" s="104">
        <f>IF(Z583=0,0,TRUNC((SQRT(Z583)- IF($G583="w",Parameter!$B$11,Parameter!$D$11))/IF($G583="w",Parameter!$C$11,Parameter!$E$11)))</f>
        <v>0</v>
      </c>
      <c r="AB583" s="105"/>
      <c r="AC583" s="104">
        <f>IF(AB583=0,0,TRUNC((SQRT(AB583)- IF($G583="w",Parameter!$B$10,Parameter!$D$10))/IF($G583="w",Parameter!$C$10,Parameter!$E$10)))</f>
        <v>0</v>
      </c>
      <c r="AD583" s="38"/>
      <c r="AE583" s="55">
        <f>IF(AD583=0,0,TRUNC((SQRT(AD583)- IF($G583="w",Parameter!$B$15,Parameter!$D$15))/IF($G583="w",Parameter!$C$15,Parameter!$E$15)))</f>
        <v>0</v>
      </c>
      <c r="AF583" s="32"/>
      <c r="AG583" s="55">
        <f>IF(AF583=0,0,TRUNC((SQRT(AF583)- IF($G583="w",Parameter!$B$12,Parameter!$D$12))/IF($G583="w",Parameter!$C$12,Parameter!$E$12)))</f>
        <v>0</v>
      </c>
      <c r="AH583" s="60">
        <f t="shared" si="127"/>
        <v>0</v>
      </c>
      <c r="AI583" s="61">
        <f>LOOKUP($F583,Urkunde!$A$2:$A$16,IF($G583="w",Urkunde!$B$2:$B$16,Urkunde!$D$2:$D$16))</f>
        <v>0</v>
      </c>
      <c r="AJ583" s="61">
        <f>LOOKUP($F583,Urkunde!$A$2:$A$16,IF($G583="w",Urkunde!$C$2:$C$16,Urkunde!$E$2:$E$16))</f>
        <v>0</v>
      </c>
      <c r="AK583" s="61" t="str">
        <f t="shared" si="128"/>
        <v>-</v>
      </c>
      <c r="AL583" s="29">
        <f t="shared" si="129"/>
        <v>0</v>
      </c>
      <c r="AM583" s="21">
        <f t="shared" si="130"/>
        <v>0</v>
      </c>
      <c r="AN583" s="21">
        <f t="shared" si="131"/>
        <v>0</v>
      </c>
      <c r="AO583" s="21">
        <f t="shared" si="132"/>
        <v>0</v>
      </c>
      <c r="AP583" s="21">
        <f t="shared" si="133"/>
        <v>0</v>
      </c>
      <c r="AQ583" s="21">
        <f t="shared" si="134"/>
        <v>0</v>
      </c>
      <c r="AR583" s="21">
        <f t="shared" si="135"/>
        <v>0</v>
      </c>
      <c r="AS583" s="21">
        <f t="shared" si="136"/>
        <v>0</v>
      </c>
      <c r="AT583" s="21">
        <f t="shared" si="137"/>
        <v>0</v>
      </c>
      <c r="AU583" s="21">
        <f t="shared" si="138"/>
        <v>0</v>
      </c>
      <c r="AV583" s="21">
        <f t="shared" si="139"/>
        <v>0</v>
      </c>
    </row>
    <row r="584" spans="1:48" ht="15.6" x14ac:dyDescent="0.3">
      <c r="A584" s="51"/>
      <c r="B584" s="50"/>
      <c r="C584" s="96"/>
      <c r="D584" s="96"/>
      <c r="E584" s="49"/>
      <c r="F584" s="52">
        <f t="shared" si="126"/>
        <v>0</v>
      </c>
      <c r="G584" s="48"/>
      <c r="H584" s="38"/>
      <c r="I584" s="54">
        <f>IF(H584=0,0,TRUNC((50/(H584+0.24)- IF($G584="w",Parameter!$B$3,Parameter!$D$3))/IF($G584="w",Parameter!$C$3,Parameter!$E$3)))</f>
        <v>0</v>
      </c>
      <c r="J584" s="105"/>
      <c r="K584" s="54">
        <f>IF(J584=0,0,TRUNC((75/(J584+0.24)- IF($G584="w",Parameter!$B$3,Parameter!$D$3))/IF($G584="w",Parameter!$C$3,Parameter!$E$3)))</f>
        <v>0</v>
      </c>
      <c r="L584" s="105"/>
      <c r="M584" s="54">
        <f>IF(L584=0,0,TRUNC((100/(L584+0.24)- IF($G584="w",Parameter!$B$3,Parameter!$D$3))/IF($G584="w",Parameter!$C$3,Parameter!$E$3)))</f>
        <v>0</v>
      </c>
      <c r="N584" s="80"/>
      <c r="O584" s="79" t="s">
        <v>44</v>
      </c>
      <c r="P584" s="81"/>
      <c r="Q584" s="54">
        <f>IF($G584="m",0,IF(AND($P584=0,$N584=0),0,TRUNC((800/($N584*60+$P584)-IF($G584="w",Parameter!$B$6,Parameter!$D$6))/IF($G584="w",Parameter!$C$6,Parameter!$E$6))))</f>
        <v>0</v>
      </c>
      <c r="R584" s="106"/>
      <c r="S584" s="73">
        <f>IF(R584=0,0,TRUNC((2000/(R584)- IF(Q584="w",Parameter!$B$6,Parameter!$D$6))/IF(Q584="w",Parameter!$C$6,Parameter!$E$6)))</f>
        <v>0</v>
      </c>
      <c r="T584" s="106"/>
      <c r="U584" s="73">
        <f>IF(T584=0,0,TRUNC((2000/(T584)- IF(Q584="w",Parameter!$B$3,Parameter!$D$3))/IF(Q584="w",Parameter!$C$3,Parameter!$E$3)))</f>
        <v>0</v>
      </c>
      <c r="V584" s="80"/>
      <c r="W584" s="79" t="s">
        <v>44</v>
      </c>
      <c r="X584" s="81"/>
      <c r="Y584" s="54">
        <f>IF($G584="w",0,IF(AND($V584=0,$X584=0),0,TRUNC((1000/($V584*60+$X584)-IF($G584="w",Parameter!$B$6,Parameter!$D$6))/IF($G584="w",Parameter!$C$6,Parameter!$E$6))))</f>
        <v>0</v>
      </c>
      <c r="Z584" s="37"/>
      <c r="AA584" s="104">
        <f>IF(Z584=0,0,TRUNC((SQRT(Z584)- IF($G584="w",Parameter!$B$11,Parameter!$D$11))/IF($G584="w",Parameter!$C$11,Parameter!$E$11)))</f>
        <v>0</v>
      </c>
      <c r="AB584" s="105"/>
      <c r="AC584" s="104">
        <f>IF(AB584=0,0,TRUNC((SQRT(AB584)- IF($G584="w",Parameter!$B$10,Parameter!$D$10))/IF($G584="w",Parameter!$C$10,Parameter!$E$10)))</f>
        <v>0</v>
      </c>
      <c r="AD584" s="38"/>
      <c r="AE584" s="55">
        <f>IF(AD584=0,0,TRUNC((SQRT(AD584)- IF($G584="w",Parameter!$B$15,Parameter!$D$15))/IF($G584="w",Parameter!$C$15,Parameter!$E$15)))</f>
        <v>0</v>
      </c>
      <c r="AF584" s="32"/>
      <c r="AG584" s="55">
        <f>IF(AF584=0,0,TRUNC((SQRT(AF584)- IF($G584="w",Parameter!$B$12,Parameter!$D$12))/IF($G584="w",Parameter!$C$12,Parameter!$E$12)))</f>
        <v>0</v>
      </c>
      <c r="AH584" s="60">
        <f t="shared" si="127"/>
        <v>0</v>
      </c>
      <c r="AI584" s="61">
        <f>LOOKUP($F584,Urkunde!$A$2:$A$16,IF($G584="w",Urkunde!$B$2:$B$16,Urkunde!$D$2:$D$16))</f>
        <v>0</v>
      </c>
      <c r="AJ584" s="61">
        <f>LOOKUP($F584,Urkunde!$A$2:$A$16,IF($G584="w",Urkunde!$C$2:$C$16,Urkunde!$E$2:$E$16))</f>
        <v>0</v>
      </c>
      <c r="AK584" s="61" t="str">
        <f t="shared" si="128"/>
        <v>-</v>
      </c>
      <c r="AL584" s="29">
        <f t="shared" si="129"/>
        <v>0</v>
      </c>
      <c r="AM584" s="21">
        <f t="shared" si="130"/>
        <v>0</v>
      </c>
      <c r="AN584" s="21">
        <f t="shared" si="131"/>
        <v>0</v>
      </c>
      <c r="AO584" s="21">
        <f t="shared" si="132"/>
        <v>0</v>
      </c>
      <c r="AP584" s="21">
        <f t="shared" si="133"/>
        <v>0</v>
      </c>
      <c r="AQ584" s="21">
        <f t="shared" si="134"/>
        <v>0</v>
      </c>
      <c r="AR584" s="21">
        <f t="shared" si="135"/>
        <v>0</v>
      </c>
      <c r="AS584" s="21">
        <f t="shared" si="136"/>
        <v>0</v>
      </c>
      <c r="AT584" s="21">
        <f t="shared" si="137"/>
        <v>0</v>
      </c>
      <c r="AU584" s="21">
        <f t="shared" si="138"/>
        <v>0</v>
      </c>
      <c r="AV584" s="21">
        <f t="shared" si="139"/>
        <v>0</v>
      </c>
    </row>
    <row r="585" spans="1:48" ht="15.6" x14ac:dyDescent="0.3">
      <c r="A585" s="51"/>
      <c r="B585" s="50"/>
      <c r="C585" s="96"/>
      <c r="D585" s="96"/>
      <c r="E585" s="49"/>
      <c r="F585" s="52">
        <f t="shared" si="126"/>
        <v>0</v>
      </c>
      <c r="G585" s="48"/>
      <c r="H585" s="38"/>
      <c r="I585" s="54">
        <f>IF(H585=0,0,TRUNC((50/(H585+0.24)- IF($G585="w",Parameter!$B$3,Parameter!$D$3))/IF($G585="w",Parameter!$C$3,Parameter!$E$3)))</f>
        <v>0</v>
      </c>
      <c r="J585" s="105"/>
      <c r="K585" s="54">
        <f>IF(J585=0,0,TRUNC((75/(J585+0.24)- IF($G585="w",Parameter!$B$3,Parameter!$D$3))/IF($G585="w",Parameter!$C$3,Parameter!$E$3)))</f>
        <v>0</v>
      </c>
      <c r="L585" s="105"/>
      <c r="M585" s="54">
        <f>IF(L585=0,0,TRUNC((100/(L585+0.24)- IF($G585="w",Parameter!$B$3,Parameter!$D$3))/IF($G585="w",Parameter!$C$3,Parameter!$E$3)))</f>
        <v>0</v>
      </c>
      <c r="N585" s="80"/>
      <c r="O585" s="79" t="s">
        <v>44</v>
      </c>
      <c r="P585" s="81"/>
      <c r="Q585" s="54">
        <f>IF($G585="m",0,IF(AND($P585=0,$N585=0),0,TRUNC((800/($N585*60+$P585)-IF($G585="w",Parameter!$B$6,Parameter!$D$6))/IF($G585="w",Parameter!$C$6,Parameter!$E$6))))</f>
        <v>0</v>
      </c>
      <c r="R585" s="106"/>
      <c r="S585" s="73">
        <f>IF(R585=0,0,TRUNC((2000/(R585)- IF(Q585="w",Parameter!$B$6,Parameter!$D$6))/IF(Q585="w",Parameter!$C$6,Parameter!$E$6)))</f>
        <v>0</v>
      </c>
      <c r="T585" s="106"/>
      <c r="U585" s="73">
        <f>IF(T585=0,0,TRUNC((2000/(T585)- IF(Q585="w",Parameter!$B$3,Parameter!$D$3))/IF(Q585="w",Parameter!$C$3,Parameter!$E$3)))</f>
        <v>0</v>
      </c>
      <c r="V585" s="80"/>
      <c r="W585" s="79" t="s">
        <v>44</v>
      </c>
      <c r="X585" s="81"/>
      <c r="Y585" s="54">
        <f>IF($G585="w",0,IF(AND($V585=0,$X585=0),0,TRUNC((1000/($V585*60+$X585)-IF($G585="w",Parameter!$B$6,Parameter!$D$6))/IF($G585="w",Parameter!$C$6,Parameter!$E$6))))</f>
        <v>0</v>
      </c>
      <c r="Z585" s="37"/>
      <c r="AA585" s="104">
        <f>IF(Z585=0,0,TRUNC((SQRT(Z585)- IF($G585="w",Parameter!$B$11,Parameter!$D$11))/IF($G585="w",Parameter!$C$11,Parameter!$E$11)))</f>
        <v>0</v>
      </c>
      <c r="AB585" s="105"/>
      <c r="AC585" s="104">
        <f>IF(AB585=0,0,TRUNC((SQRT(AB585)- IF($G585="w",Parameter!$B$10,Parameter!$D$10))/IF($G585="w",Parameter!$C$10,Parameter!$E$10)))</f>
        <v>0</v>
      </c>
      <c r="AD585" s="38"/>
      <c r="AE585" s="55">
        <f>IF(AD585=0,0,TRUNC((SQRT(AD585)- IF($G585="w",Parameter!$B$15,Parameter!$D$15))/IF($G585="w",Parameter!$C$15,Parameter!$E$15)))</f>
        <v>0</v>
      </c>
      <c r="AF585" s="32"/>
      <c r="AG585" s="55">
        <f>IF(AF585=0,0,TRUNC((SQRT(AF585)- IF($G585="w",Parameter!$B$12,Parameter!$D$12))/IF($G585="w",Parameter!$C$12,Parameter!$E$12)))</f>
        <v>0</v>
      </c>
      <c r="AH585" s="60">
        <f t="shared" si="127"/>
        <v>0</v>
      </c>
      <c r="AI585" s="61">
        <f>LOOKUP($F585,Urkunde!$A$2:$A$16,IF($G585="w",Urkunde!$B$2:$B$16,Urkunde!$D$2:$D$16))</f>
        <v>0</v>
      </c>
      <c r="AJ585" s="61">
        <f>LOOKUP($F585,Urkunde!$A$2:$A$16,IF($G585="w",Urkunde!$C$2:$C$16,Urkunde!$E$2:$E$16))</f>
        <v>0</v>
      </c>
      <c r="AK585" s="61" t="str">
        <f t="shared" si="128"/>
        <v>-</v>
      </c>
      <c r="AL585" s="29">
        <f t="shared" si="129"/>
        <v>0</v>
      </c>
      <c r="AM585" s="21">
        <f t="shared" si="130"/>
        <v>0</v>
      </c>
      <c r="AN585" s="21">
        <f t="shared" si="131"/>
        <v>0</v>
      </c>
      <c r="AO585" s="21">
        <f t="shared" si="132"/>
        <v>0</v>
      </c>
      <c r="AP585" s="21">
        <f t="shared" si="133"/>
        <v>0</v>
      </c>
      <c r="AQ585" s="21">
        <f t="shared" si="134"/>
        <v>0</v>
      </c>
      <c r="AR585" s="21">
        <f t="shared" si="135"/>
        <v>0</v>
      </c>
      <c r="AS585" s="21">
        <f t="shared" si="136"/>
        <v>0</v>
      </c>
      <c r="AT585" s="21">
        <f t="shared" si="137"/>
        <v>0</v>
      </c>
      <c r="AU585" s="21">
        <f t="shared" si="138"/>
        <v>0</v>
      </c>
      <c r="AV585" s="21">
        <f t="shared" si="139"/>
        <v>0</v>
      </c>
    </row>
    <row r="586" spans="1:48" ht="15.6" x14ac:dyDescent="0.3">
      <c r="A586" s="51"/>
      <c r="B586" s="50"/>
      <c r="C586" s="96"/>
      <c r="D586" s="96"/>
      <c r="E586" s="49"/>
      <c r="F586" s="52">
        <f t="shared" si="126"/>
        <v>0</v>
      </c>
      <c r="G586" s="48"/>
      <c r="H586" s="38"/>
      <c r="I586" s="54">
        <f>IF(H586=0,0,TRUNC((50/(H586+0.24)- IF($G586="w",Parameter!$B$3,Parameter!$D$3))/IF($G586="w",Parameter!$C$3,Parameter!$E$3)))</f>
        <v>0</v>
      </c>
      <c r="J586" s="105"/>
      <c r="K586" s="54">
        <f>IF(J586=0,0,TRUNC((75/(J586+0.24)- IF($G586="w",Parameter!$B$3,Parameter!$D$3))/IF($G586="w",Parameter!$C$3,Parameter!$E$3)))</f>
        <v>0</v>
      </c>
      <c r="L586" s="105"/>
      <c r="M586" s="54">
        <f>IF(L586=0,0,TRUNC((100/(L586+0.24)- IF($G586="w",Parameter!$B$3,Parameter!$D$3))/IF($G586="w",Parameter!$C$3,Parameter!$E$3)))</f>
        <v>0</v>
      </c>
      <c r="N586" s="80"/>
      <c r="O586" s="79" t="s">
        <v>44</v>
      </c>
      <c r="P586" s="81"/>
      <c r="Q586" s="54">
        <f>IF($G586="m",0,IF(AND($P586=0,$N586=0),0,TRUNC((800/($N586*60+$P586)-IF($G586="w",Parameter!$B$6,Parameter!$D$6))/IF($G586="w",Parameter!$C$6,Parameter!$E$6))))</f>
        <v>0</v>
      </c>
      <c r="R586" s="106"/>
      <c r="S586" s="73">
        <f>IF(R586=0,0,TRUNC((2000/(R586)- IF(Q586="w",Parameter!$B$6,Parameter!$D$6))/IF(Q586="w",Parameter!$C$6,Parameter!$E$6)))</f>
        <v>0</v>
      </c>
      <c r="T586" s="106"/>
      <c r="U586" s="73">
        <f>IF(T586=0,0,TRUNC((2000/(T586)- IF(Q586="w",Parameter!$B$3,Parameter!$D$3))/IF(Q586="w",Parameter!$C$3,Parameter!$E$3)))</f>
        <v>0</v>
      </c>
      <c r="V586" s="80"/>
      <c r="W586" s="79" t="s">
        <v>44</v>
      </c>
      <c r="X586" s="81"/>
      <c r="Y586" s="54">
        <f>IF($G586="w",0,IF(AND($V586=0,$X586=0),0,TRUNC((1000/($V586*60+$X586)-IF($G586="w",Parameter!$B$6,Parameter!$D$6))/IF($G586="w",Parameter!$C$6,Parameter!$E$6))))</f>
        <v>0</v>
      </c>
      <c r="Z586" s="37"/>
      <c r="AA586" s="104">
        <f>IF(Z586=0,0,TRUNC((SQRT(Z586)- IF($G586="w",Parameter!$B$11,Parameter!$D$11))/IF($G586="w",Parameter!$C$11,Parameter!$E$11)))</f>
        <v>0</v>
      </c>
      <c r="AB586" s="105"/>
      <c r="AC586" s="104">
        <f>IF(AB586=0,0,TRUNC((SQRT(AB586)- IF($G586="w",Parameter!$B$10,Parameter!$D$10))/IF($G586="w",Parameter!$C$10,Parameter!$E$10)))</f>
        <v>0</v>
      </c>
      <c r="AD586" s="38"/>
      <c r="AE586" s="55">
        <f>IF(AD586=0,0,TRUNC((SQRT(AD586)- IF($G586="w",Parameter!$B$15,Parameter!$D$15))/IF($G586="w",Parameter!$C$15,Parameter!$E$15)))</f>
        <v>0</v>
      </c>
      <c r="AF586" s="32"/>
      <c r="AG586" s="55">
        <f>IF(AF586=0,0,TRUNC((SQRT(AF586)- IF($G586="w",Parameter!$B$12,Parameter!$D$12))/IF($G586="w",Parameter!$C$12,Parameter!$E$12)))</f>
        <v>0</v>
      </c>
      <c r="AH586" s="60">
        <f t="shared" si="127"/>
        <v>0</v>
      </c>
      <c r="AI586" s="61">
        <f>LOOKUP($F586,Urkunde!$A$2:$A$16,IF($G586="w",Urkunde!$B$2:$B$16,Urkunde!$D$2:$D$16))</f>
        <v>0</v>
      </c>
      <c r="AJ586" s="61">
        <f>LOOKUP($F586,Urkunde!$A$2:$A$16,IF($G586="w",Urkunde!$C$2:$C$16,Urkunde!$E$2:$E$16))</f>
        <v>0</v>
      </c>
      <c r="AK586" s="61" t="str">
        <f t="shared" si="128"/>
        <v>-</v>
      </c>
      <c r="AL586" s="29">
        <f t="shared" si="129"/>
        <v>0</v>
      </c>
      <c r="AM586" s="21">
        <f t="shared" si="130"/>
        <v>0</v>
      </c>
      <c r="AN586" s="21">
        <f t="shared" si="131"/>
        <v>0</v>
      </c>
      <c r="AO586" s="21">
        <f t="shared" si="132"/>
        <v>0</v>
      </c>
      <c r="AP586" s="21">
        <f t="shared" si="133"/>
        <v>0</v>
      </c>
      <c r="AQ586" s="21">
        <f t="shared" si="134"/>
        <v>0</v>
      </c>
      <c r="AR586" s="21">
        <f t="shared" si="135"/>
        <v>0</v>
      </c>
      <c r="AS586" s="21">
        <f t="shared" si="136"/>
        <v>0</v>
      </c>
      <c r="AT586" s="21">
        <f t="shared" si="137"/>
        <v>0</v>
      </c>
      <c r="AU586" s="21">
        <f t="shared" si="138"/>
        <v>0</v>
      </c>
      <c r="AV586" s="21">
        <f t="shared" si="139"/>
        <v>0</v>
      </c>
    </row>
    <row r="587" spans="1:48" ht="15.6" x14ac:dyDescent="0.3">
      <c r="A587" s="51"/>
      <c r="B587" s="50"/>
      <c r="C587" s="96"/>
      <c r="D587" s="96"/>
      <c r="E587" s="49"/>
      <c r="F587" s="52">
        <f t="shared" si="126"/>
        <v>0</v>
      </c>
      <c r="G587" s="48"/>
      <c r="H587" s="38"/>
      <c r="I587" s="54">
        <f>IF(H587=0,0,TRUNC((50/(H587+0.24)- IF($G587="w",Parameter!$B$3,Parameter!$D$3))/IF($G587="w",Parameter!$C$3,Parameter!$E$3)))</f>
        <v>0</v>
      </c>
      <c r="J587" s="105"/>
      <c r="K587" s="54">
        <f>IF(J587=0,0,TRUNC((75/(J587+0.24)- IF($G587="w",Parameter!$B$3,Parameter!$D$3))/IF($G587="w",Parameter!$C$3,Parameter!$E$3)))</f>
        <v>0</v>
      </c>
      <c r="L587" s="105"/>
      <c r="M587" s="54">
        <f>IF(L587=0,0,TRUNC((100/(L587+0.24)- IF($G587="w",Parameter!$B$3,Parameter!$D$3))/IF($G587="w",Parameter!$C$3,Parameter!$E$3)))</f>
        <v>0</v>
      </c>
      <c r="N587" s="80"/>
      <c r="O587" s="79" t="s">
        <v>44</v>
      </c>
      <c r="P587" s="81"/>
      <c r="Q587" s="54">
        <f>IF($G587="m",0,IF(AND($P587=0,$N587=0),0,TRUNC((800/($N587*60+$P587)-IF($G587="w",Parameter!$B$6,Parameter!$D$6))/IF($G587="w",Parameter!$C$6,Parameter!$E$6))))</f>
        <v>0</v>
      </c>
      <c r="R587" s="106"/>
      <c r="S587" s="73">
        <f>IF(R587=0,0,TRUNC((2000/(R587)- IF(Q587="w",Parameter!$B$6,Parameter!$D$6))/IF(Q587="w",Parameter!$C$6,Parameter!$E$6)))</f>
        <v>0</v>
      </c>
      <c r="T587" s="106"/>
      <c r="U587" s="73">
        <f>IF(T587=0,0,TRUNC((2000/(T587)- IF(Q587="w",Parameter!$B$3,Parameter!$D$3))/IF(Q587="w",Parameter!$C$3,Parameter!$E$3)))</f>
        <v>0</v>
      </c>
      <c r="V587" s="80"/>
      <c r="W587" s="79" t="s">
        <v>44</v>
      </c>
      <c r="X587" s="81"/>
      <c r="Y587" s="54">
        <f>IF($G587="w",0,IF(AND($V587=0,$X587=0),0,TRUNC((1000/($V587*60+$X587)-IF($G587="w",Parameter!$B$6,Parameter!$D$6))/IF($G587="w",Parameter!$C$6,Parameter!$E$6))))</f>
        <v>0</v>
      </c>
      <c r="Z587" s="37"/>
      <c r="AA587" s="104">
        <f>IF(Z587=0,0,TRUNC((SQRT(Z587)- IF($G587="w",Parameter!$B$11,Parameter!$D$11))/IF($G587="w",Parameter!$C$11,Parameter!$E$11)))</f>
        <v>0</v>
      </c>
      <c r="AB587" s="105"/>
      <c r="AC587" s="104">
        <f>IF(AB587=0,0,TRUNC((SQRT(AB587)- IF($G587="w",Parameter!$B$10,Parameter!$D$10))/IF($G587="w",Parameter!$C$10,Parameter!$E$10)))</f>
        <v>0</v>
      </c>
      <c r="AD587" s="38"/>
      <c r="AE587" s="55">
        <f>IF(AD587=0,0,TRUNC((SQRT(AD587)- IF($G587="w",Parameter!$B$15,Parameter!$D$15))/IF($G587="w",Parameter!$C$15,Parameter!$E$15)))</f>
        <v>0</v>
      </c>
      <c r="AF587" s="32"/>
      <c r="AG587" s="55">
        <f>IF(AF587=0,0,TRUNC((SQRT(AF587)- IF($G587="w",Parameter!$B$12,Parameter!$D$12))/IF($G587="w",Parameter!$C$12,Parameter!$E$12)))</f>
        <v>0</v>
      </c>
      <c r="AH587" s="60">
        <f t="shared" si="127"/>
        <v>0</v>
      </c>
      <c r="AI587" s="61">
        <f>LOOKUP($F587,Urkunde!$A$2:$A$16,IF($G587="w",Urkunde!$B$2:$B$16,Urkunde!$D$2:$D$16))</f>
        <v>0</v>
      </c>
      <c r="AJ587" s="61">
        <f>LOOKUP($F587,Urkunde!$A$2:$A$16,IF($G587="w",Urkunde!$C$2:$C$16,Urkunde!$E$2:$E$16))</f>
        <v>0</v>
      </c>
      <c r="AK587" s="61" t="str">
        <f t="shared" si="128"/>
        <v>-</v>
      </c>
      <c r="AL587" s="29">
        <f t="shared" si="129"/>
        <v>0</v>
      </c>
      <c r="AM587" s="21">
        <f t="shared" si="130"/>
        <v>0</v>
      </c>
      <c r="AN587" s="21">
        <f t="shared" si="131"/>
        <v>0</v>
      </c>
      <c r="AO587" s="21">
        <f t="shared" si="132"/>
        <v>0</v>
      </c>
      <c r="AP587" s="21">
        <f t="shared" si="133"/>
        <v>0</v>
      </c>
      <c r="AQ587" s="21">
        <f t="shared" si="134"/>
        <v>0</v>
      </c>
      <c r="AR587" s="21">
        <f t="shared" si="135"/>
        <v>0</v>
      </c>
      <c r="AS587" s="21">
        <f t="shared" si="136"/>
        <v>0</v>
      </c>
      <c r="AT587" s="21">
        <f t="shared" si="137"/>
        <v>0</v>
      </c>
      <c r="AU587" s="21">
        <f t="shared" si="138"/>
        <v>0</v>
      </c>
      <c r="AV587" s="21">
        <f t="shared" si="139"/>
        <v>0</v>
      </c>
    </row>
    <row r="588" spans="1:48" ht="15.6" x14ac:dyDescent="0.3">
      <c r="A588" s="51"/>
      <c r="B588" s="50"/>
      <c r="C588" s="96"/>
      <c r="D588" s="96"/>
      <c r="E588" s="49"/>
      <c r="F588" s="52">
        <f t="shared" si="126"/>
        <v>0</v>
      </c>
      <c r="G588" s="48"/>
      <c r="H588" s="38"/>
      <c r="I588" s="54">
        <f>IF(H588=0,0,TRUNC((50/(H588+0.24)- IF($G588="w",Parameter!$B$3,Parameter!$D$3))/IF($G588="w",Parameter!$C$3,Parameter!$E$3)))</f>
        <v>0</v>
      </c>
      <c r="J588" s="105"/>
      <c r="K588" s="54">
        <f>IF(J588=0,0,TRUNC((75/(J588+0.24)- IF($G588="w",Parameter!$B$3,Parameter!$D$3))/IF($G588="w",Parameter!$C$3,Parameter!$E$3)))</f>
        <v>0</v>
      </c>
      <c r="L588" s="105"/>
      <c r="M588" s="54">
        <f>IF(L588=0,0,TRUNC((100/(L588+0.24)- IF($G588="w",Parameter!$B$3,Parameter!$D$3))/IF($G588="w",Parameter!$C$3,Parameter!$E$3)))</f>
        <v>0</v>
      </c>
      <c r="N588" s="80"/>
      <c r="O588" s="79" t="s">
        <v>44</v>
      </c>
      <c r="P588" s="81"/>
      <c r="Q588" s="54">
        <f>IF($G588="m",0,IF(AND($P588=0,$N588=0),0,TRUNC((800/($N588*60+$P588)-IF($G588="w",Parameter!$B$6,Parameter!$D$6))/IF($G588="w",Parameter!$C$6,Parameter!$E$6))))</f>
        <v>0</v>
      </c>
      <c r="R588" s="106"/>
      <c r="S588" s="73">
        <f>IF(R588=0,0,TRUNC((2000/(R588)- IF(Q588="w",Parameter!$B$6,Parameter!$D$6))/IF(Q588="w",Parameter!$C$6,Parameter!$E$6)))</f>
        <v>0</v>
      </c>
      <c r="T588" s="106"/>
      <c r="U588" s="73">
        <f>IF(T588=0,0,TRUNC((2000/(T588)- IF(Q588="w",Parameter!$B$3,Parameter!$D$3))/IF(Q588="w",Parameter!$C$3,Parameter!$E$3)))</f>
        <v>0</v>
      </c>
      <c r="V588" s="80"/>
      <c r="W588" s="79" t="s">
        <v>44</v>
      </c>
      <c r="X588" s="81"/>
      <c r="Y588" s="54">
        <f>IF($G588="w",0,IF(AND($V588=0,$X588=0),0,TRUNC((1000/($V588*60+$X588)-IF($G588="w",Parameter!$B$6,Parameter!$D$6))/IF($G588="w",Parameter!$C$6,Parameter!$E$6))))</f>
        <v>0</v>
      </c>
      <c r="Z588" s="37"/>
      <c r="AA588" s="104">
        <f>IF(Z588=0,0,TRUNC((SQRT(Z588)- IF($G588="w",Parameter!$B$11,Parameter!$D$11))/IF($G588="w",Parameter!$C$11,Parameter!$E$11)))</f>
        <v>0</v>
      </c>
      <c r="AB588" s="105"/>
      <c r="AC588" s="104">
        <f>IF(AB588=0,0,TRUNC((SQRT(AB588)- IF($G588="w",Parameter!$B$10,Parameter!$D$10))/IF($G588="w",Parameter!$C$10,Parameter!$E$10)))</f>
        <v>0</v>
      </c>
      <c r="AD588" s="38"/>
      <c r="AE588" s="55">
        <f>IF(AD588=0,0,TRUNC((SQRT(AD588)- IF($G588="w",Parameter!$B$15,Parameter!$D$15))/IF($G588="w",Parameter!$C$15,Parameter!$E$15)))</f>
        <v>0</v>
      </c>
      <c r="AF588" s="32"/>
      <c r="AG588" s="55">
        <f>IF(AF588=0,0,TRUNC((SQRT(AF588)- IF($G588="w",Parameter!$B$12,Parameter!$D$12))/IF($G588="w",Parameter!$C$12,Parameter!$E$12)))</f>
        <v>0</v>
      </c>
      <c r="AH588" s="60">
        <f t="shared" si="127"/>
        <v>0</v>
      </c>
      <c r="AI588" s="61">
        <f>LOOKUP($F588,Urkunde!$A$2:$A$16,IF($G588="w",Urkunde!$B$2:$B$16,Urkunde!$D$2:$D$16))</f>
        <v>0</v>
      </c>
      <c r="AJ588" s="61">
        <f>LOOKUP($F588,Urkunde!$A$2:$A$16,IF($G588="w",Urkunde!$C$2:$C$16,Urkunde!$E$2:$E$16))</f>
        <v>0</v>
      </c>
      <c r="AK588" s="61" t="str">
        <f t="shared" si="128"/>
        <v>-</v>
      </c>
      <c r="AL588" s="29">
        <f t="shared" si="129"/>
        <v>0</v>
      </c>
      <c r="AM588" s="21">
        <f t="shared" si="130"/>
        <v>0</v>
      </c>
      <c r="AN588" s="21">
        <f t="shared" si="131"/>
        <v>0</v>
      </c>
      <c r="AO588" s="21">
        <f t="shared" si="132"/>
        <v>0</v>
      </c>
      <c r="AP588" s="21">
        <f t="shared" si="133"/>
        <v>0</v>
      </c>
      <c r="AQ588" s="21">
        <f t="shared" si="134"/>
        <v>0</v>
      </c>
      <c r="AR588" s="21">
        <f t="shared" si="135"/>
        <v>0</v>
      </c>
      <c r="AS588" s="21">
        <f t="shared" si="136"/>
        <v>0</v>
      </c>
      <c r="AT588" s="21">
        <f t="shared" si="137"/>
        <v>0</v>
      </c>
      <c r="AU588" s="21">
        <f t="shared" si="138"/>
        <v>0</v>
      </c>
      <c r="AV588" s="21">
        <f t="shared" si="139"/>
        <v>0</v>
      </c>
    </row>
    <row r="589" spans="1:48" ht="15.6" x14ac:dyDescent="0.3">
      <c r="A589" s="51"/>
      <c r="B589" s="50"/>
      <c r="C589" s="96"/>
      <c r="D589" s="96"/>
      <c r="E589" s="49"/>
      <c r="F589" s="52">
        <f t="shared" si="126"/>
        <v>0</v>
      </c>
      <c r="G589" s="48"/>
      <c r="H589" s="38"/>
      <c r="I589" s="54">
        <f>IF(H589=0,0,TRUNC((50/(H589+0.24)- IF($G589="w",Parameter!$B$3,Parameter!$D$3))/IF($G589="w",Parameter!$C$3,Parameter!$E$3)))</f>
        <v>0</v>
      </c>
      <c r="J589" s="105"/>
      <c r="K589" s="54">
        <f>IF(J589=0,0,TRUNC((75/(J589+0.24)- IF($G589="w",Parameter!$B$3,Parameter!$D$3))/IF($G589="w",Parameter!$C$3,Parameter!$E$3)))</f>
        <v>0</v>
      </c>
      <c r="L589" s="105"/>
      <c r="M589" s="54">
        <f>IF(L589=0,0,TRUNC((100/(L589+0.24)- IF($G589="w",Parameter!$B$3,Parameter!$D$3))/IF($G589="w",Parameter!$C$3,Parameter!$E$3)))</f>
        <v>0</v>
      </c>
      <c r="N589" s="80"/>
      <c r="O589" s="79" t="s">
        <v>44</v>
      </c>
      <c r="P589" s="81"/>
      <c r="Q589" s="54">
        <f>IF($G589="m",0,IF(AND($P589=0,$N589=0),0,TRUNC((800/($N589*60+$P589)-IF($G589="w",Parameter!$B$6,Parameter!$D$6))/IF($G589="w",Parameter!$C$6,Parameter!$E$6))))</f>
        <v>0</v>
      </c>
      <c r="R589" s="106"/>
      <c r="S589" s="73">
        <f>IF(R589=0,0,TRUNC((2000/(R589)- IF(Q589="w",Parameter!$B$6,Parameter!$D$6))/IF(Q589="w",Parameter!$C$6,Parameter!$E$6)))</f>
        <v>0</v>
      </c>
      <c r="T589" s="106"/>
      <c r="U589" s="73">
        <f>IF(T589=0,0,TRUNC((2000/(T589)- IF(Q589="w",Parameter!$B$3,Parameter!$D$3))/IF(Q589="w",Parameter!$C$3,Parameter!$E$3)))</f>
        <v>0</v>
      </c>
      <c r="V589" s="80"/>
      <c r="W589" s="79" t="s">
        <v>44</v>
      </c>
      <c r="X589" s="81"/>
      <c r="Y589" s="54">
        <f>IF($G589="w",0,IF(AND($V589=0,$X589=0),0,TRUNC((1000/($V589*60+$X589)-IF($G589="w",Parameter!$B$6,Parameter!$D$6))/IF($G589="w",Parameter!$C$6,Parameter!$E$6))))</f>
        <v>0</v>
      </c>
      <c r="Z589" s="37"/>
      <c r="AA589" s="104">
        <f>IF(Z589=0,0,TRUNC((SQRT(Z589)- IF($G589="w",Parameter!$B$11,Parameter!$D$11))/IF($G589="w",Parameter!$C$11,Parameter!$E$11)))</f>
        <v>0</v>
      </c>
      <c r="AB589" s="105"/>
      <c r="AC589" s="104">
        <f>IF(AB589=0,0,TRUNC((SQRT(AB589)- IF($G589="w",Parameter!$B$10,Parameter!$D$10))/IF($G589="w",Parameter!$C$10,Parameter!$E$10)))</f>
        <v>0</v>
      </c>
      <c r="AD589" s="38"/>
      <c r="AE589" s="55">
        <f>IF(AD589=0,0,TRUNC((SQRT(AD589)- IF($G589="w",Parameter!$B$15,Parameter!$D$15))/IF($G589="w",Parameter!$C$15,Parameter!$E$15)))</f>
        <v>0</v>
      </c>
      <c r="AF589" s="32"/>
      <c r="AG589" s="55">
        <f>IF(AF589=0,0,TRUNC((SQRT(AF589)- IF($G589="w",Parameter!$B$12,Parameter!$D$12))/IF($G589="w",Parameter!$C$12,Parameter!$E$12)))</f>
        <v>0</v>
      </c>
      <c r="AH589" s="60">
        <f t="shared" si="127"/>
        <v>0</v>
      </c>
      <c r="AI589" s="61">
        <f>LOOKUP($F589,Urkunde!$A$2:$A$16,IF($G589="w",Urkunde!$B$2:$B$16,Urkunde!$D$2:$D$16))</f>
        <v>0</v>
      </c>
      <c r="AJ589" s="61">
        <f>LOOKUP($F589,Urkunde!$A$2:$A$16,IF($G589="w",Urkunde!$C$2:$C$16,Urkunde!$E$2:$E$16))</f>
        <v>0</v>
      </c>
      <c r="AK589" s="61" t="str">
        <f t="shared" si="128"/>
        <v>-</v>
      </c>
      <c r="AL589" s="29">
        <f t="shared" si="129"/>
        <v>0</v>
      </c>
      <c r="AM589" s="21">
        <f t="shared" si="130"/>
        <v>0</v>
      </c>
      <c r="AN589" s="21">
        <f t="shared" si="131"/>
        <v>0</v>
      </c>
      <c r="AO589" s="21">
        <f t="shared" si="132"/>
        <v>0</v>
      </c>
      <c r="AP589" s="21">
        <f t="shared" si="133"/>
        <v>0</v>
      </c>
      <c r="AQ589" s="21">
        <f t="shared" si="134"/>
        <v>0</v>
      </c>
      <c r="AR589" s="21">
        <f t="shared" si="135"/>
        <v>0</v>
      </c>
      <c r="AS589" s="21">
        <f t="shared" si="136"/>
        <v>0</v>
      </c>
      <c r="AT589" s="21">
        <f t="shared" si="137"/>
        <v>0</v>
      </c>
      <c r="AU589" s="21">
        <f t="shared" si="138"/>
        <v>0</v>
      </c>
      <c r="AV589" s="21">
        <f t="shared" si="139"/>
        <v>0</v>
      </c>
    </row>
    <row r="590" spans="1:48" ht="15.6" x14ac:dyDescent="0.3">
      <c r="A590" s="51"/>
      <c r="B590" s="50"/>
      <c r="C590" s="96"/>
      <c r="D590" s="96"/>
      <c r="E590" s="49"/>
      <c r="F590" s="52">
        <f t="shared" si="126"/>
        <v>0</v>
      </c>
      <c r="G590" s="48"/>
      <c r="H590" s="38"/>
      <c r="I590" s="54">
        <f>IF(H590=0,0,TRUNC((50/(H590+0.24)- IF($G590="w",Parameter!$B$3,Parameter!$D$3))/IF($G590="w",Parameter!$C$3,Parameter!$E$3)))</f>
        <v>0</v>
      </c>
      <c r="J590" s="105"/>
      <c r="K590" s="54">
        <f>IF(J590=0,0,TRUNC((75/(J590+0.24)- IF($G590="w",Parameter!$B$3,Parameter!$D$3))/IF($G590="w",Parameter!$C$3,Parameter!$E$3)))</f>
        <v>0</v>
      </c>
      <c r="L590" s="105"/>
      <c r="M590" s="54">
        <f>IF(L590=0,0,TRUNC((100/(L590+0.24)- IF($G590="w",Parameter!$B$3,Parameter!$D$3))/IF($G590="w",Parameter!$C$3,Parameter!$E$3)))</f>
        <v>0</v>
      </c>
      <c r="N590" s="80"/>
      <c r="O590" s="79" t="s">
        <v>44</v>
      </c>
      <c r="P590" s="81"/>
      <c r="Q590" s="54">
        <f>IF($G590="m",0,IF(AND($P590=0,$N590=0),0,TRUNC((800/($N590*60+$P590)-IF($G590="w",Parameter!$B$6,Parameter!$D$6))/IF($G590="w",Parameter!$C$6,Parameter!$E$6))))</f>
        <v>0</v>
      </c>
      <c r="R590" s="106"/>
      <c r="S590" s="73">
        <f>IF(R590=0,0,TRUNC((2000/(R590)- IF(Q590="w",Parameter!$B$6,Parameter!$D$6))/IF(Q590="w",Parameter!$C$6,Parameter!$E$6)))</f>
        <v>0</v>
      </c>
      <c r="T590" s="106"/>
      <c r="U590" s="73">
        <f>IF(T590=0,0,TRUNC((2000/(T590)- IF(Q590="w",Parameter!$B$3,Parameter!$D$3))/IF(Q590="w",Parameter!$C$3,Parameter!$E$3)))</f>
        <v>0</v>
      </c>
      <c r="V590" s="80"/>
      <c r="W590" s="79" t="s">
        <v>44</v>
      </c>
      <c r="X590" s="81"/>
      <c r="Y590" s="54">
        <f>IF($G590="w",0,IF(AND($V590=0,$X590=0),0,TRUNC((1000/($V590*60+$X590)-IF($G590="w",Parameter!$B$6,Parameter!$D$6))/IF($G590="w",Parameter!$C$6,Parameter!$E$6))))</f>
        <v>0</v>
      </c>
      <c r="Z590" s="37"/>
      <c r="AA590" s="104">
        <f>IF(Z590=0,0,TRUNC((SQRT(Z590)- IF($G590="w",Parameter!$B$11,Parameter!$D$11))/IF($G590="w",Parameter!$C$11,Parameter!$E$11)))</f>
        <v>0</v>
      </c>
      <c r="AB590" s="105"/>
      <c r="AC590" s="104">
        <f>IF(AB590=0,0,TRUNC((SQRT(AB590)- IF($G590="w",Parameter!$B$10,Parameter!$D$10))/IF($G590="w",Parameter!$C$10,Parameter!$E$10)))</f>
        <v>0</v>
      </c>
      <c r="AD590" s="38"/>
      <c r="AE590" s="55">
        <f>IF(AD590=0,0,TRUNC((SQRT(AD590)- IF($G590="w",Parameter!$B$15,Parameter!$D$15))/IF($G590="w",Parameter!$C$15,Parameter!$E$15)))</f>
        <v>0</v>
      </c>
      <c r="AF590" s="32"/>
      <c r="AG590" s="55">
        <f>IF(AF590=0,0,TRUNC((SQRT(AF590)- IF($G590="w",Parameter!$B$12,Parameter!$D$12))/IF($G590="w",Parameter!$C$12,Parameter!$E$12)))</f>
        <v>0</v>
      </c>
      <c r="AH590" s="60">
        <f t="shared" si="127"/>
        <v>0</v>
      </c>
      <c r="AI590" s="61">
        <f>LOOKUP($F590,Urkunde!$A$2:$A$16,IF($G590="w",Urkunde!$B$2:$B$16,Urkunde!$D$2:$D$16))</f>
        <v>0</v>
      </c>
      <c r="AJ590" s="61">
        <f>LOOKUP($F590,Urkunde!$A$2:$A$16,IF($G590="w",Urkunde!$C$2:$C$16,Urkunde!$E$2:$E$16))</f>
        <v>0</v>
      </c>
      <c r="AK590" s="61" t="str">
        <f t="shared" si="128"/>
        <v>-</v>
      </c>
      <c r="AL590" s="29">
        <f t="shared" si="129"/>
        <v>0</v>
      </c>
      <c r="AM590" s="21">
        <f t="shared" si="130"/>
        <v>0</v>
      </c>
      <c r="AN590" s="21">
        <f t="shared" si="131"/>
        <v>0</v>
      </c>
      <c r="AO590" s="21">
        <f t="shared" si="132"/>
        <v>0</v>
      </c>
      <c r="AP590" s="21">
        <f t="shared" si="133"/>
        <v>0</v>
      </c>
      <c r="AQ590" s="21">
        <f t="shared" si="134"/>
        <v>0</v>
      </c>
      <c r="AR590" s="21">
        <f t="shared" si="135"/>
        <v>0</v>
      </c>
      <c r="AS590" s="21">
        <f t="shared" si="136"/>
        <v>0</v>
      </c>
      <c r="AT590" s="21">
        <f t="shared" si="137"/>
        <v>0</v>
      </c>
      <c r="AU590" s="21">
        <f t="shared" si="138"/>
        <v>0</v>
      </c>
      <c r="AV590" s="21">
        <f t="shared" si="139"/>
        <v>0</v>
      </c>
    </row>
    <row r="591" spans="1:48" ht="15.6" x14ac:dyDescent="0.3">
      <c r="A591" s="51"/>
      <c r="B591" s="50"/>
      <c r="C591" s="96"/>
      <c r="D591" s="96"/>
      <c r="E591" s="49"/>
      <c r="F591" s="52">
        <f t="shared" si="126"/>
        <v>0</v>
      </c>
      <c r="G591" s="48"/>
      <c r="H591" s="38"/>
      <c r="I591" s="54">
        <f>IF(H591=0,0,TRUNC((50/(H591+0.24)- IF($G591="w",Parameter!$B$3,Parameter!$D$3))/IF($G591="w",Parameter!$C$3,Parameter!$E$3)))</f>
        <v>0</v>
      </c>
      <c r="J591" s="105"/>
      <c r="K591" s="54">
        <f>IF(J591=0,0,TRUNC((75/(J591+0.24)- IF($G591="w",Parameter!$B$3,Parameter!$D$3))/IF($G591="w",Parameter!$C$3,Parameter!$E$3)))</f>
        <v>0</v>
      </c>
      <c r="L591" s="105"/>
      <c r="M591" s="54">
        <f>IF(L591=0,0,TRUNC((100/(L591+0.24)- IF($G591="w",Parameter!$B$3,Parameter!$D$3))/IF($G591="w",Parameter!$C$3,Parameter!$E$3)))</f>
        <v>0</v>
      </c>
      <c r="N591" s="80"/>
      <c r="O591" s="79" t="s">
        <v>44</v>
      </c>
      <c r="P591" s="81"/>
      <c r="Q591" s="54">
        <f>IF($G591="m",0,IF(AND($P591=0,$N591=0),0,TRUNC((800/($N591*60+$P591)-IF($G591="w",Parameter!$B$6,Parameter!$D$6))/IF($G591="w",Parameter!$C$6,Parameter!$E$6))))</f>
        <v>0</v>
      </c>
      <c r="R591" s="106"/>
      <c r="S591" s="73">
        <f>IF(R591=0,0,TRUNC((2000/(R591)- IF(Q591="w",Parameter!$B$6,Parameter!$D$6))/IF(Q591="w",Parameter!$C$6,Parameter!$E$6)))</f>
        <v>0</v>
      </c>
      <c r="T591" s="106"/>
      <c r="U591" s="73">
        <f>IF(T591=0,0,TRUNC((2000/(T591)- IF(Q591="w",Parameter!$B$3,Parameter!$D$3))/IF(Q591="w",Parameter!$C$3,Parameter!$E$3)))</f>
        <v>0</v>
      </c>
      <c r="V591" s="80"/>
      <c r="W591" s="79" t="s">
        <v>44</v>
      </c>
      <c r="X591" s="81"/>
      <c r="Y591" s="54">
        <f>IF($G591="w",0,IF(AND($V591=0,$X591=0),0,TRUNC((1000/($V591*60+$X591)-IF($G591="w",Parameter!$B$6,Parameter!$D$6))/IF($G591="w",Parameter!$C$6,Parameter!$E$6))))</f>
        <v>0</v>
      </c>
      <c r="Z591" s="37"/>
      <c r="AA591" s="104">
        <f>IF(Z591=0,0,TRUNC((SQRT(Z591)- IF($G591="w",Parameter!$B$11,Parameter!$D$11))/IF($G591="w",Parameter!$C$11,Parameter!$E$11)))</f>
        <v>0</v>
      </c>
      <c r="AB591" s="105"/>
      <c r="AC591" s="104">
        <f>IF(AB591=0,0,TRUNC((SQRT(AB591)- IF($G591="w",Parameter!$B$10,Parameter!$D$10))/IF($G591="w",Parameter!$C$10,Parameter!$E$10)))</f>
        <v>0</v>
      </c>
      <c r="AD591" s="38"/>
      <c r="AE591" s="55">
        <f>IF(AD591=0,0,TRUNC((SQRT(AD591)- IF($G591="w",Parameter!$B$15,Parameter!$D$15))/IF($G591="w",Parameter!$C$15,Parameter!$E$15)))</f>
        <v>0</v>
      </c>
      <c r="AF591" s="32"/>
      <c r="AG591" s="55">
        <f>IF(AF591=0,0,TRUNC((SQRT(AF591)- IF($G591="w",Parameter!$B$12,Parameter!$D$12))/IF($G591="w",Parameter!$C$12,Parameter!$E$12)))</f>
        <v>0</v>
      </c>
      <c r="AH591" s="60">
        <f t="shared" si="127"/>
        <v>0</v>
      </c>
      <c r="AI591" s="61">
        <f>LOOKUP($F591,Urkunde!$A$2:$A$16,IF($G591="w",Urkunde!$B$2:$B$16,Urkunde!$D$2:$D$16))</f>
        <v>0</v>
      </c>
      <c r="AJ591" s="61">
        <f>LOOKUP($F591,Urkunde!$A$2:$A$16,IF($G591="w",Urkunde!$C$2:$C$16,Urkunde!$E$2:$E$16))</f>
        <v>0</v>
      </c>
      <c r="AK591" s="61" t="str">
        <f t="shared" si="128"/>
        <v>-</v>
      </c>
      <c r="AL591" s="29">
        <f t="shared" si="129"/>
        <v>0</v>
      </c>
      <c r="AM591" s="21">
        <f t="shared" si="130"/>
        <v>0</v>
      </c>
      <c r="AN591" s="21">
        <f t="shared" si="131"/>
        <v>0</v>
      </c>
      <c r="AO591" s="21">
        <f t="shared" si="132"/>
        <v>0</v>
      </c>
      <c r="AP591" s="21">
        <f t="shared" si="133"/>
        <v>0</v>
      </c>
      <c r="AQ591" s="21">
        <f t="shared" si="134"/>
        <v>0</v>
      </c>
      <c r="AR591" s="21">
        <f t="shared" si="135"/>
        <v>0</v>
      </c>
      <c r="AS591" s="21">
        <f t="shared" si="136"/>
        <v>0</v>
      </c>
      <c r="AT591" s="21">
        <f t="shared" si="137"/>
        <v>0</v>
      </c>
      <c r="AU591" s="21">
        <f t="shared" si="138"/>
        <v>0</v>
      </c>
      <c r="AV591" s="21">
        <f t="shared" si="139"/>
        <v>0</v>
      </c>
    </row>
    <row r="592" spans="1:48" ht="15.6" x14ac:dyDescent="0.3">
      <c r="A592" s="51"/>
      <c r="B592" s="50"/>
      <c r="C592" s="96"/>
      <c r="D592" s="96"/>
      <c r="E592" s="49"/>
      <c r="F592" s="52">
        <f t="shared" si="126"/>
        <v>0</v>
      </c>
      <c r="G592" s="48"/>
      <c r="H592" s="38"/>
      <c r="I592" s="54">
        <f>IF(H592=0,0,TRUNC((50/(H592+0.24)- IF($G592="w",Parameter!$B$3,Parameter!$D$3))/IF($G592="w",Parameter!$C$3,Parameter!$E$3)))</f>
        <v>0</v>
      </c>
      <c r="J592" s="105"/>
      <c r="K592" s="54">
        <f>IF(J592=0,0,TRUNC((75/(J592+0.24)- IF($G592="w",Parameter!$B$3,Parameter!$D$3))/IF($G592="w",Parameter!$C$3,Parameter!$E$3)))</f>
        <v>0</v>
      </c>
      <c r="L592" s="105"/>
      <c r="M592" s="54">
        <f>IF(L592=0,0,TRUNC((100/(L592+0.24)- IF($G592="w",Parameter!$B$3,Parameter!$D$3))/IF($G592="w",Parameter!$C$3,Parameter!$E$3)))</f>
        <v>0</v>
      </c>
      <c r="N592" s="80"/>
      <c r="O592" s="79" t="s">
        <v>44</v>
      </c>
      <c r="P592" s="81"/>
      <c r="Q592" s="54">
        <f>IF($G592="m",0,IF(AND($P592=0,$N592=0),0,TRUNC((800/($N592*60+$P592)-IF($G592="w",Parameter!$B$6,Parameter!$D$6))/IF($G592="w",Parameter!$C$6,Parameter!$E$6))))</f>
        <v>0</v>
      </c>
      <c r="R592" s="106"/>
      <c r="S592" s="73">
        <f>IF(R592=0,0,TRUNC((2000/(R592)- IF(Q592="w",Parameter!$B$6,Parameter!$D$6))/IF(Q592="w",Parameter!$C$6,Parameter!$E$6)))</f>
        <v>0</v>
      </c>
      <c r="T592" s="106"/>
      <c r="U592" s="73">
        <f>IF(T592=0,0,TRUNC((2000/(T592)- IF(Q592="w",Parameter!$B$3,Parameter!$D$3))/IF(Q592="w",Parameter!$C$3,Parameter!$E$3)))</f>
        <v>0</v>
      </c>
      <c r="V592" s="80"/>
      <c r="W592" s="79" t="s">
        <v>44</v>
      </c>
      <c r="X592" s="81"/>
      <c r="Y592" s="54">
        <f>IF($G592="w",0,IF(AND($V592=0,$X592=0),0,TRUNC((1000/($V592*60+$X592)-IF($G592="w",Parameter!$B$6,Parameter!$D$6))/IF($G592="w",Parameter!$C$6,Parameter!$E$6))))</f>
        <v>0</v>
      </c>
      <c r="Z592" s="37"/>
      <c r="AA592" s="104">
        <f>IF(Z592=0,0,TRUNC((SQRT(Z592)- IF($G592="w",Parameter!$B$11,Parameter!$D$11))/IF($G592="w",Parameter!$C$11,Parameter!$E$11)))</f>
        <v>0</v>
      </c>
      <c r="AB592" s="105"/>
      <c r="AC592" s="104">
        <f>IF(AB592=0,0,TRUNC((SQRT(AB592)- IF($G592="w",Parameter!$B$10,Parameter!$D$10))/IF($G592="w",Parameter!$C$10,Parameter!$E$10)))</f>
        <v>0</v>
      </c>
      <c r="AD592" s="38"/>
      <c r="AE592" s="55">
        <f>IF(AD592=0,0,TRUNC((SQRT(AD592)- IF($G592="w",Parameter!$B$15,Parameter!$D$15))/IF($G592="w",Parameter!$C$15,Parameter!$E$15)))</f>
        <v>0</v>
      </c>
      <c r="AF592" s="32"/>
      <c r="AG592" s="55">
        <f>IF(AF592=0,0,TRUNC((SQRT(AF592)- IF($G592="w",Parameter!$B$12,Parameter!$D$12))/IF($G592="w",Parameter!$C$12,Parameter!$E$12)))</f>
        <v>0</v>
      </c>
      <c r="AH592" s="60">
        <f t="shared" si="127"/>
        <v>0</v>
      </c>
      <c r="AI592" s="61">
        <f>LOOKUP($F592,Urkunde!$A$2:$A$16,IF($G592="w",Urkunde!$B$2:$B$16,Urkunde!$D$2:$D$16))</f>
        <v>0</v>
      </c>
      <c r="AJ592" s="61">
        <f>LOOKUP($F592,Urkunde!$A$2:$A$16,IF($G592="w",Urkunde!$C$2:$C$16,Urkunde!$E$2:$E$16))</f>
        <v>0</v>
      </c>
      <c r="AK592" s="61" t="str">
        <f t="shared" si="128"/>
        <v>-</v>
      </c>
      <c r="AL592" s="29">
        <f t="shared" si="129"/>
        <v>0</v>
      </c>
      <c r="AM592" s="21">
        <f t="shared" si="130"/>
        <v>0</v>
      </c>
      <c r="AN592" s="21">
        <f t="shared" si="131"/>
        <v>0</v>
      </c>
      <c r="AO592" s="21">
        <f t="shared" si="132"/>
        <v>0</v>
      </c>
      <c r="AP592" s="21">
        <f t="shared" si="133"/>
        <v>0</v>
      </c>
      <c r="AQ592" s="21">
        <f t="shared" si="134"/>
        <v>0</v>
      </c>
      <c r="AR592" s="21">
        <f t="shared" si="135"/>
        <v>0</v>
      </c>
      <c r="AS592" s="21">
        <f t="shared" si="136"/>
        <v>0</v>
      </c>
      <c r="AT592" s="21">
        <f t="shared" si="137"/>
        <v>0</v>
      </c>
      <c r="AU592" s="21">
        <f t="shared" si="138"/>
        <v>0</v>
      </c>
      <c r="AV592" s="21">
        <f t="shared" si="139"/>
        <v>0</v>
      </c>
    </row>
    <row r="593" spans="1:48" ht="15.6" x14ac:dyDescent="0.3">
      <c r="A593" s="51"/>
      <c r="B593" s="50"/>
      <c r="C593" s="96"/>
      <c r="D593" s="96"/>
      <c r="E593" s="49"/>
      <c r="F593" s="52">
        <f t="shared" si="126"/>
        <v>0</v>
      </c>
      <c r="G593" s="48"/>
      <c r="H593" s="38"/>
      <c r="I593" s="54">
        <f>IF(H593=0,0,TRUNC((50/(H593+0.24)- IF($G593="w",Parameter!$B$3,Parameter!$D$3))/IF($G593="w",Parameter!$C$3,Parameter!$E$3)))</f>
        <v>0</v>
      </c>
      <c r="J593" s="105"/>
      <c r="K593" s="54">
        <f>IF(J593=0,0,TRUNC((75/(J593+0.24)- IF($G593="w",Parameter!$B$3,Parameter!$D$3))/IF($G593="w",Parameter!$C$3,Parameter!$E$3)))</f>
        <v>0</v>
      </c>
      <c r="L593" s="105"/>
      <c r="M593" s="54">
        <f>IF(L593=0,0,TRUNC((100/(L593+0.24)- IF($G593="w",Parameter!$B$3,Parameter!$D$3))/IF($G593="w",Parameter!$C$3,Parameter!$E$3)))</f>
        <v>0</v>
      </c>
      <c r="N593" s="80"/>
      <c r="O593" s="79" t="s">
        <v>44</v>
      </c>
      <c r="P593" s="81"/>
      <c r="Q593" s="54">
        <f>IF($G593="m",0,IF(AND($P593=0,$N593=0),0,TRUNC((800/($N593*60+$P593)-IF($G593="w",Parameter!$B$6,Parameter!$D$6))/IF($G593="w",Parameter!$C$6,Parameter!$E$6))))</f>
        <v>0</v>
      </c>
      <c r="R593" s="106"/>
      <c r="S593" s="73">
        <f>IF(R593=0,0,TRUNC((2000/(R593)- IF(Q593="w",Parameter!$B$6,Parameter!$D$6))/IF(Q593="w",Parameter!$C$6,Parameter!$E$6)))</f>
        <v>0</v>
      </c>
      <c r="T593" s="106"/>
      <c r="U593" s="73">
        <f>IF(T593=0,0,TRUNC((2000/(T593)- IF(Q593="w",Parameter!$B$3,Parameter!$D$3))/IF(Q593="w",Parameter!$C$3,Parameter!$E$3)))</f>
        <v>0</v>
      </c>
      <c r="V593" s="80"/>
      <c r="W593" s="79" t="s">
        <v>44</v>
      </c>
      <c r="X593" s="81"/>
      <c r="Y593" s="54">
        <f>IF($G593="w",0,IF(AND($V593=0,$X593=0),0,TRUNC((1000/($V593*60+$X593)-IF($G593="w",Parameter!$B$6,Parameter!$D$6))/IF($G593="w",Parameter!$C$6,Parameter!$E$6))))</f>
        <v>0</v>
      </c>
      <c r="Z593" s="37"/>
      <c r="AA593" s="104">
        <f>IF(Z593=0,0,TRUNC((SQRT(Z593)- IF($G593="w",Parameter!$B$11,Parameter!$D$11))/IF($G593="w",Parameter!$C$11,Parameter!$E$11)))</f>
        <v>0</v>
      </c>
      <c r="AB593" s="105"/>
      <c r="AC593" s="104">
        <f>IF(AB593=0,0,TRUNC((SQRT(AB593)- IF($G593="w",Parameter!$B$10,Parameter!$D$10))/IF($G593="w",Parameter!$C$10,Parameter!$E$10)))</f>
        <v>0</v>
      </c>
      <c r="AD593" s="38"/>
      <c r="AE593" s="55">
        <f>IF(AD593=0,0,TRUNC((SQRT(AD593)- IF($G593="w",Parameter!$B$15,Parameter!$D$15))/IF($G593="w",Parameter!$C$15,Parameter!$E$15)))</f>
        <v>0</v>
      </c>
      <c r="AF593" s="32"/>
      <c r="AG593" s="55">
        <f>IF(AF593=0,0,TRUNC((SQRT(AF593)- IF($G593="w",Parameter!$B$12,Parameter!$D$12))/IF($G593="w",Parameter!$C$12,Parameter!$E$12)))</f>
        <v>0</v>
      </c>
      <c r="AH593" s="60">
        <f t="shared" si="127"/>
        <v>0</v>
      </c>
      <c r="AI593" s="61">
        <f>LOOKUP($F593,Urkunde!$A$2:$A$16,IF($G593="w",Urkunde!$B$2:$B$16,Urkunde!$D$2:$D$16))</f>
        <v>0</v>
      </c>
      <c r="AJ593" s="61">
        <f>LOOKUP($F593,Urkunde!$A$2:$A$16,IF($G593="w",Urkunde!$C$2:$C$16,Urkunde!$E$2:$E$16))</f>
        <v>0</v>
      </c>
      <c r="AK593" s="61" t="str">
        <f t="shared" si="128"/>
        <v>-</v>
      </c>
      <c r="AL593" s="29">
        <f t="shared" si="129"/>
        <v>0</v>
      </c>
      <c r="AM593" s="21">
        <f t="shared" si="130"/>
        <v>0</v>
      </c>
      <c r="AN593" s="21">
        <f t="shared" si="131"/>
        <v>0</v>
      </c>
      <c r="AO593" s="21">
        <f t="shared" si="132"/>
        <v>0</v>
      </c>
      <c r="AP593" s="21">
        <f t="shared" si="133"/>
        <v>0</v>
      </c>
      <c r="AQ593" s="21">
        <f t="shared" si="134"/>
        <v>0</v>
      </c>
      <c r="AR593" s="21">
        <f t="shared" si="135"/>
        <v>0</v>
      </c>
      <c r="AS593" s="21">
        <f t="shared" si="136"/>
        <v>0</v>
      </c>
      <c r="AT593" s="21">
        <f t="shared" si="137"/>
        <v>0</v>
      </c>
      <c r="AU593" s="21">
        <f t="shared" si="138"/>
        <v>0</v>
      </c>
      <c r="AV593" s="21">
        <f t="shared" si="139"/>
        <v>0</v>
      </c>
    </row>
    <row r="594" spans="1:48" ht="15.6" x14ac:dyDescent="0.3">
      <c r="A594" s="51"/>
      <c r="B594" s="50"/>
      <c r="C594" s="96"/>
      <c r="D594" s="96"/>
      <c r="E594" s="49"/>
      <c r="F594" s="52">
        <f t="shared" si="126"/>
        <v>0</v>
      </c>
      <c r="G594" s="48"/>
      <c r="H594" s="38"/>
      <c r="I594" s="54">
        <f>IF(H594=0,0,TRUNC((50/(H594+0.24)- IF($G594="w",Parameter!$B$3,Parameter!$D$3))/IF($G594="w",Parameter!$C$3,Parameter!$E$3)))</f>
        <v>0</v>
      </c>
      <c r="J594" s="105"/>
      <c r="K594" s="54">
        <f>IF(J594=0,0,TRUNC((75/(J594+0.24)- IF($G594="w",Parameter!$B$3,Parameter!$D$3))/IF($G594="w",Parameter!$C$3,Parameter!$E$3)))</f>
        <v>0</v>
      </c>
      <c r="L594" s="105"/>
      <c r="M594" s="54">
        <f>IF(L594=0,0,TRUNC((100/(L594+0.24)- IF($G594="w",Parameter!$B$3,Parameter!$D$3))/IF($G594="w",Parameter!$C$3,Parameter!$E$3)))</f>
        <v>0</v>
      </c>
      <c r="N594" s="80"/>
      <c r="O594" s="79" t="s">
        <v>44</v>
      </c>
      <c r="P594" s="81"/>
      <c r="Q594" s="54">
        <f>IF($G594="m",0,IF(AND($P594=0,$N594=0),0,TRUNC((800/($N594*60+$P594)-IF($G594="w",Parameter!$B$6,Parameter!$D$6))/IF($G594="w",Parameter!$C$6,Parameter!$E$6))))</f>
        <v>0</v>
      </c>
      <c r="R594" s="106"/>
      <c r="S594" s="73">
        <f>IF(R594=0,0,TRUNC((2000/(R594)- IF(Q594="w",Parameter!$B$6,Parameter!$D$6))/IF(Q594="w",Parameter!$C$6,Parameter!$E$6)))</f>
        <v>0</v>
      </c>
      <c r="T594" s="106"/>
      <c r="U594" s="73">
        <f>IF(T594=0,0,TRUNC((2000/(T594)- IF(Q594="w",Parameter!$B$3,Parameter!$D$3))/IF(Q594="w",Parameter!$C$3,Parameter!$E$3)))</f>
        <v>0</v>
      </c>
      <c r="V594" s="80"/>
      <c r="W594" s="79" t="s">
        <v>44</v>
      </c>
      <c r="X594" s="81"/>
      <c r="Y594" s="54">
        <f>IF($G594="w",0,IF(AND($V594=0,$X594=0),0,TRUNC((1000/($V594*60+$X594)-IF($G594="w",Parameter!$B$6,Parameter!$D$6))/IF($G594="w",Parameter!$C$6,Parameter!$E$6))))</f>
        <v>0</v>
      </c>
      <c r="Z594" s="37"/>
      <c r="AA594" s="104">
        <f>IF(Z594=0,0,TRUNC((SQRT(Z594)- IF($G594="w",Parameter!$B$11,Parameter!$D$11))/IF($G594="w",Parameter!$C$11,Parameter!$E$11)))</f>
        <v>0</v>
      </c>
      <c r="AB594" s="105"/>
      <c r="AC594" s="104">
        <f>IF(AB594=0,0,TRUNC((SQRT(AB594)- IF($G594="w",Parameter!$B$10,Parameter!$D$10))/IF($G594="w",Parameter!$C$10,Parameter!$E$10)))</f>
        <v>0</v>
      </c>
      <c r="AD594" s="38"/>
      <c r="AE594" s="55">
        <f>IF(AD594=0,0,TRUNC((SQRT(AD594)- IF($G594="w",Parameter!$B$15,Parameter!$D$15))/IF($G594="w",Parameter!$C$15,Parameter!$E$15)))</f>
        <v>0</v>
      </c>
      <c r="AF594" s="32"/>
      <c r="AG594" s="55">
        <f>IF(AF594=0,0,TRUNC((SQRT(AF594)- IF($G594="w",Parameter!$B$12,Parameter!$D$12))/IF($G594="w",Parameter!$C$12,Parameter!$E$12)))</f>
        <v>0</v>
      </c>
      <c r="AH594" s="60">
        <f t="shared" si="127"/>
        <v>0</v>
      </c>
      <c r="AI594" s="61">
        <f>LOOKUP($F594,Urkunde!$A$2:$A$16,IF($G594="w",Urkunde!$B$2:$B$16,Urkunde!$D$2:$D$16))</f>
        <v>0</v>
      </c>
      <c r="AJ594" s="61">
        <f>LOOKUP($F594,Urkunde!$A$2:$A$16,IF($G594="w",Urkunde!$C$2:$C$16,Urkunde!$E$2:$E$16))</f>
        <v>0</v>
      </c>
      <c r="AK594" s="61" t="str">
        <f t="shared" si="128"/>
        <v>-</v>
      </c>
      <c r="AL594" s="29">
        <f t="shared" si="129"/>
        <v>0</v>
      </c>
      <c r="AM594" s="21">
        <f t="shared" si="130"/>
        <v>0</v>
      </c>
      <c r="AN594" s="21">
        <f t="shared" si="131"/>
        <v>0</v>
      </c>
      <c r="AO594" s="21">
        <f t="shared" si="132"/>
        <v>0</v>
      </c>
      <c r="AP594" s="21">
        <f t="shared" si="133"/>
        <v>0</v>
      </c>
      <c r="AQ594" s="21">
        <f t="shared" si="134"/>
        <v>0</v>
      </c>
      <c r="AR594" s="21">
        <f t="shared" si="135"/>
        <v>0</v>
      </c>
      <c r="AS594" s="21">
        <f t="shared" si="136"/>
        <v>0</v>
      </c>
      <c r="AT594" s="21">
        <f t="shared" si="137"/>
        <v>0</v>
      </c>
      <c r="AU594" s="21">
        <f t="shared" si="138"/>
        <v>0</v>
      </c>
      <c r="AV594" s="21">
        <f t="shared" si="139"/>
        <v>0</v>
      </c>
    </row>
    <row r="595" spans="1:48" ht="15.6" x14ac:dyDescent="0.3">
      <c r="A595" s="51"/>
      <c r="B595" s="50"/>
      <c r="C595" s="96"/>
      <c r="D595" s="96"/>
      <c r="E595" s="49"/>
      <c r="F595" s="52">
        <f t="shared" si="126"/>
        <v>0</v>
      </c>
      <c r="G595" s="48"/>
      <c r="H595" s="38"/>
      <c r="I595" s="54">
        <f>IF(H595=0,0,TRUNC((50/(H595+0.24)- IF($G595="w",Parameter!$B$3,Parameter!$D$3))/IF($G595="w",Parameter!$C$3,Parameter!$E$3)))</f>
        <v>0</v>
      </c>
      <c r="J595" s="105"/>
      <c r="K595" s="54">
        <f>IF(J595=0,0,TRUNC((75/(J595+0.24)- IF($G595="w",Parameter!$B$3,Parameter!$D$3))/IF($G595="w",Parameter!$C$3,Parameter!$E$3)))</f>
        <v>0</v>
      </c>
      <c r="L595" s="105"/>
      <c r="M595" s="54">
        <f>IF(L595=0,0,TRUNC((100/(L595+0.24)- IF($G595="w",Parameter!$B$3,Parameter!$D$3))/IF($G595="w",Parameter!$C$3,Parameter!$E$3)))</f>
        <v>0</v>
      </c>
      <c r="N595" s="80"/>
      <c r="O595" s="79" t="s">
        <v>44</v>
      </c>
      <c r="P595" s="81"/>
      <c r="Q595" s="54">
        <f>IF($G595="m",0,IF(AND($P595=0,$N595=0),0,TRUNC((800/($N595*60+$P595)-IF($G595="w",Parameter!$B$6,Parameter!$D$6))/IF($G595="w",Parameter!$C$6,Parameter!$E$6))))</f>
        <v>0</v>
      </c>
      <c r="R595" s="106"/>
      <c r="S595" s="73">
        <f>IF(R595=0,0,TRUNC((2000/(R595)- IF(Q595="w",Parameter!$B$6,Parameter!$D$6))/IF(Q595="w",Parameter!$C$6,Parameter!$E$6)))</f>
        <v>0</v>
      </c>
      <c r="T595" s="106"/>
      <c r="U595" s="73">
        <f>IF(T595=0,0,TRUNC((2000/(T595)- IF(Q595="w",Parameter!$B$3,Parameter!$D$3))/IF(Q595="w",Parameter!$C$3,Parameter!$E$3)))</f>
        <v>0</v>
      </c>
      <c r="V595" s="80"/>
      <c r="W595" s="79" t="s">
        <v>44</v>
      </c>
      <c r="X595" s="81"/>
      <c r="Y595" s="54">
        <f>IF($G595="w",0,IF(AND($V595=0,$X595=0),0,TRUNC((1000/($V595*60+$X595)-IF($G595="w",Parameter!$B$6,Parameter!$D$6))/IF($G595="w",Parameter!$C$6,Parameter!$E$6))))</f>
        <v>0</v>
      </c>
      <c r="Z595" s="37"/>
      <c r="AA595" s="104">
        <f>IF(Z595=0,0,TRUNC((SQRT(Z595)- IF($G595="w",Parameter!$B$11,Parameter!$D$11))/IF($G595="w",Parameter!$C$11,Parameter!$E$11)))</f>
        <v>0</v>
      </c>
      <c r="AB595" s="105"/>
      <c r="AC595" s="104">
        <f>IF(AB595=0,0,TRUNC((SQRT(AB595)- IF($G595="w",Parameter!$B$10,Parameter!$D$10))/IF($G595="w",Parameter!$C$10,Parameter!$E$10)))</f>
        <v>0</v>
      </c>
      <c r="AD595" s="38"/>
      <c r="AE595" s="55">
        <f>IF(AD595=0,0,TRUNC((SQRT(AD595)- IF($G595="w",Parameter!$B$15,Parameter!$D$15))/IF($G595="w",Parameter!$C$15,Parameter!$E$15)))</f>
        <v>0</v>
      </c>
      <c r="AF595" s="32"/>
      <c r="AG595" s="55">
        <f>IF(AF595=0,0,TRUNC((SQRT(AF595)- IF($G595="w",Parameter!$B$12,Parameter!$D$12))/IF($G595="w",Parameter!$C$12,Parameter!$E$12)))</f>
        <v>0</v>
      </c>
      <c r="AH595" s="60">
        <f t="shared" si="127"/>
        <v>0</v>
      </c>
      <c r="AI595" s="61">
        <f>LOOKUP($F595,Urkunde!$A$2:$A$16,IF($G595="w",Urkunde!$B$2:$B$16,Urkunde!$D$2:$D$16))</f>
        <v>0</v>
      </c>
      <c r="AJ595" s="61">
        <f>LOOKUP($F595,Urkunde!$A$2:$A$16,IF($G595="w",Urkunde!$C$2:$C$16,Urkunde!$E$2:$E$16))</f>
        <v>0</v>
      </c>
      <c r="AK595" s="61" t="str">
        <f t="shared" si="128"/>
        <v>-</v>
      </c>
      <c r="AL595" s="29">
        <f t="shared" si="129"/>
        <v>0</v>
      </c>
      <c r="AM595" s="21">
        <f t="shared" si="130"/>
        <v>0</v>
      </c>
      <c r="AN595" s="21">
        <f t="shared" si="131"/>
        <v>0</v>
      </c>
      <c r="AO595" s="21">
        <f t="shared" si="132"/>
        <v>0</v>
      </c>
      <c r="AP595" s="21">
        <f t="shared" si="133"/>
        <v>0</v>
      </c>
      <c r="AQ595" s="21">
        <f t="shared" si="134"/>
        <v>0</v>
      </c>
      <c r="AR595" s="21">
        <f t="shared" si="135"/>
        <v>0</v>
      </c>
      <c r="AS595" s="21">
        <f t="shared" si="136"/>
        <v>0</v>
      </c>
      <c r="AT595" s="21">
        <f t="shared" si="137"/>
        <v>0</v>
      </c>
      <c r="AU595" s="21">
        <f t="shared" si="138"/>
        <v>0</v>
      </c>
      <c r="AV595" s="21">
        <f t="shared" si="139"/>
        <v>0</v>
      </c>
    </row>
    <row r="596" spans="1:48" ht="15.6" x14ac:dyDescent="0.3">
      <c r="A596" s="51"/>
      <c r="B596" s="50"/>
      <c r="C596" s="96"/>
      <c r="D596" s="96"/>
      <c r="E596" s="49"/>
      <c r="F596" s="52">
        <f t="shared" si="126"/>
        <v>0</v>
      </c>
      <c r="G596" s="48"/>
      <c r="H596" s="38"/>
      <c r="I596" s="54">
        <f>IF(H596=0,0,TRUNC((50/(H596+0.24)- IF($G596="w",Parameter!$B$3,Parameter!$D$3))/IF($G596="w",Parameter!$C$3,Parameter!$E$3)))</f>
        <v>0</v>
      </c>
      <c r="J596" s="105"/>
      <c r="K596" s="54">
        <f>IF(J596=0,0,TRUNC((75/(J596+0.24)- IF($G596="w",Parameter!$B$3,Parameter!$D$3))/IF($G596="w",Parameter!$C$3,Parameter!$E$3)))</f>
        <v>0</v>
      </c>
      <c r="L596" s="105"/>
      <c r="M596" s="54">
        <f>IF(L596=0,0,TRUNC((100/(L596+0.24)- IF($G596="w",Parameter!$B$3,Parameter!$D$3))/IF($G596="w",Parameter!$C$3,Parameter!$E$3)))</f>
        <v>0</v>
      </c>
      <c r="N596" s="80"/>
      <c r="O596" s="79" t="s">
        <v>44</v>
      </c>
      <c r="P596" s="81"/>
      <c r="Q596" s="54">
        <f>IF($G596="m",0,IF(AND($P596=0,$N596=0),0,TRUNC((800/($N596*60+$P596)-IF($G596="w",Parameter!$B$6,Parameter!$D$6))/IF($G596="w",Parameter!$C$6,Parameter!$E$6))))</f>
        <v>0</v>
      </c>
      <c r="R596" s="106"/>
      <c r="S596" s="73">
        <f>IF(R596=0,0,TRUNC((2000/(R596)- IF(Q596="w",Parameter!$B$6,Parameter!$D$6))/IF(Q596="w",Parameter!$C$6,Parameter!$E$6)))</f>
        <v>0</v>
      </c>
      <c r="T596" s="106"/>
      <c r="U596" s="73">
        <f>IF(T596=0,0,TRUNC((2000/(T596)- IF(Q596="w",Parameter!$B$3,Parameter!$D$3))/IF(Q596="w",Parameter!$C$3,Parameter!$E$3)))</f>
        <v>0</v>
      </c>
      <c r="V596" s="80"/>
      <c r="W596" s="79" t="s">
        <v>44</v>
      </c>
      <c r="X596" s="81"/>
      <c r="Y596" s="54">
        <f>IF($G596="w",0,IF(AND($V596=0,$X596=0),0,TRUNC((1000/($V596*60+$X596)-IF($G596="w",Parameter!$B$6,Parameter!$D$6))/IF($G596="w",Parameter!$C$6,Parameter!$E$6))))</f>
        <v>0</v>
      </c>
      <c r="Z596" s="37"/>
      <c r="AA596" s="104">
        <f>IF(Z596=0,0,TRUNC((SQRT(Z596)- IF($G596="w",Parameter!$B$11,Parameter!$D$11))/IF($G596="w",Parameter!$C$11,Parameter!$E$11)))</f>
        <v>0</v>
      </c>
      <c r="AB596" s="105"/>
      <c r="AC596" s="104">
        <f>IF(AB596=0,0,TRUNC((SQRT(AB596)- IF($G596="w",Parameter!$B$10,Parameter!$D$10))/IF($G596="w",Parameter!$C$10,Parameter!$E$10)))</f>
        <v>0</v>
      </c>
      <c r="AD596" s="38"/>
      <c r="AE596" s="55">
        <f>IF(AD596=0,0,TRUNC((SQRT(AD596)- IF($G596="w",Parameter!$B$15,Parameter!$D$15))/IF($G596="w",Parameter!$C$15,Parameter!$E$15)))</f>
        <v>0</v>
      </c>
      <c r="AF596" s="32"/>
      <c r="AG596" s="55">
        <f>IF(AF596=0,0,TRUNC((SQRT(AF596)- IF($G596="w",Parameter!$B$12,Parameter!$D$12))/IF($G596="w",Parameter!$C$12,Parameter!$E$12)))</f>
        <v>0</v>
      </c>
      <c r="AH596" s="60">
        <f t="shared" si="127"/>
        <v>0</v>
      </c>
      <c r="AI596" s="61">
        <f>LOOKUP($F596,Urkunde!$A$2:$A$16,IF($G596="w",Urkunde!$B$2:$B$16,Urkunde!$D$2:$D$16))</f>
        <v>0</v>
      </c>
      <c r="AJ596" s="61">
        <f>LOOKUP($F596,Urkunde!$A$2:$A$16,IF($G596="w",Urkunde!$C$2:$C$16,Urkunde!$E$2:$E$16))</f>
        <v>0</v>
      </c>
      <c r="AK596" s="61" t="str">
        <f t="shared" si="128"/>
        <v>-</v>
      </c>
      <c r="AL596" s="29">
        <f t="shared" si="129"/>
        <v>0</v>
      </c>
      <c r="AM596" s="21">
        <f t="shared" si="130"/>
        <v>0</v>
      </c>
      <c r="AN596" s="21">
        <f t="shared" si="131"/>
        <v>0</v>
      </c>
      <c r="AO596" s="21">
        <f t="shared" si="132"/>
        <v>0</v>
      </c>
      <c r="AP596" s="21">
        <f t="shared" si="133"/>
        <v>0</v>
      </c>
      <c r="AQ596" s="21">
        <f t="shared" si="134"/>
        <v>0</v>
      </c>
      <c r="AR596" s="21">
        <f t="shared" si="135"/>
        <v>0</v>
      </c>
      <c r="AS596" s="21">
        <f t="shared" si="136"/>
        <v>0</v>
      </c>
      <c r="AT596" s="21">
        <f t="shared" si="137"/>
        <v>0</v>
      </c>
      <c r="AU596" s="21">
        <f t="shared" si="138"/>
        <v>0</v>
      </c>
      <c r="AV596" s="21">
        <f t="shared" si="139"/>
        <v>0</v>
      </c>
    </row>
    <row r="597" spans="1:48" ht="15.6" x14ac:dyDescent="0.3">
      <c r="A597" s="51"/>
      <c r="B597" s="50"/>
      <c r="C597" s="96"/>
      <c r="D597" s="96"/>
      <c r="E597" s="49"/>
      <c r="F597" s="52">
        <f t="shared" si="126"/>
        <v>0</v>
      </c>
      <c r="G597" s="48"/>
      <c r="H597" s="38"/>
      <c r="I597" s="54">
        <f>IF(H597=0,0,TRUNC((50/(H597+0.24)- IF($G597="w",Parameter!$B$3,Parameter!$D$3))/IF($G597="w",Parameter!$C$3,Parameter!$E$3)))</f>
        <v>0</v>
      </c>
      <c r="J597" s="105"/>
      <c r="K597" s="54">
        <f>IF(J597=0,0,TRUNC((75/(J597+0.24)- IF($G597="w",Parameter!$B$3,Parameter!$D$3))/IF($G597="w",Parameter!$C$3,Parameter!$E$3)))</f>
        <v>0</v>
      </c>
      <c r="L597" s="105"/>
      <c r="M597" s="54">
        <f>IF(L597=0,0,TRUNC((100/(L597+0.24)- IF($G597="w",Parameter!$B$3,Parameter!$D$3))/IF($G597="w",Parameter!$C$3,Parameter!$E$3)))</f>
        <v>0</v>
      </c>
      <c r="N597" s="80"/>
      <c r="O597" s="79" t="s">
        <v>44</v>
      </c>
      <c r="P597" s="81"/>
      <c r="Q597" s="54">
        <f>IF($G597="m",0,IF(AND($P597=0,$N597=0),0,TRUNC((800/($N597*60+$P597)-IF($G597="w",Parameter!$B$6,Parameter!$D$6))/IF($G597="w",Parameter!$C$6,Parameter!$E$6))))</f>
        <v>0</v>
      </c>
      <c r="R597" s="106"/>
      <c r="S597" s="73">
        <f>IF(R597=0,0,TRUNC((2000/(R597)- IF(Q597="w",Parameter!$B$6,Parameter!$D$6))/IF(Q597="w",Parameter!$C$6,Parameter!$E$6)))</f>
        <v>0</v>
      </c>
      <c r="T597" s="106"/>
      <c r="U597" s="73">
        <f>IF(T597=0,0,TRUNC((2000/(T597)- IF(Q597="w",Parameter!$B$3,Parameter!$D$3))/IF(Q597="w",Parameter!$C$3,Parameter!$E$3)))</f>
        <v>0</v>
      </c>
      <c r="V597" s="80"/>
      <c r="W597" s="79" t="s">
        <v>44</v>
      </c>
      <c r="X597" s="81"/>
      <c r="Y597" s="54">
        <f>IF($G597="w",0,IF(AND($V597=0,$X597=0),0,TRUNC((1000/($V597*60+$X597)-IF($G597="w",Parameter!$B$6,Parameter!$D$6))/IF($G597="w",Parameter!$C$6,Parameter!$E$6))))</f>
        <v>0</v>
      </c>
      <c r="Z597" s="37"/>
      <c r="AA597" s="104">
        <f>IF(Z597=0,0,TRUNC((SQRT(Z597)- IF($G597="w",Parameter!$B$11,Parameter!$D$11))/IF($G597="w",Parameter!$C$11,Parameter!$E$11)))</f>
        <v>0</v>
      </c>
      <c r="AB597" s="105"/>
      <c r="AC597" s="104">
        <f>IF(AB597=0,0,TRUNC((SQRT(AB597)- IF($G597="w",Parameter!$B$10,Parameter!$D$10))/IF($G597="w",Parameter!$C$10,Parameter!$E$10)))</f>
        <v>0</v>
      </c>
      <c r="AD597" s="38"/>
      <c r="AE597" s="55">
        <f>IF(AD597=0,0,TRUNC((SQRT(AD597)- IF($G597="w",Parameter!$B$15,Parameter!$D$15))/IF($G597="w",Parameter!$C$15,Parameter!$E$15)))</f>
        <v>0</v>
      </c>
      <c r="AF597" s="32"/>
      <c r="AG597" s="55">
        <f>IF(AF597=0,0,TRUNC((SQRT(AF597)- IF($G597="w",Parameter!$B$12,Parameter!$D$12))/IF($G597="w",Parameter!$C$12,Parameter!$E$12)))</f>
        <v>0</v>
      </c>
      <c r="AH597" s="60">
        <f t="shared" si="127"/>
        <v>0</v>
      </c>
      <c r="AI597" s="61">
        <f>LOOKUP($F597,Urkunde!$A$2:$A$16,IF($G597="w",Urkunde!$B$2:$B$16,Urkunde!$D$2:$D$16))</f>
        <v>0</v>
      </c>
      <c r="AJ597" s="61">
        <f>LOOKUP($F597,Urkunde!$A$2:$A$16,IF($G597="w",Urkunde!$C$2:$C$16,Urkunde!$E$2:$E$16))</f>
        <v>0</v>
      </c>
      <c r="AK597" s="61" t="str">
        <f t="shared" si="128"/>
        <v>-</v>
      </c>
      <c r="AL597" s="29">
        <f t="shared" si="129"/>
        <v>0</v>
      </c>
      <c r="AM597" s="21">
        <f t="shared" si="130"/>
        <v>0</v>
      </c>
      <c r="AN597" s="21">
        <f t="shared" si="131"/>
        <v>0</v>
      </c>
      <c r="AO597" s="21">
        <f t="shared" si="132"/>
        <v>0</v>
      </c>
      <c r="AP597" s="21">
        <f t="shared" si="133"/>
        <v>0</v>
      </c>
      <c r="AQ597" s="21">
        <f t="shared" si="134"/>
        <v>0</v>
      </c>
      <c r="AR597" s="21">
        <f t="shared" si="135"/>
        <v>0</v>
      </c>
      <c r="AS597" s="21">
        <f t="shared" si="136"/>
        <v>0</v>
      </c>
      <c r="AT597" s="21">
        <f t="shared" si="137"/>
        <v>0</v>
      </c>
      <c r="AU597" s="21">
        <f t="shared" si="138"/>
        <v>0</v>
      </c>
      <c r="AV597" s="21">
        <f t="shared" si="139"/>
        <v>0</v>
      </c>
    </row>
    <row r="598" spans="1:48" ht="15.6" x14ac:dyDescent="0.3">
      <c r="A598" s="51"/>
      <c r="B598" s="50"/>
      <c r="C598" s="96"/>
      <c r="D598" s="96"/>
      <c r="E598" s="49"/>
      <c r="F598" s="52">
        <f t="shared" si="126"/>
        <v>0</v>
      </c>
      <c r="G598" s="48"/>
      <c r="H598" s="38"/>
      <c r="I598" s="54">
        <f>IF(H598=0,0,TRUNC((50/(H598+0.24)- IF($G598="w",Parameter!$B$3,Parameter!$D$3))/IF($G598="w",Parameter!$C$3,Parameter!$E$3)))</f>
        <v>0</v>
      </c>
      <c r="J598" s="105"/>
      <c r="K598" s="54">
        <f>IF(J598=0,0,TRUNC((75/(J598+0.24)- IF($G598="w",Parameter!$B$3,Parameter!$D$3))/IF($G598="w",Parameter!$C$3,Parameter!$E$3)))</f>
        <v>0</v>
      </c>
      <c r="L598" s="105"/>
      <c r="M598" s="54">
        <f>IF(L598=0,0,TRUNC((100/(L598+0.24)- IF($G598="w",Parameter!$B$3,Parameter!$D$3))/IF($G598="w",Parameter!$C$3,Parameter!$E$3)))</f>
        <v>0</v>
      </c>
      <c r="N598" s="80"/>
      <c r="O598" s="79" t="s">
        <v>44</v>
      </c>
      <c r="P598" s="81"/>
      <c r="Q598" s="54">
        <f>IF($G598="m",0,IF(AND($P598=0,$N598=0),0,TRUNC((800/($N598*60+$P598)-IF($G598="w",Parameter!$B$6,Parameter!$D$6))/IF($G598="w",Parameter!$C$6,Parameter!$E$6))))</f>
        <v>0</v>
      </c>
      <c r="R598" s="106"/>
      <c r="S598" s="73">
        <f>IF(R598=0,0,TRUNC((2000/(R598)- IF(Q598="w",Parameter!$B$6,Parameter!$D$6))/IF(Q598="w",Parameter!$C$6,Parameter!$E$6)))</f>
        <v>0</v>
      </c>
      <c r="T598" s="106"/>
      <c r="U598" s="73">
        <f>IF(T598=0,0,TRUNC((2000/(T598)- IF(Q598="w",Parameter!$B$3,Parameter!$D$3))/IF(Q598="w",Parameter!$C$3,Parameter!$E$3)))</f>
        <v>0</v>
      </c>
      <c r="V598" s="80"/>
      <c r="W598" s="79" t="s">
        <v>44</v>
      </c>
      <c r="X598" s="81"/>
      <c r="Y598" s="54">
        <f>IF($G598="w",0,IF(AND($V598=0,$X598=0),0,TRUNC((1000/($V598*60+$X598)-IF($G598="w",Parameter!$B$6,Parameter!$D$6))/IF($G598="w",Parameter!$C$6,Parameter!$E$6))))</f>
        <v>0</v>
      </c>
      <c r="Z598" s="37"/>
      <c r="AA598" s="104">
        <f>IF(Z598=0,0,TRUNC((SQRT(Z598)- IF($G598="w",Parameter!$B$11,Parameter!$D$11))/IF($G598="w",Parameter!$C$11,Parameter!$E$11)))</f>
        <v>0</v>
      </c>
      <c r="AB598" s="105"/>
      <c r="AC598" s="104">
        <f>IF(AB598=0,0,TRUNC((SQRT(AB598)- IF($G598="w",Parameter!$B$10,Parameter!$D$10))/IF($G598="w",Parameter!$C$10,Parameter!$E$10)))</f>
        <v>0</v>
      </c>
      <c r="AD598" s="38"/>
      <c r="AE598" s="55">
        <f>IF(AD598=0,0,TRUNC((SQRT(AD598)- IF($G598="w",Parameter!$B$15,Parameter!$D$15))/IF($G598="w",Parameter!$C$15,Parameter!$E$15)))</f>
        <v>0</v>
      </c>
      <c r="AF598" s="32"/>
      <c r="AG598" s="55">
        <f>IF(AF598=0,0,TRUNC((SQRT(AF598)- IF($G598="w",Parameter!$B$12,Parameter!$D$12))/IF($G598="w",Parameter!$C$12,Parameter!$E$12)))</f>
        <v>0</v>
      </c>
      <c r="AH598" s="60">
        <f t="shared" si="127"/>
        <v>0</v>
      </c>
      <c r="AI598" s="61">
        <f>LOOKUP($F598,Urkunde!$A$2:$A$16,IF($G598="w",Urkunde!$B$2:$B$16,Urkunde!$D$2:$D$16))</f>
        <v>0</v>
      </c>
      <c r="AJ598" s="61">
        <f>LOOKUP($F598,Urkunde!$A$2:$A$16,IF($G598="w",Urkunde!$C$2:$C$16,Urkunde!$E$2:$E$16))</f>
        <v>0</v>
      </c>
      <c r="AK598" s="61" t="str">
        <f t="shared" si="128"/>
        <v>-</v>
      </c>
      <c r="AL598" s="29">
        <f t="shared" si="129"/>
        <v>0</v>
      </c>
      <c r="AM598" s="21">
        <f t="shared" si="130"/>
        <v>0</v>
      </c>
      <c r="AN598" s="21">
        <f t="shared" si="131"/>
        <v>0</v>
      </c>
      <c r="AO598" s="21">
        <f t="shared" si="132"/>
        <v>0</v>
      </c>
      <c r="AP598" s="21">
        <f t="shared" si="133"/>
        <v>0</v>
      </c>
      <c r="AQ598" s="21">
        <f t="shared" si="134"/>
        <v>0</v>
      </c>
      <c r="AR598" s="21">
        <f t="shared" si="135"/>
        <v>0</v>
      </c>
      <c r="AS598" s="21">
        <f t="shared" si="136"/>
        <v>0</v>
      </c>
      <c r="AT598" s="21">
        <f t="shared" si="137"/>
        <v>0</v>
      </c>
      <c r="AU598" s="21">
        <f t="shared" si="138"/>
        <v>0</v>
      </c>
      <c r="AV598" s="21">
        <f t="shared" si="139"/>
        <v>0</v>
      </c>
    </row>
    <row r="599" spans="1:48" ht="15.6" x14ac:dyDescent="0.3">
      <c r="A599" s="51"/>
      <c r="B599" s="50"/>
      <c r="C599" s="96"/>
      <c r="D599" s="96"/>
      <c r="E599" s="49"/>
      <c r="F599" s="52">
        <f t="shared" si="126"/>
        <v>0</v>
      </c>
      <c r="G599" s="48"/>
      <c r="H599" s="38"/>
      <c r="I599" s="54">
        <f>IF(H599=0,0,TRUNC((50/(H599+0.24)- IF($G599="w",Parameter!$B$3,Parameter!$D$3))/IF($G599="w",Parameter!$C$3,Parameter!$E$3)))</f>
        <v>0</v>
      </c>
      <c r="J599" s="105"/>
      <c r="K599" s="54">
        <f>IF(J599=0,0,TRUNC((75/(J599+0.24)- IF($G599="w",Parameter!$B$3,Parameter!$D$3))/IF($G599="w",Parameter!$C$3,Parameter!$E$3)))</f>
        <v>0</v>
      </c>
      <c r="L599" s="105"/>
      <c r="M599" s="54">
        <f>IF(L599=0,0,TRUNC((100/(L599+0.24)- IF($G599="w",Parameter!$B$3,Parameter!$D$3))/IF($G599="w",Parameter!$C$3,Parameter!$E$3)))</f>
        <v>0</v>
      </c>
      <c r="N599" s="80"/>
      <c r="O599" s="79" t="s">
        <v>44</v>
      </c>
      <c r="P599" s="81"/>
      <c r="Q599" s="54">
        <f>IF($G599="m",0,IF(AND($P599=0,$N599=0),0,TRUNC((800/($N599*60+$P599)-IF($G599="w",Parameter!$B$6,Parameter!$D$6))/IF($G599="w",Parameter!$C$6,Parameter!$E$6))))</f>
        <v>0</v>
      </c>
      <c r="R599" s="106"/>
      <c r="S599" s="73">
        <f>IF(R599=0,0,TRUNC((2000/(R599)- IF(Q599="w",Parameter!$B$6,Parameter!$D$6))/IF(Q599="w",Parameter!$C$6,Parameter!$E$6)))</f>
        <v>0</v>
      </c>
      <c r="T599" s="106"/>
      <c r="U599" s="73">
        <f>IF(T599=0,0,TRUNC((2000/(T599)- IF(Q599="w",Parameter!$B$3,Parameter!$D$3))/IF(Q599="w",Parameter!$C$3,Parameter!$E$3)))</f>
        <v>0</v>
      </c>
      <c r="V599" s="80"/>
      <c r="W599" s="79" t="s">
        <v>44</v>
      </c>
      <c r="X599" s="81"/>
      <c r="Y599" s="54">
        <f>IF($G599="w",0,IF(AND($V599=0,$X599=0),0,TRUNC((1000/($V599*60+$X599)-IF($G599="w",Parameter!$B$6,Parameter!$D$6))/IF($G599="w",Parameter!$C$6,Parameter!$E$6))))</f>
        <v>0</v>
      </c>
      <c r="Z599" s="37"/>
      <c r="AA599" s="104">
        <f>IF(Z599=0,0,TRUNC((SQRT(Z599)- IF($G599="w",Parameter!$B$11,Parameter!$D$11))/IF($G599="w",Parameter!$C$11,Parameter!$E$11)))</f>
        <v>0</v>
      </c>
      <c r="AB599" s="105"/>
      <c r="AC599" s="104">
        <f>IF(AB599=0,0,TRUNC((SQRT(AB599)- IF($G599="w",Parameter!$B$10,Parameter!$D$10))/IF($G599="w",Parameter!$C$10,Parameter!$E$10)))</f>
        <v>0</v>
      </c>
      <c r="AD599" s="38"/>
      <c r="AE599" s="55">
        <f>IF(AD599=0,0,TRUNC((SQRT(AD599)- IF($G599="w",Parameter!$B$15,Parameter!$D$15))/IF($G599="w",Parameter!$C$15,Parameter!$E$15)))</f>
        <v>0</v>
      </c>
      <c r="AF599" s="32"/>
      <c r="AG599" s="55">
        <f>IF(AF599=0,0,TRUNC((SQRT(AF599)- IF($G599="w",Parameter!$B$12,Parameter!$D$12))/IF($G599="w",Parameter!$C$12,Parameter!$E$12)))</f>
        <v>0</v>
      </c>
      <c r="AH599" s="60">
        <f t="shared" si="127"/>
        <v>0</v>
      </c>
      <c r="AI599" s="61">
        <f>LOOKUP($F599,Urkunde!$A$2:$A$16,IF($G599="w",Urkunde!$B$2:$B$16,Urkunde!$D$2:$D$16))</f>
        <v>0</v>
      </c>
      <c r="AJ599" s="61">
        <f>LOOKUP($F599,Urkunde!$A$2:$A$16,IF($G599="w",Urkunde!$C$2:$C$16,Urkunde!$E$2:$E$16))</f>
        <v>0</v>
      </c>
      <c r="AK599" s="61" t="str">
        <f t="shared" si="128"/>
        <v>-</v>
      </c>
      <c r="AL599" s="29">
        <f t="shared" si="129"/>
        <v>0</v>
      </c>
      <c r="AM599" s="21">
        <f t="shared" si="130"/>
        <v>0</v>
      </c>
      <c r="AN599" s="21">
        <f t="shared" si="131"/>
        <v>0</v>
      </c>
      <c r="AO599" s="21">
        <f t="shared" si="132"/>
        <v>0</v>
      </c>
      <c r="AP599" s="21">
        <f t="shared" si="133"/>
        <v>0</v>
      </c>
      <c r="AQ599" s="21">
        <f t="shared" si="134"/>
        <v>0</v>
      </c>
      <c r="AR599" s="21">
        <f t="shared" si="135"/>
        <v>0</v>
      </c>
      <c r="AS599" s="21">
        <f t="shared" si="136"/>
        <v>0</v>
      </c>
      <c r="AT599" s="21">
        <f t="shared" si="137"/>
        <v>0</v>
      </c>
      <c r="AU599" s="21">
        <f t="shared" si="138"/>
        <v>0</v>
      </c>
      <c r="AV599" s="21">
        <f t="shared" si="139"/>
        <v>0</v>
      </c>
    </row>
    <row r="600" spans="1:48" ht="15.6" x14ac:dyDescent="0.3">
      <c r="A600" s="51"/>
      <c r="B600" s="50"/>
      <c r="C600" s="96"/>
      <c r="D600" s="96"/>
      <c r="E600" s="49"/>
      <c r="F600" s="52">
        <f t="shared" si="126"/>
        <v>0</v>
      </c>
      <c r="G600" s="48"/>
      <c r="H600" s="38"/>
      <c r="I600" s="54">
        <f>IF(H600=0,0,TRUNC((50/(H600+0.24)- IF($G600="w",Parameter!$B$3,Parameter!$D$3))/IF($G600="w",Parameter!$C$3,Parameter!$E$3)))</f>
        <v>0</v>
      </c>
      <c r="J600" s="105"/>
      <c r="K600" s="54">
        <f>IF(J600=0,0,TRUNC((75/(J600+0.24)- IF($G600="w",Parameter!$B$3,Parameter!$D$3))/IF($G600="w",Parameter!$C$3,Parameter!$E$3)))</f>
        <v>0</v>
      </c>
      <c r="L600" s="105"/>
      <c r="M600" s="54">
        <f>IF(L600=0,0,TRUNC((100/(L600+0.24)- IF($G600="w",Parameter!$B$3,Parameter!$D$3))/IF($G600="w",Parameter!$C$3,Parameter!$E$3)))</f>
        <v>0</v>
      </c>
      <c r="N600" s="80"/>
      <c r="O600" s="79" t="s">
        <v>44</v>
      </c>
      <c r="P600" s="81"/>
      <c r="Q600" s="54">
        <f>IF($G600="m",0,IF(AND($P600=0,$N600=0),0,TRUNC((800/($N600*60+$P600)-IF($G600="w",Parameter!$B$6,Parameter!$D$6))/IF($G600="w",Parameter!$C$6,Parameter!$E$6))))</f>
        <v>0</v>
      </c>
      <c r="R600" s="106"/>
      <c r="S600" s="73">
        <f>IF(R600=0,0,TRUNC((2000/(R600)- IF(Q600="w",Parameter!$B$6,Parameter!$D$6))/IF(Q600="w",Parameter!$C$6,Parameter!$E$6)))</f>
        <v>0</v>
      </c>
      <c r="T600" s="106"/>
      <c r="U600" s="73">
        <f>IF(T600=0,0,TRUNC((2000/(T600)- IF(Q600="w",Parameter!$B$3,Parameter!$D$3))/IF(Q600="w",Parameter!$C$3,Parameter!$E$3)))</f>
        <v>0</v>
      </c>
      <c r="V600" s="80"/>
      <c r="W600" s="79" t="s">
        <v>44</v>
      </c>
      <c r="X600" s="81"/>
      <c r="Y600" s="54">
        <f>IF($G600="w",0,IF(AND($V600=0,$X600=0),0,TRUNC((1000/($V600*60+$X600)-IF($G600="w",Parameter!$B$6,Parameter!$D$6))/IF($G600="w",Parameter!$C$6,Parameter!$E$6))))</f>
        <v>0</v>
      </c>
      <c r="Z600" s="37"/>
      <c r="AA600" s="104">
        <f>IF(Z600=0,0,TRUNC((SQRT(Z600)- IF($G600="w",Parameter!$B$11,Parameter!$D$11))/IF($G600="w",Parameter!$C$11,Parameter!$E$11)))</f>
        <v>0</v>
      </c>
      <c r="AB600" s="105"/>
      <c r="AC600" s="104">
        <f>IF(AB600=0,0,TRUNC((SQRT(AB600)- IF($G600="w",Parameter!$B$10,Parameter!$D$10))/IF($G600="w",Parameter!$C$10,Parameter!$E$10)))</f>
        <v>0</v>
      </c>
      <c r="AD600" s="38"/>
      <c r="AE600" s="55">
        <f>IF(AD600=0,0,TRUNC((SQRT(AD600)- IF($G600="w",Parameter!$B$15,Parameter!$D$15))/IF($G600="w",Parameter!$C$15,Parameter!$E$15)))</f>
        <v>0</v>
      </c>
      <c r="AF600" s="32"/>
      <c r="AG600" s="55">
        <f>IF(AF600=0,0,TRUNC((SQRT(AF600)- IF($G600="w",Parameter!$B$12,Parameter!$D$12))/IF($G600="w",Parameter!$C$12,Parameter!$E$12)))</f>
        <v>0</v>
      </c>
      <c r="AH600" s="60">
        <f t="shared" si="127"/>
        <v>0</v>
      </c>
      <c r="AI600" s="61">
        <f>LOOKUP($F600,Urkunde!$A$2:$A$16,IF($G600="w",Urkunde!$B$2:$B$16,Urkunde!$D$2:$D$16))</f>
        <v>0</v>
      </c>
      <c r="AJ600" s="61">
        <f>LOOKUP($F600,Urkunde!$A$2:$A$16,IF($G600="w",Urkunde!$C$2:$C$16,Urkunde!$E$2:$E$16))</f>
        <v>0</v>
      </c>
      <c r="AK600" s="61" t="str">
        <f t="shared" si="128"/>
        <v>-</v>
      </c>
      <c r="AL600" s="29">
        <f t="shared" si="129"/>
        <v>0</v>
      </c>
      <c r="AM600" s="21">
        <f t="shared" si="130"/>
        <v>0</v>
      </c>
      <c r="AN600" s="21">
        <f t="shared" si="131"/>
        <v>0</v>
      </c>
      <c r="AO600" s="21">
        <f t="shared" si="132"/>
        <v>0</v>
      </c>
      <c r="AP600" s="21">
        <f t="shared" si="133"/>
        <v>0</v>
      </c>
      <c r="AQ600" s="21">
        <f t="shared" si="134"/>
        <v>0</v>
      </c>
      <c r="AR600" s="21">
        <f t="shared" si="135"/>
        <v>0</v>
      </c>
      <c r="AS600" s="21">
        <f t="shared" si="136"/>
        <v>0</v>
      </c>
      <c r="AT600" s="21">
        <f t="shared" si="137"/>
        <v>0</v>
      </c>
      <c r="AU600" s="21">
        <f t="shared" si="138"/>
        <v>0</v>
      </c>
      <c r="AV600" s="21">
        <f t="shared" si="139"/>
        <v>0</v>
      </c>
    </row>
    <row r="601" spans="1:48" ht="15.6" x14ac:dyDescent="0.3">
      <c r="A601" s="51"/>
      <c r="B601" s="50"/>
      <c r="C601" s="96"/>
      <c r="D601" s="96"/>
      <c r="E601" s="49"/>
      <c r="F601" s="52">
        <f t="shared" si="126"/>
        <v>0</v>
      </c>
      <c r="G601" s="48"/>
      <c r="H601" s="38"/>
      <c r="I601" s="54">
        <f>IF(H601=0,0,TRUNC((50/(H601+0.24)- IF($G601="w",Parameter!$B$3,Parameter!$D$3))/IF($G601="w",Parameter!$C$3,Parameter!$E$3)))</f>
        <v>0</v>
      </c>
      <c r="J601" s="105"/>
      <c r="K601" s="54">
        <f>IF(J601=0,0,TRUNC((75/(J601+0.24)- IF($G601="w",Parameter!$B$3,Parameter!$D$3))/IF($G601="w",Parameter!$C$3,Parameter!$E$3)))</f>
        <v>0</v>
      </c>
      <c r="L601" s="105"/>
      <c r="M601" s="54">
        <f>IF(L601=0,0,TRUNC((100/(L601+0.24)- IF($G601="w",Parameter!$B$3,Parameter!$D$3))/IF($G601="w",Parameter!$C$3,Parameter!$E$3)))</f>
        <v>0</v>
      </c>
      <c r="N601" s="80"/>
      <c r="O601" s="79" t="s">
        <v>44</v>
      </c>
      <c r="P601" s="81"/>
      <c r="Q601" s="54">
        <f>IF($G601="m",0,IF(AND($P601=0,$N601=0),0,TRUNC((800/($N601*60+$P601)-IF($G601="w",Parameter!$B$6,Parameter!$D$6))/IF($G601="w",Parameter!$C$6,Parameter!$E$6))))</f>
        <v>0</v>
      </c>
      <c r="R601" s="106"/>
      <c r="S601" s="73">
        <f>IF(R601=0,0,TRUNC((2000/(R601)- IF(Q601="w",Parameter!$B$6,Parameter!$D$6))/IF(Q601="w",Parameter!$C$6,Parameter!$E$6)))</f>
        <v>0</v>
      </c>
      <c r="T601" s="106"/>
      <c r="U601" s="73">
        <f>IF(T601=0,0,TRUNC((2000/(T601)- IF(Q601="w",Parameter!$B$3,Parameter!$D$3))/IF(Q601="w",Parameter!$C$3,Parameter!$E$3)))</f>
        <v>0</v>
      </c>
      <c r="V601" s="80"/>
      <c r="W601" s="79" t="s">
        <v>44</v>
      </c>
      <c r="X601" s="81"/>
      <c r="Y601" s="54">
        <f>IF($G601="w",0,IF(AND($V601=0,$X601=0),0,TRUNC((1000/($V601*60+$X601)-IF($G601="w",Parameter!$B$6,Parameter!$D$6))/IF($G601="w",Parameter!$C$6,Parameter!$E$6))))</f>
        <v>0</v>
      </c>
      <c r="Z601" s="37"/>
      <c r="AA601" s="104">
        <f>IF(Z601=0,0,TRUNC((SQRT(Z601)- IF($G601="w",Parameter!$B$11,Parameter!$D$11))/IF($G601="w",Parameter!$C$11,Parameter!$E$11)))</f>
        <v>0</v>
      </c>
      <c r="AB601" s="105"/>
      <c r="AC601" s="104">
        <f>IF(AB601=0,0,TRUNC((SQRT(AB601)- IF($G601="w",Parameter!$B$10,Parameter!$D$10))/IF($G601="w",Parameter!$C$10,Parameter!$E$10)))</f>
        <v>0</v>
      </c>
      <c r="AD601" s="38"/>
      <c r="AE601" s="55">
        <f>IF(AD601=0,0,TRUNC((SQRT(AD601)- IF($G601="w",Parameter!$B$15,Parameter!$D$15))/IF($G601="w",Parameter!$C$15,Parameter!$E$15)))</f>
        <v>0</v>
      </c>
      <c r="AF601" s="32"/>
      <c r="AG601" s="55">
        <f>IF(AF601=0,0,TRUNC((SQRT(AF601)- IF($G601="w",Parameter!$B$12,Parameter!$D$12))/IF($G601="w",Parameter!$C$12,Parameter!$E$12)))</f>
        <v>0</v>
      </c>
      <c r="AH601" s="60">
        <f t="shared" si="127"/>
        <v>0</v>
      </c>
      <c r="AI601" s="61">
        <f>LOOKUP($F601,Urkunde!$A$2:$A$16,IF($G601="w",Urkunde!$B$2:$B$16,Urkunde!$D$2:$D$16))</f>
        <v>0</v>
      </c>
      <c r="AJ601" s="61">
        <f>LOOKUP($F601,Urkunde!$A$2:$A$16,IF($G601="w",Urkunde!$C$2:$C$16,Urkunde!$E$2:$E$16))</f>
        <v>0</v>
      </c>
      <c r="AK601" s="61" t="str">
        <f t="shared" si="128"/>
        <v>-</v>
      </c>
      <c r="AL601" s="29">
        <f t="shared" si="129"/>
        <v>0</v>
      </c>
      <c r="AM601" s="21">
        <f t="shared" si="130"/>
        <v>0</v>
      </c>
      <c r="AN601" s="21">
        <f t="shared" si="131"/>
        <v>0</v>
      </c>
      <c r="AO601" s="21">
        <f t="shared" si="132"/>
        <v>0</v>
      </c>
      <c r="AP601" s="21">
        <f t="shared" si="133"/>
        <v>0</v>
      </c>
      <c r="AQ601" s="21">
        <f t="shared" si="134"/>
        <v>0</v>
      </c>
      <c r="AR601" s="21">
        <f t="shared" si="135"/>
        <v>0</v>
      </c>
      <c r="AS601" s="21">
        <f t="shared" si="136"/>
        <v>0</v>
      </c>
      <c r="AT601" s="21">
        <f t="shared" si="137"/>
        <v>0</v>
      </c>
      <c r="AU601" s="21">
        <f t="shared" si="138"/>
        <v>0</v>
      </c>
      <c r="AV601" s="21">
        <f t="shared" si="139"/>
        <v>0</v>
      </c>
    </row>
    <row r="602" spans="1:48" ht="15.6" x14ac:dyDescent="0.3">
      <c r="A602" s="51"/>
      <c r="B602" s="50"/>
      <c r="C602" s="96"/>
      <c r="D602" s="96"/>
      <c r="E602" s="49"/>
      <c r="F602" s="52">
        <f t="shared" si="126"/>
        <v>0</v>
      </c>
      <c r="G602" s="48"/>
      <c r="H602" s="38"/>
      <c r="I602" s="54">
        <f>IF(H602=0,0,TRUNC((50/(H602+0.24)- IF($G602="w",Parameter!$B$3,Parameter!$D$3))/IF($G602="w",Parameter!$C$3,Parameter!$E$3)))</f>
        <v>0</v>
      </c>
      <c r="J602" s="105"/>
      <c r="K602" s="54">
        <f>IF(J602=0,0,TRUNC((75/(J602+0.24)- IF($G602="w",Parameter!$B$3,Parameter!$D$3))/IF($G602="w",Parameter!$C$3,Parameter!$E$3)))</f>
        <v>0</v>
      </c>
      <c r="L602" s="105"/>
      <c r="M602" s="54">
        <f>IF(L602=0,0,TRUNC((100/(L602+0.24)- IF($G602="w",Parameter!$B$3,Parameter!$D$3))/IF($G602="w",Parameter!$C$3,Parameter!$E$3)))</f>
        <v>0</v>
      </c>
      <c r="N602" s="80"/>
      <c r="O602" s="79" t="s">
        <v>44</v>
      </c>
      <c r="P602" s="81"/>
      <c r="Q602" s="54">
        <f>IF($G602="m",0,IF(AND($P602=0,$N602=0),0,TRUNC((800/($N602*60+$P602)-IF($G602="w",Parameter!$B$6,Parameter!$D$6))/IF($G602="w",Parameter!$C$6,Parameter!$E$6))))</f>
        <v>0</v>
      </c>
      <c r="R602" s="106"/>
      <c r="S602" s="73">
        <f>IF(R602=0,0,TRUNC((2000/(R602)- IF(Q602="w",Parameter!$B$6,Parameter!$D$6))/IF(Q602="w",Parameter!$C$6,Parameter!$E$6)))</f>
        <v>0</v>
      </c>
      <c r="T602" s="106"/>
      <c r="U602" s="73">
        <f>IF(T602=0,0,TRUNC((2000/(T602)- IF(Q602="w",Parameter!$B$3,Parameter!$D$3))/IF(Q602="w",Parameter!$C$3,Parameter!$E$3)))</f>
        <v>0</v>
      </c>
      <c r="V602" s="80"/>
      <c r="W602" s="79" t="s">
        <v>44</v>
      </c>
      <c r="X602" s="81"/>
      <c r="Y602" s="54">
        <f>IF($G602="w",0,IF(AND($V602=0,$X602=0),0,TRUNC((1000/($V602*60+$X602)-IF($G602="w",Parameter!$B$6,Parameter!$D$6))/IF($G602="w",Parameter!$C$6,Parameter!$E$6))))</f>
        <v>0</v>
      </c>
      <c r="Z602" s="37"/>
      <c r="AA602" s="104">
        <f>IF(Z602=0,0,TRUNC((SQRT(Z602)- IF($G602="w",Parameter!$B$11,Parameter!$D$11))/IF($G602="w",Parameter!$C$11,Parameter!$E$11)))</f>
        <v>0</v>
      </c>
      <c r="AB602" s="105"/>
      <c r="AC602" s="104">
        <f>IF(AB602=0,0,TRUNC((SQRT(AB602)- IF($G602="w",Parameter!$B$10,Parameter!$D$10))/IF($G602="w",Parameter!$C$10,Parameter!$E$10)))</f>
        <v>0</v>
      </c>
      <c r="AD602" s="38"/>
      <c r="AE602" s="55">
        <f>IF(AD602=0,0,TRUNC((SQRT(AD602)- IF($G602="w",Parameter!$B$15,Parameter!$D$15))/IF($G602="w",Parameter!$C$15,Parameter!$E$15)))</f>
        <v>0</v>
      </c>
      <c r="AF602" s="32"/>
      <c r="AG602" s="55">
        <f>IF(AF602=0,0,TRUNC((SQRT(AF602)- IF($G602="w",Parameter!$B$12,Parameter!$D$12))/IF($G602="w",Parameter!$C$12,Parameter!$E$12)))</f>
        <v>0</v>
      </c>
      <c r="AH602" s="60">
        <f t="shared" si="127"/>
        <v>0</v>
      </c>
      <c r="AI602" s="61">
        <f>LOOKUP($F602,Urkunde!$A$2:$A$16,IF($G602="w",Urkunde!$B$2:$B$16,Urkunde!$D$2:$D$16))</f>
        <v>0</v>
      </c>
      <c r="AJ602" s="61">
        <f>LOOKUP($F602,Urkunde!$A$2:$A$16,IF($G602="w",Urkunde!$C$2:$C$16,Urkunde!$E$2:$E$16))</f>
        <v>0</v>
      </c>
      <c r="AK602" s="61" t="str">
        <f t="shared" si="128"/>
        <v>-</v>
      </c>
      <c r="AL602" s="29">
        <f t="shared" si="129"/>
        <v>0</v>
      </c>
      <c r="AM602" s="21">
        <f t="shared" si="130"/>
        <v>0</v>
      </c>
      <c r="AN602" s="21">
        <f t="shared" si="131"/>
        <v>0</v>
      </c>
      <c r="AO602" s="21">
        <f t="shared" si="132"/>
        <v>0</v>
      </c>
      <c r="AP602" s="21">
        <f t="shared" si="133"/>
        <v>0</v>
      </c>
      <c r="AQ602" s="21">
        <f t="shared" si="134"/>
        <v>0</v>
      </c>
      <c r="AR602" s="21">
        <f t="shared" si="135"/>
        <v>0</v>
      </c>
      <c r="AS602" s="21">
        <f t="shared" si="136"/>
        <v>0</v>
      </c>
      <c r="AT602" s="21">
        <f t="shared" si="137"/>
        <v>0</v>
      </c>
      <c r="AU602" s="21">
        <f t="shared" si="138"/>
        <v>0</v>
      </c>
      <c r="AV602" s="21">
        <f t="shared" si="139"/>
        <v>0</v>
      </c>
    </row>
    <row r="603" spans="1:48" ht="15.6" x14ac:dyDescent="0.3">
      <c r="A603" s="51"/>
      <c r="B603" s="50"/>
      <c r="C603" s="96"/>
      <c r="D603" s="96"/>
      <c r="E603" s="49"/>
      <c r="F603" s="52">
        <f t="shared" si="126"/>
        <v>0</v>
      </c>
      <c r="G603" s="48"/>
      <c r="H603" s="38"/>
      <c r="I603" s="54">
        <f>IF(H603=0,0,TRUNC((50/(H603+0.24)- IF($G603="w",Parameter!$B$3,Parameter!$D$3))/IF($G603="w",Parameter!$C$3,Parameter!$E$3)))</f>
        <v>0</v>
      </c>
      <c r="J603" s="105"/>
      <c r="K603" s="54">
        <f>IF(J603=0,0,TRUNC((75/(J603+0.24)- IF($G603="w",Parameter!$B$3,Parameter!$D$3))/IF($G603="w",Parameter!$C$3,Parameter!$E$3)))</f>
        <v>0</v>
      </c>
      <c r="L603" s="105"/>
      <c r="M603" s="54">
        <f>IF(L603=0,0,TRUNC((100/(L603+0.24)- IF($G603="w",Parameter!$B$3,Parameter!$D$3))/IF($G603="w",Parameter!$C$3,Parameter!$E$3)))</f>
        <v>0</v>
      </c>
      <c r="N603" s="80"/>
      <c r="O603" s="79" t="s">
        <v>44</v>
      </c>
      <c r="P603" s="81"/>
      <c r="Q603" s="54">
        <f>IF($G603="m",0,IF(AND($P603=0,$N603=0),0,TRUNC((800/($N603*60+$P603)-IF($G603="w",Parameter!$B$6,Parameter!$D$6))/IF($G603="w",Parameter!$C$6,Parameter!$E$6))))</f>
        <v>0</v>
      </c>
      <c r="R603" s="106"/>
      <c r="S603" s="73">
        <f>IF(R603=0,0,TRUNC((2000/(R603)- IF(Q603="w",Parameter!$B$6,Parameter!$D$6))/IF(Q603="w",Parameter!$C$6,Parameter!$E$6)))</f>
        <v>0</v>
      </c>
      <c r="T603" s="106"/>
      <c r="U603" s="73">
        <f>IF(T603=0,0,TRUNC((2000/(T603)- IF(Q603="w",Parameter!$B$3,Parameter!$D$3))/IF(Q603="w",Parameter!$C$3,Parameter!$E$3)))</f>
        <v>0</v>
      </c>
      <c r="V603" s="80"/>
      <c r="W603" s="79" t="s">
        <v>44</v>
      </c>
      <c r="X603" s="81"/>
      <c r="Y603" s="54">
        <f>IF($G603="w",0,IF(AND($V603=0,$X603=0),0,TRUNC((1000/($V603*60+$X603)-IF($G603="w",Parameter!$B$6,Parameter!$D$6))/IF($G603="w",Parameter!$C$6,Parameter!$E$6))))</f>
        <v>0</v>
      </c>
      <c r="Z603" s="37"/>
      <c r="AA603" s="104">
        <f>IF(Z603=0,0,TRUNC((SQRT(Z603)- IF($G603="w",Parameter!$B$11,Parameter!$D$11))/IF($G603="w",Parameter!$C$11,Parameter!$E$11)))</f>
        <v>0</v>
      </c>
      <c r="AB603" s="105"/>
      <c r="AC603" s="104">
        <f>IF(AB603=0,0,TRUNC((SQRT(AB603)- IF($G603="w",Parameter!$B$10,Parameter!$D$10))/IF($G603="w",Parameter!$C$10,Parameter!$E$10)))</f>
        <v>0</v>
      </c>
      <c r="AD603" s="38"/>
      <c r="AE603" s="55">
        <f>IF(AD603=0,0,TRUNC((SQRT(AD603)- IF($G603="w",Parameter!$B$15,Parameter!$D$15))/IF($G603="w",Parameter!$C$15,Parameter!$E$15)))</f>
        <v>0</v>
      </c>
      <c r="AF603" s="32"/>
      <c r="AG603" s="55">
        <f>IF(AF603=0,0,TRUNC((SQRT(AF603)- IF($G603="w",Parameter!$B$12,Parameter!$D$12))/IF($G603="w",Parameter!$C$12,Parameter!$E$12)))</f>
        <v>0</v>
      </c>
      <c r="AH603" s="60">
        <f t="shared" si="127"/>
        <v>0</v>
      </c>
      <c r="AI603" s="61">
        <f>LOOKUP($F603,Urkunde!$A$2:$A$16,IF($G603="w",Urkunde!$B$2:$B$16,Urkunde!$D$2:$D$16))</f>
        <v>0</v>
      </c>
      <c r="AJ603" s="61">
        <f>LOOKUP($F603,Urkunde!$A$2:$A$16,IF($G603="w",Urkunde!$C$2:$C$16,Urkunde!$E$2:$E$16))</f>
        <v>0</v>
      </c>
      <c r="AK603" s="61" t="str">
        <f t="shared" si="128"/>
        <v>-</v>
      </c>
      <c r="AL603" s="29">
        <f t="shared" si="129"/>
        <v>0</v>
      </c>
      <c r="AM603" s="21">
        <f t="shared" si="130"/>
        <v>0</v>
      </c>
      <c r="AN603" s="21">
        <f t="shared" si="131"/>
        <v>0</v>
      </c>
      <c r="AO603" s="21">
        <f t="shared" si="132"/>
        <v>0</v>
      </c>
      <c r="AP603" s="21">
        <f t="shared" si="133"/>
        <v>0</v>
      </c>
      <c r="AQ603" s="21">
        <f t="shared" si="134"/>
        <v>0</v>
      </c>
      <c r="AR603" s="21">
        <f t="shared" si="135"/>
        <v>0</v>
      </c>
      <c r="AS603" s="21">
        <f t="shared" si="136"/>
        <v>0</v>
      </c>
      <c r="AT603" s="21">
        <f t="shared" si="137"/>
        <v>0</v>
      </c>
      <c r="AU603" s="21">
        <f t="shared" si="138"/>
        <v>0</v>
      </c>
      <c r="AV603" s="21">
        <f t="shared" si="139"/>
        <v>0</v>
      </c>
    </row>
    <row r="604" spans="1:48" ht="15.6" x14ac:dyDescent="0.3">
      <c r="A604" s="51"/>
      <c r="B604" s="50"/>
      <c r="C604" s="96"/>
      <c r="D604" s="96"/>
      <c r="E604" s="49"/>
      <c r="F604" s="52">
        <f t="shared" si="126"/>
        <v>0</v>
      </c>
      <c r="G604" s="48"/>
      <c r="H604" s="38"/>
      <c r="I604" s="54">
        <f>IF(H604=0,0,TRUNC((50/(H604+0.24)- IF($G604="w",Parameter!$B$3,Parameter!$D$3))/IF($G604="w",Parameter!$C$3,Parameter!$E$3)))</f>
        <v>0</v>
      </c>
      <c r="J604" s="105"/>
      <c r="K604" s="54">
        <f>IF(J604=0,0,TRUNC((75/(J604+0.24)- IF($G604="w",Parameter!$B$3,Parameter!$D$3))/IF($G604="w",Parameter!$C$3,Parameter!$E$3)))</f>
        <v>0</v>
      </c>
      <c r="L604" s="105"/>
      <c r="M604" s="54">
        <f>IF(L604=0,0,TRUNC((100/(L604+0.24)- IF($G604="w",Parameter!$B$3,Parameter!$D$3))/IF($G604="w",Parameter!$C$3,Parameter!$E$3)))</f>
        <v>0</v>
      </c>
      <c r="N604" s="80"/>
      <c r="O604" s="79" t="s">
        <v>44</v>
      </c>
      <c r="P604" s="81"/>
      <c r="Q604" s="54">
        <f>IF($G604="m",0,IF(AND($P604=0,$N604=0),0,TRUNC((800/($N604*60+$P604)-IF($G604="w",Parameter!$B$6,Parameter!$D$6))/IF($G604="w",Parameter!$C$6,Parameter!$E$6))))</f>
        <v>0</v>
      </c>
      <c r="R604" s="106"/>
      <c r="S604" s="73">
        <f>IF(R604=0,0,TRUNC((2000/(R604)- IF(Q604="w",Parameter!$B$6,Parameter!$D$6))/IF(Q604="w",Parameter!$C$6,Parameter!$E$6)))</f>
        <v>0</v>
      </c>
      <c r="T604" s="106"/>
      <c r="U604" s="73">
        <f>IF(T604=0,0,TRUNC((2000/(T604)- IF(Q604="w",Parameter!$B$3,Parameter!$D$3))/IF(Q604="w",Parameter!$C$3,Parameter!$E$3)))</f>
        <v>0</v>
      </c>
      <c r="V604" s="80"/>
      <c r="W604" s="79" t="s">
        <v>44</v>
      </c>
      <c r="X604" s="81"/>
      <c r="Y604" s="54">
        <f>IF($G604="w",0,IF(AND($V604=0,$X604=0),0,TRUNC((1000/($V604*60+$X604)-IF($G604="w",Parameter!$B$6,Parameter!$D$6))/IF($G604="w",Parameter!$C$6,Parameter!$E$6))))</f>
        <v>0</v>
      </c>
      <c r="Z604" s="37"/>
      <c r="AA604" s="104">
        <f>IF(Z604=0,0,TRUNC((SQRT(Z604)- IF($G604="w",Parameter!$B$11,Parameter!$D$11))/IF($G604="w",Parameter!$C$11,Parameter!$E$11)))</f>
        <v>0</v>
      </c>
      <c r="AB604" s="105"/>
      <c r="AC604" s="104">
        <f>IF(AB604=0,0,TRUNC((SQRT(AB604)- IF($G604="w",Parameter!$B$10,Parameter!$D$10))/IF($G604="w",Parameter!$C$10,Parameter!$E$10)))</f>
        <v>0</v>
      </c>
      <c r="AD604" s="38"/>
      <c r="AE604" s="55">
        <f>IF(AD604=0,0,TRUNC((SQRT(AD604)- IF($G604="w",Parameter!$B$15,Parameter!$D$15))/IF($G604="w",Parameter!$C$15,Parameter!$E$15)))</f>
        <v>0</v>
      </c>
      <c r="AF604" s="32"/>
      <c r="AG604" s="55">
        <f>IF(AF604=0,0,TRUNC((SQRT(AF604)- IF($G604="w",Parameter!$B$12,Parameter!$D$12))/IF($G604="w",Parameter!$C$12,Parameter!$E$12)))</f>
        <v>0</v>
      </c>
      <c r="AH604" s="60">
        <f t="shared" si="127"/>
        <v>0</v>
      </c>
      <c r="AI604" s="61">
        <f>LOOKUP($F604,Urkunde!$A$2:$A$16,IF($G604="w",Urkunde!$B$2:$B$16,Urkunde!$D$2:$D$16))</f>
        <v>0</v>
      </c>
      <c r="AJ604" s="61">
        <f>LOOKUP($F604,Urkunde!$A$2:$A$16,IF($G604="w",Urkunde!$C$2:$C$16,Urkunde!$E$2:$E$16))</f>
        <v>0</v>
      </c>
      <c r="AK604" s="61" t="str">
        <f t="shared" si="128"/>
        <v>-</v>
      </c>
      <c r="AL604" s="29">
        <f t="shared" si="129"/>
        <v>0</v>
      </c>
      <c r="AM604" s="21">
        <f t="shared" si="130"/>
        <v>0</v>
      </c>
      <c r="AN604" s="21">
        <f t="shared" si="131"/>
        <v>0</v>
      </c>
      <c r="AO604" s="21">
        <f t="shared" si="132"/>
        <v>0</v>
      </c>
      <c r="AP604" s="21">
        <f t="shared" si="133"/>
        <v>0</v>
      </c>
      <c r="AQ604" s="21">
        <f t="shared" si="134"/>
        <v>0</v>
      </c>
      <c r="AR604" s="21">
        <f t="shared" si="135"/>
        <v>0</v>
      </c>
      <c r="AS604" s="21">
        <f t="shared" si="136"/>
        <v>0</v>
      </c>
      <c r="AT604" s="21">
        <f t="shared" si="137"/>
        <v>0</v>
      </c>
      <c r="AU604" s="21">
        <f t="shared" si="138"/>
        <v>0</v>
      </c>
      <c r="AV604" s="21">
        <f t="shared" si="139"/>
        <v>0</v>
      </c>
    </row>
    <row r="605" spans="1:48" ht="15.6" x14ac:dyDescent="0.3">
      <c r="A605" s="51"/>
      <c r="B605" s="50"/>
      <c r="C605" s="96"/>
      <c r="D605" s="96"/>
      <c r="E605" s="49"/>
      <c r="F605" s="52">
        <f t="shared" si="126"/>
        <v>0</v>
      </c>
      <c r="G605" s="48"/>
      <c r="H605" s="38"/>
      <c r="I605" s="54">
        <f>IF(H605=0,0,TRUNC((50/(H605+0.24)- IF($G605="w",Parameter!$B$3,Parameter!$D$3))/IF($G605="w",Parameter!$C$3,Parameter!$E$3)))</f>
        <v>0</v>
      </c>
      <c r="J605" s="105"/>
      <c r="K605" s="54">
        <f>IF(J605=0,0,TRUNC((75/(J605+0.24)- IF($G605="w",Parameter!$B$3,Parameter!$D$3))/IF($G605="w",Parameter!$C$3,Parameter!$E$3)))</f>
        <v>0</v>
      </c>
      <c r="L605" s="105"/>
      <c r="M605" s="54">
        <f>IF(L605=0,0,TRUNC((100/(L605+0.24)- IF($G605="w",Parameter!$B$3,Parameter!$D$3))/IF($G605="w",Parameter!$C$3,Parameter!$E$3)))</f>
        <v>0</v>
      </c>
      <c r="N605" s="80"/>
      <c r="O605" s="79" t="s">
        <v>44</v>
      </c>
      <c r="P605" s="81"/>
      <c r="Q605" s="54">
        <f>IF($G605="m",0,IF(AND($P605=0,$N605=0),0,TRUNC((800/($N605*60+$P605)-IF($G605="w",Parameter!$B$6,Parameter!$D$6))/IF($G605="w",Parameter!$C$6,Parameter!$E$6))))</f>
        <v>0</v>
      </c>
      <c r="R605" s="106"/>
      <c r="S605" s="73">
        <f>IF(R605=0,0,TRUNC((2000/(R605)- IF(Q605="w",Parameter!$B$6,Parameter!$D$6))/IF(Q605="w",Parameter!$C$6,Parameter!$E$6)))</f>
        <v>0</v>
      </c>
      <c r="T605" s="106"/>
      <c r="U605" s="73">
        <f>IF(T605=0,0,TRUNC((2000/(T605)- IF(Q605="w",Parameter!$B$3,Parameter!$D$3))/IF(Q605="w",Parameter!$C$3,Parameter!$E$3)))</f>
        <v>0</v>
      </c>
      <c r="V605" s="80"/>
      <c r="W605" s="79" t="s">
        <v>44</v>
      </c>
      <c r="X605" s="81"/>
      <c r="Y605" s="54">
        <f>IF($G605="w",0,IF(AND($V605=0,$X605=0),0,TRUNC((1000/($V605*60+$X605)-IF($G605="w",Parameter!$B$6,Parameter!$D$6))/IF($G605="w",Parameter!$C$6,Parameter!$E$6))))</f>
        <v>0</v>
      </c>
      <c r="Z605" s="37"/>
      <c r="AA605" s="104">
        <f>IF(Z605=0,0,TRUNC((SQRT(Z605)- IF($G605="w",Parameter!$B$11,Parameter!$D$11))/IF($G605="w",Parameter!$C$11,Parameter!$E$11)))</f>
        <v>0</v>
      </c>
      <c r="AB605" s="105"/>
      <c r="AC605" s="104">
        <f>IF(AB605=0,0,TRUNC((SQRT(AB605)- IF($G605="w",Parameter!$B$10,Parameter!$D$10))/IF($G605="w",Parameter!$C$10,Parameter!$E$10)))</f>
        <v>0</v>
      </c>
      <c r="AD605" s="38"/>
      <c r="AE605" s="55">
        <f>IF(AD605=0,0,TRUNC((SQRT(AD605)- IF($G605="w",Parameter!$B$15,Parameter!$D$15))/IF($G605="w",Parameter!$C$15,Parameter!$E$15)))</f>
        <v>0</v>
      </c>
      <c r="AF605" s="32"/>
      <c r="AG605" s="55">
        <f>IF(AF605=0,0,TRUNC((SQRT(AF605)- IF($G605="w",Parameter!$B$12,Parameter!$D$12))/IF($G605="w",Parameter!$C$12,Parameter!$E$12)))</f>
        <v>0</v>
      </c>
      <c r="AH605" s="60">
        <f t="shared" si="127"/>
        <v>0</v>
      </c>
      <c r="AI605" s="61">
        <f>LOOKUP($F605,Urkunde!$A$2:$A$16,IF($G605="w",Urkunde!$B$2:$B$16,Urkunde!$D$2:$D$16))</f>
        <v>0</v>
      </c>
      <c r="AJ605" s="61">
        <f>LOOKUP($F605,Urkunde!$A$2:$A$16,IF($G605="w",Urkunde!$C$2:$C$16,Urkunde!$E$2:$E$16))</f>
        <v>0</v>
      </c>
      <c r="AK605" s="61" t="str">
        <f t="shared" si="128"/>
        <v>-</v>
      </c>
      <c r="AL605" s="29">
        <f t="shared" si="129"/>
        <v>0</v>
      </c>
      <c r="AM605" s="21">
        <f t="shared" si="130"/>
        <v>0</v>
      </c>
      <c r="AN605" s="21">
        <f t="shared" si="131"/>
        <v>0</v>
      </c>
      <c r="AO605" s="21">
        <f t="shared" si="132"/>
        <v>0</v>
      </c>
      <c r="AP605" s="21">
        <f t="shared" si="133"/>
        <v>0</v>
      </c>
      <c r="AQ605" s="21">
        <f t="shared" si="134"/>
        <v>0</v>
      </c>
      <c r="AR605" s="21">
        <f t="shared" si="135"/>
        <v>0</v>
      </c>
      <c r="AS605" s="21">
        <f t="shared" si="136"/>
        <v>0</v>
      </c>
      <c r="AT605" s="21">
        <f t="shared" si="137"/>
        <v>0</v>
      </c>
      <c r="AU605" s="21">
        <f t="shared" si="138"/>
        <v>0</v>
      </c>
      <c r="AV605" s="21">
        <f t="shared" si="139"/>
        <v>0</v>
      </c>
    </row>
    <row r="606" spans="1:48" ht="15.6" x14ac:dyDescent="0.3">
      <c r="A606" s="51"/>
      <c r="B606" s="50"/>
      <c r="C606" s="96"/>
      <c r="D606" s="96"/>
      <c r="E606" s="49"/>
      <c r="F606" s="52">
        <f t="shared" si="126"/>
        <v>0</v>
      </c>
      <c r="G606" s="48"/>
      <c r="H606" s="38"/>
      <c r="I606" s="54">
        <f>IF(H606=0,0,TRUNC((50/(H606+0.24)- IF($G606="w",Parameter!$B$3,Parameter!$D$3))/IF($G606="w",Parameter!$C$3,Parameter!$E$3)))</f>
        <v>0</v>
      </c>
      <c r="J606" s="105"/>
      <c r="K606" s="54">
        <f>IF(J606=0,0,TRUNC((75/(J606+0.24)- IF($G606="w",Parameter!$B$3,Parameter!$D$3))/IF($G606="w",Parameter!$C$3,Parameter!$E$3)))</f>
        <v>0</v>
      </c>
      <c r="L606" s="105"/>
      <c r="M606" s="54">
        <f>IF(L606=0,0,TRUNC((100/(L606+0.24)- IF($G606="w",Parameter!$B$3,Parameter!$D$3))/IF($G606="w",Parameter!$C$3,Parameter!$E$3)))</f>
        <v>0</v>
      </c>
      <c r="N606" s="80"/>
      <c r="O606" s="79" t="s">
        <v>44</v>
      </c>
      <c r="P606" s="81"/>
      <c r="Q606" s="54">
        <f>IF($G606="m",0,IF(AND($P606=0,$N606=0),0,TRUNC((800/($N606*60+$P606)-IF($G606="w",Parameter!$B$6,Parameter!$D$6))/IF($G606="w",Parameter!$C$6,Parameter!$E$6))))</f>
        <v>0</v>
      </c>
      <c r="R606" s="106"/>
      <c r="S606" s="73">
        <f>IF(R606=0,0,TRUNC((2000/(R606)- IF(Q606="w",Parameter!$B$6,Parameter!$D$6))/IF(Q606="w",Parameter!$C$6,Parameter!$E$6)))</f>
        <v>0</v>
      </c>
      <c r="T606" s="106"/>
      <c r="U606" s="73">
        <f>IF(T606=0,0,TRUNC((2000/(T606)- IF(Q606="w",Parameter!$B$3,Parameter!$D$3))/IF(Q606="w",Parameter!$C$3,Parameter!$E$3)))</f>
        <v>0</v>
      </c>
      <c r="V606" s="80"/>
      <c r="W606" s="79" t="s">
        <v>44</v>
      </c>
      <c r="X606" s="81"/>
      <c r="Y606" s="54">
        <f>IF($G606="w",0,IF(AND($V606=0,$X606=0),0,TRUNC((1000/($V606*60+$X606)-IF($G606="w",Parameter!$B$6,Parameter!$D$6))/IF($G606="w",Parameter!$C$6,Parameter!$E$6))))</f>
        <v>0</v>
      </c>
      <c r="Z606" s="37"/>
      <c r="AA606" s="104">
        <f>IF(Z606=0,0,TRUNC((SQRT(Z606)- IF($G606="w",Parameter!$B$11,Parameter!$D$11))/IF($G606="w",Parameter!$C$11,Parameter!$E$11)))</f>
        <v>0</v>
      </c>
      <c r="AB606" s="105"/>
      <c r="AC606" s="104">
        <f>IF(AB606=0,0,TRUNC((SQRT(AB606)- IF($G606="w",Parameter!$B$10,Parameter!$D$10))/IF($G606="w",Parameter!$C$10,Parameter!$E$10)))</f>
        <v>0</v>
      </c>
      <c r="AD606" s="38"/>
      <c r="AE606" s="55">
        <f>IF(AD606=0,0,TRUNC((SQRT(AD606)- IF($G606="w",Parameter!$B$15,Parameter!$D$15))/IF($G606="w",Parameter!$C$15,Parameter!$E$15)))</f>
        <v>0</v>
      </c>
      <c r="AF606" s="32"/>
      <c r="AG606" s="55">
        <f>IF(AF606=0,0,TRUNC((SQRT(AF606)- IF($G606="w",Parameter!$B$12,Parameter!$D$12))/IF($G606="w",Parameter!$C$12,Parameter!$E$12)))</f>
        <v>0</v>
      </c>
      <c r="AH606" s="60">
        <f t="shared" si="127"/>
        <v>0</v>
      </c>
      <c r="AI606" s="61">
        <f>LOOKUP($F606,Urkunde!$A$2:$A$16,IF($G606="w",Urkunde!$B$2:$B$16,Urkunde!$D$2:$D$16))</f>
        <v>0</v>
      </c>
      <c r="AJ606" s="61">
        <f>LOOKUP($F606,Urkunde!$A$2:$A$16,IF($G606="w",Urkunde!$C$2:$C$16,Urkunde!$E$2:$E$16))</f>
        <v>0</v>
      </c>
      <c r="AK606" s="61" t="str">
        <f t="shared" si="128"/>
        <v>-</v>
      </c>
      <c r="AL606" s="29">
        <f t="shared" si="129"/>
        <v>0</v>
      </c>
      <c r="AM606" s="21">
        <f t="shared" si="130"/>
        <v>0</v>
      </c>
      <c r="AN606" s="21">
        <f t="shared" si="131"/>
        <v>0</v>
      </c>
      <c r="AO606" s="21">
        <f t="shared" si="132"/>
        <v>0</v>
      </c>
      <c r="AP606" s="21">
        <f t="shared" si="133"/>
        <v>0</v>
      </c>
      <c r="AQ606" s="21">
        <f t="shared" si="134"/>
        <v>0</v>
      </c>
      <c r="AR606" s="21">
        <f t="shared" si="135"/>
        <v>0</v>
      </c>
      <c r="AS606" s="21">
        <f t="shared" si="136"/>
        <v>0</v>
      </c>
      <c r="AT606" s="21">
        <f t="shared" si="137"/>
        <v>0</v>
      </c>
      <c r="AU606" s="21">
        <f t="shared" si="138"/>
        <v>0</v>
      </c>
      <c r="AV606" s="21">
        <f t="shared" si="139"/>
        <v>0</v>
      </c>
    </row>
    <row r="607" spans="1:48" ht="15.6" x14ac:dyDescent="0.3">
      <c r="A607" s="51"/>
      <c r="B607" s="50"/>
      <c r="C607" s="96"/>
      <c r="D607" s="96"/>
      <c r="E607" s="49"/>
      <c r="F607" s="52">
        <f t="shared" si="126"/>
        <v>0</v>
      </c>
      <c r="G607" s="48"/>
      <c r="H607" s="38"/>
      <c r="I607" s="54">
        <f>IF(H607=0,0,TRUNC((50/(H607+0.24)- IF($G607="w",Parameter!$B$3,Parameter!$D$3))/IF($G607="w",Parameter!$C$3,Parameter!$E$3)))</f>
        <v>0</v>
      </c>
      <c r="J607" s="105"/>
      <c r="K607" s="54">
        <f>IF(J607=0,0,TRUNC((75/(J607+0.24)- IF($G607="w",Parameter!$B$3,Parameter!$D$3))/IF($G607="w",Parameter!$C$3,Parameter!$E$3)))</f>
        <v>0</v>
      </c>
      <c r="L607" s="105"/>
      <c r="M607" s="54">
        <f>IF(L607=0,0,TRUNC((100/(L607+0.24)- IF($G607="w",Parameter!$B$3,Parameter!$D$3))/IF($G607="w",Parameter!$C$3,Parameter!$E$3)))</f>
        <v>0</v>
      </c>
      <c r="N607" s="80"/>
      <c r="O607" s="79" t="s">
        <v>44</v>
      </c>
      <c r="P607" s="81"/>
      <c r="Q607" s="54">
        <f>IF($G607="m",0,IF(AND($P607=0,$N607=0),0,TRUNC((800/($N607*60+$P607)-IF($G607="w",Parameter!$B$6,Parameter!$D$6))/IF($G607="w",Parameter!$C$6,Parameter!$E$6))))</f>
        <v>0</v>
      </c>
      <c r="R607" s="106"/>
      <c r="S607" s="73">
        <f>IF(R607=0,0,TRUNC((2000/(R607)- IF(Q607="w",Parameter!$B$6,Parameter!$D$6))/IF(Q607="w",Parameter!$C$6,Parameter!$E$6)))</f>
        <v>0</v>
      </c>
      <c r="T607" s="106"/>
      <c r="U607" s="73">
        <f>IF(T607=0,0,TRUNC((2000/(T607)- IF(Q607="w",Parameter!$B$3,Parameter!$D$3))/IF(Q607="w",Parameter!$C$3,Parameter!$E$3)))</f>
        <v>0</v>
      </c>
      <c r="V607" s="80"/>
      <c r="W607" s="79" t="s">
        <v>44</v>
      </c>
      <c r="X607" s="81"/>
      <c r="Y607" s="54">
        <f>IF($G607="w",0,IF(AND($V607=0,$X607=0),0,TRUNC((1000/($V607*60+$X607)-IF($G607="w",Parameter!$B$6,Parameter!$D$6))/IF($G607="w",Parameter!$C$6,Parameter!$E$6))))</f>
        <v>0</v>
      </c>
      <c r="Z607" s="37"/>
      <c r="AA607" s="104">
        <f>IF(Z607=0,0,TRUNC((SQRT(Z607)- IF($G607="w",Parameter!$B$11,Parameter!$D$11))/IF($G607="w",Parameter!$C$11,Parameter!$E$11)))</f>
        <v>0</v>
      </c>
      <c r="AB607" s="105"/>
      <c r="AC607" s="104">
        <f>IF(AB607=0,0,TRUNC((SQRT(AB607)- IF($G607="w",Parameter!$B$10,Parameter!$D$10))/IF($G607="w",Parameter!$C$10,Parameter!$E$10)))</f>
        <v>0</v>
      </c>
      <c r="AD607" s="38"/>
      <c r="AE607" s="55">
        <f>IF(AD607=0,0,TRUNC((SQRT(AD607)- IF($G607="w",Parameter!$B$15,Parameter!$D$15))/IF($G607="w",Parameter!$C$15,Parameter!$E$15)))</f>
        <v>0</v>
      </c>
      <c r="AF607" s="32"/>
      <c r="AG607" s="55">
        <f>IF(AF607=0,0,TRUNC((SQRT(AF607)- IF($G607="w",Parameter!$B$12,Parameter!$D$12))/IF($G607="w",Parameter!$C$12,Parameter!$E$12)))</f>
        <v>0</v>
      </c>
      <c r="AH607" s="60">
        <f t="shared" si="127"/>
        <v>0</v>
      </c>
      <c r="AI607" s="61">
        <f>LOOKUP($F607,Urkunde!$A$2:$A$16,IF($G607="w",Urkunde!$B$2:$B$16,Urkunde!$D$2:$D$16))</f>
        <v>0</v>
      </c>
      <c r="AJ607" s="61">
        <f>LOOKUP($F607,Urkunde!$A$2:$A$16,IF($G607="w",Urkunde!$C$2:$C$16,Urkunde!$E$2:$E$16))</f>
        <v>0</v>
      </c>
      <c r="AK607" s="61" t="str">
        <f t="shared" si="128"/>
        <v>-</v>
      </c>
      <c r="AL607" s="29">
        <f t="shared" si="129"/>
        <v>0</v>
      </c>
      <c r="AM607" s="21">
        <f t="shared" si="130"/>
        <v>0</v>
      </c>
      <c r="AN607" s="21">
        <f t="shared" si="131"/>
        <v>0</v>
      </c>
      <c r="AO607" s="21">
        <f t="shared" si="132"/>
        <v>0</v>
      </c>
      <c r="AP607" s="21">
        <f t="shared" si="133"/>
        <v>0</v>
      </c>
      <c r="AQ607" s="21">
        <f t="shared" si="134"/>
        <v>0</v>
      </c>
      <c r="AR607" s="21">
        <f t="shared" si="135"/>
        <v>0</v>
      </c>
      <c r="AS607" s="21">
        <f t="shared" si="136"/>
        <v>0</v>
      </c>
      <c r="AT607" s="21">
        <f t="shared" si="137"/>
        <v>0</v>
      </c>
      <c r="AU607" s="21">
        <f t="shared" si="138"/>
        <v>0</v>
      </c>
      <c r="AV607" s="21">
        <f t="shared" si="139"/>
        <v>0</v>
      </c>
    </row>
    <row r="608" spans="1:48" ht="15.6" x14ac:dyDescent="0.3">
      <c r="A608" s="51"/>
      <c r="B608" s="50"/>
      <c r="C608" s="96"/>
      <c r="D608" s="96"/>
      <c r="E608" s="49"/>
      <c r="F608" s="52">
        <f t="shared" si="126"/>
        <v>0</v>
      </c>
      <c r="G608" s="48"/>
      <c r="H608" s="38"/>
      <c r="I608" s="54">
        <f>IF(H608=0,0,TRUNC((50/(H608+0.24)- IF($G608="w",Parameter!$B$3,Parameter!$D$3))/IF($G608="w",Parameter!$C$3,Parameter!$E$3)))</f>
        <v>0</v>
      </c>
      <c r="J608" s="105"/>
      <c r="K608" s="54">
        <f>IF(J608=0,0,TRUNC((75/(J608+0.24)- IF($G608="w",Parameter!$B$3,Parameter!$D$3))/IF($G608="w",Parameter!$C$3,Parameter!$E$3)))</f>
        <v>0</v>
      </c>
      <c r="L608" s="105"/>
      <c r="M608" s="54">
        <f>IF(L608=0,0,TRUNC((100/(L608+0.24)- IF($G608="w",Parameter!$B$3,Parameter!$D$3))/IF($G608="w",Parameter!$C$3,Parameter!$E$3)))</f>
        <v>0</v>
      </c>
      <c r="N608" s="80"/>
      <c r="O608" s="79" t="s">
        <v>44</v>
      </c>
      <c r="P608" s="81"/>
      <c r="Q608" s="54">
        <f>IF($G608="m",0,IF(AND($P608=0,$N608=0),0,TRUNC((800/($N608*60+$P608)-IF($G608="w",Parameter!$B$6,Parameter!$D$6))/IF($G608="w",Parameter!$C$6,Parameter!$E$6))))</f>
        <v>0</v>
      </c>
      <c r="R608" s="106"/>
      <c r="S608" s="73">
        <f>IF(R608=0,0,TRUNC((2000/(R608)- IF(Q608="w",Parameter!$B$6,Parameter!$D$6))/IF(Q608="w",Parameter!$C$6,Parameter!$E$6)))</f>
        <v>0</v>
      </c>
      <c r="T608" s="106"/>
      <c r="U608" s="73">
        <f>IF(T608=0,0,TRUNC((2000/(T608)- IF(Q608="w",Parameter!$B$3,Parameter!$D$3))/IF(Q608="w",Parameter!$C$3,Parameter!$E$3)))</f>
        <v>0</v>
      </c>
      <c r="V608" s="80"/>
      <c r="W608" s="79" t="s">
        <v>44</v>
      </c>
      <c r="X608" s="81"/>
      <c r="Y608" s="54">
        <f>IF($G608="w",0,IF(AND($V608=0,$X608=0),0,TRUNC((1000/($V608*60+$X608)-IF($G608="w",Parameter!$B$6,Parameter!$D$6))/IF($G608="w",Parameter!$C$6,Parameter!$E$6))))</f>
        <v>0</v>
      </c>
      <c r="Z608" s="37"/>
      <c r="AA608" s="104">
        <f>IF(Z608=0,0,TRUNC((SQRT(Z608)- IF($G608="w",Parameter!$B$11,Parameter!$D$11))/IF($G608="w",Parameter!$C$11,Parameter!$E$11)))</f>
        <v>0</v>
      </c>
      <c r="AB608" s="105"/>
      <c r="AC608" s="104">
        <f>IF(AB608=0,0,TRUNC((SQRT(AB608)- IF($G608="w",Parameter!$B$10,Parameter!$D$10))/IF($G608="w",Parameter!$C$10,Parameter!$E$10)))</f>
        <v>0</v>
      </c>
      <c r="AD608" s="38"/>
      <c r="AE608" s="55">
        <f>IF(AD608=0,0,TRUNC((SQRT(AD608)- IF($G608="w",Parameter!$B$15,Parameter!$D$15))/IF($G608="w",Parameter!$C$15,Parameter!$E$15)))</f>
        <v>0</v>
      </c>
      <c r="AF608" s="32"/>
      <c r="AG608" s="55">
        <f>IF(AF608=0,0,TRUNC((SQRT(AF608)- IF($G608="w",Parameter!$B$12,Parameter!$D$12))/IF($G608="w",Parameter!$C$12,Parameter!$E$12)))</f>
        <v>0</v>
      </c>
      <c r="AH608" s="60">
        <f t="shared" si="127"/>
        <v>0</v>
      </c>
      <c r="AI608" s="61">
        <f>LOOKUP($F608,Urkunde!$A$2:$A$16,IF($G608="w",Urkunde!$B$2:$B$16,Urkunde!$D$2:$D$16))</f>
        <v>0</v>
      </c>
      <c r="AJ608" s="61">
        <f>LOOKUP($F608,Urkunde!$A$2:$A$16,IF($G608="w",Urkunde!$C$2:$C$16,Urkunde!$E$2:$E$16))</f>
        <v>0</v>
      </c>
      <c r="AK608" s="61" t="str">
        <f t="shared" si="128"/>
        <v>-</v>
      </c>
      <c r="AL608" s="29">
        <f t="shared" si="129"/>
        <v>0</v>
      </c>
      <c r="AM608" s="21">
        <f t="shared" si="130"/>
        <v>0</v>
      </c>
      <c r="AN608" s="21">
        <f t="shared" si="131"/>
        <v>0</v>
      </c>
      <c r="AO608" s="21">
        <f t="shared" si="132"/>
        <v>0</v>
      </c>
      <c r="AP608" s="21">
        <f t="shared" si="133"/>
        <v>0</v>
      </c>
      <c r="AQ608" s="21">
        <f t="shared" si="134"/>
        <v>0</v>
      </c>
      <c r="AR608" s="21">
        <f t="shared" si="135"/>
        <v>0</v>
      </c>
      <c r="AS608" s="21">
        <f t="shared" si="136"/>
        <v>0</v>
      </c>
      <c r="AT608" s="21">
        <f t="shared" si="137"/>
        <v>0</v>
      </c>
      <c r="AU608" s="21">
        <f t="shared" si="138"/>
        <v>0</v>
      </c>
      <c r="AV608" s="21">
        <f t="shared" si="139"/>
        <v>0</v>
      </c>
    </row>
    <row r="609" spans="1:48" ht="15.6" x14ac:dyDescent="0.3">
      <c r="A609" s="51"/>
      <c r="B609" s="50"/>
      <c r="C609" s="96"/>
      <c r="D609" s="96"/>
      <c r="E609" s="49"/>
      <c r="F609" s="52">
        <f t="shared" si="126"/>
        <v>0</v>
      </c>
      <c r="G609" s="48"/>
      <c r="H609" s="38"/>
      <c r="I609" s="54">
        <f>IF(H609=0,0,TRUNC((50/(H609+0.24)- IF($G609="w",Parameter!$B$3,Parameter!$D$3))/IF($G609="w",Parameter!$C$3,Parameter!$E$3)))</f>
        <v>0</v>
      </c>
      <c r="J609" s="105"/>
      <c r="K609" s="54">
        <f>IF(J609=0,0,TRUNC((75/(J609+0.24)- IF($G609="w",Parameter!$B$3,Parameter!$D$3))/IF($G609="w",Parameter!$C$3,Parameter!$E$3)))</f>
        <v>0</v>
      </c>
      <c r="L609" s="105"/>
      <c r="M609" s="54">
        <f>IF(L609=0,0,TRUNC((100/(L609+0.24)- IF($G609="w",Parameter!$B$3,Parameter!$D$3))/IF($G609="w",Parameter!$C$3,Parameter!$E$3)))</f>
        <v>0</v>
      </c>
      <c r="N609" s="80"/>
      <c r="O609" s="79" t="s">
        <v>44</v>
      </c>
      <c r="P609" s="81"/>
      <c r="Q609" s="54">
        <f>IF($G609="m",0,IF(AND($P609=0,$N609=0),0,TRUNC((800/($N609*60+$P609)-IF($G609="w",Parameter!$B$6,Parameter!$D$6))/IF($G609="w",Parameter!$C$6,Parameter!$E$6))))</f>
        <v>0</v>
      </c>
      <c r="R609" s="106"/>
      <c r="S609" s="73">
        <f>IF(R609=0,0,TRUNC((2000/(R609)- IF(Q609="w",Parameter!$B$6,Parameter!$D$6))/IF(Q609="w",Parameter!$C$6,Parameter!$E$6)))</f>
        <v>0</v>
      </c>
      <c r="T609" s="106"/>
      <c r="U609" s="73">
        <f>IF(T609=0,0,TRUNC((2000/(T609)- IF(Q609="w",Parameter!$B$3,Parameter!$D$3))/IF(Q609="w",Parameter!$C$3,Parameter!$E$3)))</f>
        <v>0</v>
      </c>
      <c r="V609" s="80"/>
      <c r="W609" s="79" t="s">
        <v>44</v>
      </c>
      <c r="X609" s="81"/>
      <c r="Y609" s="54">
        <f>IF($G609="w",0,IF(AND($V609=0,$X609=0),0,TRUNC((1000/($V609*60+$X609)-IF($G609="w",Parameter!$B$6,Parameter!$D$6))/IF($G609="w",Parameter!$C$6,Parameter!$E$6))))</f>
        <v>0</v>
      </c>
      <c r="Z609" s="37"/>
      <c r="AA609" s="104">
        <f>IF(Z609=0,0,TRUNC((SQRT(Z609)- IF($G609="w",Parameter!$B$11,Parameter!$D$11))/IF($G609="w",Parameter!$C$11,Parameter!$E$11)))</f>
        <v>0</v>
      </c>
      <c r="AB609" s="105"/>
      <c r="AC609" s="104">
        <f>IF(AB609=0,0,TRUNC((SQRT(AB609)- IF($G609="w",Parameter!$B$10,Parameter!$D$10))/IF($G609="w",Parameter!$C$10,Parameter!$E$10)))</f>
        <v>0</v>
      </c>
      <c r="AD609" s="38"/>
      <c r="AE609" s="55">
        <f>IF(AD609=0,0,TRUNC((SQRT(AD609)- IF($G609="w",Parameter!$B$15,Parameter!$D$15))/IF($G609="w",Parameter!$C$15,Parameter!$E$15)))</f>
        <v>0</v>
      </c>
      <c r="AF609" s="32"/>
      <c r="AG609" s="55">
        <f>IF(AF609=0,0,TRUNC((SQRT(AF609)- IF($G609="w",Parameter!$B$12,Parameter!$D$12))/IF($G609="w",Parameter!$C$12,Parameter!$E$12)))</f>
        <v>0</v>
      </c>
      <c r="AH609" s="60">
        <f t="shared" si="127"/>
        <v>0</v>
      </c>
      <c r="AI609" s="61">
        <f>LOOKUP($F609,Urkunde!$A$2:$A$16,IF($G609="w",Urkunde!$B$2:$B$16,Urkunde!$D$2:$D$16))</f>
        <v>0</v>
      </c>
      <c r="AJ609" s="61">
        <f>LOOKUP($F609,Urkunde!$A$2:$A$16,IF($G609="w",Urkunde!$C$2:$C$16,Urkunde!$E$2:$E$16))</f>
        <v>0</v>
      </c>
      <c r="AK609" s="61" t="str">
        <f t="shared" si="128"/>
        <v>-</v>
      </c>
      <c r="AL609" s="29">
        <f t="shared" si="129"/>
        <v>0</v>
      </c>
      <c r="AM609" s="21">
        <f t="shared" si="130"/>
        <v>0</v>
      </c>
      <c r="AN609" s="21">
        <f t="shared" si="131"/>
        <v>0</v>
      </c>
      <c r="AO609" s="21">
        <f t="shared" si="132"/>
        <v>0</v>
      </c>
      <c r="AP609" s="21">
        <f t="shared" si="133"/>
        <v>0</v>
      </c>
      <c r="AQ609" s="21">
        <f t="shared" si="134"/>
        <v>0</v>
      </c>
      <c r="AR609" s="21">
        <f t="shared" si="135"/>
        <v>0</v>
      </c>
      <c r="AS609" s="21">
        <f t="shared" si="136"/>
        <v>0</v>
      </c>
      <c r="AT609" s="21">
        <f t="shared" si="137"/>
        <v>0</v>
      </c>
      <c r="AU609" s="21">
        <f t="shared" si="138"/>
        <v>0</v>
      </c>
      <c r="AV609" s="21">
        <f t="shared" si="139"/>
        <v>0</v>
      </c>
    </row>
    <row r="610" spans="1:48" ht="15.6" x14ac:dyDescent="0.3">
      <c r="A610" s="51"/>
      <c r="B610" s="50"/>
      <c r="C610" s="96"/>
      <c r="D610" s="96"/>
      <c r="E610" s="49"/>
      <c r="F610" s="52">
        <f t="shared" si="126"/>
        <v>0</v>
      </c>
      <c r="G610" s="48"/>
      <c r="H610" s="38"/>
      <c r="I610" s="54">
        <f>IF(H610=0,0,TRUNC((50/(H610+0.24)- IF($G610="w",Parameter!$B$3,Parameter!$D$3))/IF($G610="w",Parameter!$C$3,Parameter!$E$3)))</f>
        <v>0</v>
      </c>
      <c r="J610" s="105"/>
      <c r="K610" s="54">
        <f>IF(J610=0,0,TRUNC((75/(J610+0.24)- IF($G610="w",Parameter!$B$3,Parameter!$D$3))/IF($G610="w",Parameter!$C$3,Parameter!$E$3)))</f>
        <v>0</v>
      </c>
      <c r="L610" s="105"/>
      <c r="M610" s="54">
        <f>IF(L610=0,0,TRUNC((100/(L610+0.24)- IF($G610="w",Parameter!$B$3,Parameter!$D$3))/IF($G610="w",Parameter!$C$3,Parameter!$E$3)))</f>
        <v>0</v>
      </c>
      <c r="N610" s="80"/>
      <c r="O610" s="79" t="s">
        <v>44</v>
      </c>
      <c r="P610" s="81"/>
      <c r="Q610" s="54">
        <f>IF($G610="m",0,IF(AND($P610=0,$N610=0),0,TRUNC((800/($N610*60+$P610)-IF($G610="w",Parameter!$B$6,Parameter!$D$6))/IF($G610="w",Parameter!$C$6,Parameter!$E$6))))</f>
        <v>0</v>
      </c>
      <c r="R610" s="106"/>
      <c r="S610" s="73">
        <f>IF(R610=0,0,TRUNC((2000/(R610)- IF(Q610="w",Parameter!$B$6,Parameter!$D$6))/IF(Q610="w",Parameter!$C$6,Parameter!$E$6)))</f>
        <v>0</v>
      </c>
      <c r="T610" s="106"/>
      <c r="U610" s="73">
        <f>IF(T610=0,0,TRUNC((2000/(T610)- IF(Q610="w",Parameter!$B$3,Parameter!$D$3))/IF(Q610="w",Parameter!$C$3,Parameter!$E$3)))</f>
        <v>0</v>
      </c>
      <c r="V610" s="80"/>
      <c r="W610" s="79" t="s">
        <v>44</v>
      </c>
      <c r="X610" s="81"/>
      <c r="Y610" s="54">
        <f>IF($G610="w",0,IF(AND($V610=0,$X610=0),0,TRUNC((1000/($V610*60+$X610)-IF($G610="w",Parameter!$B$6,Parameter!$D$6))/IF($G610="w",Parameter!$C$6,Parameter!$E$6))))</f>
        <v>0</v>
      </c>
      <c r="Z610" s="37"/>
      <c r="AA610" s="104">
        <f>IF(Z610=0,0,TRUNC((SQRT(Z610)- IF($G610="w",Parameter!$B$11,Parameter!$D$11))/IF($G610="w",Parameter!$C$11,Parameter!$E$11)))</f>
        <v>0</v>
      </c>
      <c r="AB610" s="105"/>
      <c r="AC610" s="104">
        <f>IF(AB610=0,0,TRUNC((SQRT(AB610)- IF($G610="w",Parameter!$B$10,Parameter!$D$10))/IF($G610="w",Parameter!$C$10,Parameter!$E$10)))</f>
        <v>0</v>
      </c>
      <c r="AD610" s="38"/>
      <c r="AE610" s="55">
        <f>IF(AD610=0,0,TRUNC((SQRT(AD610)- IF($G610="w",Parameter!$B$15,Parameter!$D$15))/IF($G610="w",Parameter!$C$15,Parameter!$E$15)))</f>
        <v>0</v>
      </c>
      <c r="AF610" s="32"/>
      <c r="AG610" s="55">
        <f>IF(AF610=0,0,TRUNC((SQRT(AF610)- IF($G610="w",Parameter!$B$12,Parameter!$D$12))/IF($G610="w",Parameter!$C$12,Parameter!$E$12)))</f>
        <v>0</v>
      </c>
      <c r="AH610" s="60">
        <f t="shared" si="127"/>
        <v>0</v>
      </c>
      <c r="AI610" s="61">
        <f>LOOKUP($F610,Urkunde!$A$2:$A$16,IF($G610="w",Urkunde!$B$2:$B$16,Urkunde!$D$2:$D$16))</f>
        <v>0</v>
      </c>
      <c r="AJ610" s="61">
        <f>LOOKUP($F610,Urkunde!$A$2:$A$16,IF($G610="w",Urkunde!$C$2:$C$16,Urkunde!$E$2:$E$16))</f>
        <v>0</v>
      </c>
      <c r="AK610" s="61" t="str">
        <f t="shared" si="128"/>
        <v>-</v>
      </c>
      <c r="AL610" s="29">
        <f t="shared" si="129"/>
        <v>0</v>
      </c>
      <c r="AM610" s="21">
        <f t="shared" si="130"/>
        <v>0</v>
      </c>
      <c r="AN610" s="21">
        <f t="shared" si="131"/>
        <v>0</v>
      </c>
      <c r="AO610" s="21">
        <f t="shared" si="132"/>
        <v>0</v>
      </c>
      <c r="AP610" s="21">
        <f t="shared" si="133"/>
        <v>0</v>
      </c>
      <c r="AQ610" s="21">
        <f t="shared" si="134"/>
        <v>0</v>
      </c>
      <c r="AR610" s="21">
        <f t="shared" si="135"/>
        <v>0</v>
      </c>
      <c r="AS610" s="21">
        <f t="shared" si="136"/>
        <v>0</v>
      </c>
      <c r="AT610" s="21">
        <f t="shared" si="137"/>
        <v>0</v>
      </c>
      <c r="AU610" s="21">
        <f t="shared" si="138"/>
        <v>0</v>
      </c>
      <c r="AV610" s="21">
        <f t="shared" si="139"/>
        <v>0</v>
      </c>
    </row>
    <row r="611" spans="1:48" ht="15.6" x14ac:dyDescent="0.3">
      <c r="A611" s="51"/>
      <c r="B611" s="50"/>
      <c r="C611" s="96"/>
      <c r="D611" s="96"/>
      <c r="E611" s="49"/>
      <c r="F611" s="52">
        <f t="shared" si="126"/>
        <v>0</v>
      </c>
      <c r="G611" s="48"/>
      <c r="H611" s="38"/>
      <c r="I611" s="54">
        <f>IF(H611=0,0,TRUNC((50/(H611+0.24)- IF($G611="w",Parameter!$B$3,Parameter!$D$3))/IF($G611="w",Parameter!$C$3,Parameter!$E$3)))</f>
        <v>0</v>
      </c>
      <c r="J611" s="105"/>
      <c r="K611" s="54">
        <f>IF(J611=0,0,TRUNC((75/(J611+0.24)- IF($G611="w",Parameter!$B$3,Parameter!$D$3))/IF($G611="w",Parameter!$C$3,Parameter!$E$3)))</f>
        <v>0</v>
      </c>
      <c r="L611" s="105"/>
      <c r="M611" s="54">
        <f>IF(L611=0,0,TRUNC((100/(L611+0.24)- IF($G611="w",Parameter!$B$3,Parameter!$D$3))/IF($G611="w",Parameter!$C$3,Parameter!$E$3)))</f>
        <v>0</v>
      </c>
      <c r="N611" s="80"/>
      <c r="O611" s="79" t="s">
        <v>44</v>
      </c>
      <c r="P611" s="81"/>
      <c r="Q611" s="54">
        <f>IF($G611="m",0,IF(AND($P611=0,$N611=0),0,TRUNC((800/($N611*60+$P611)-IF($G611="w",Parameter!$B$6,Parameter!$D$6))/IF($G611="w",Parameter!$C$6,Parameter!$E$6))))</f>
        <v>0</v>
      </c>
      <c r="R611" s="106"/>
      <c r="S611" s="73">
        <f>IF(R611=0,0,TRUNC((2000/(R611)- IF(Q611="w",Parameter!$B$6,Parameter!$D$6))/IF(Q611="w",Parameter!$C$6,Parameter!$E$6)))</f>
        <v>0</v>
      </c>
      <c r="T611" s="106"/>
      <c r="U611" s="73">
        <f>IF(T611=0,0,TRUNC((2000/(T611)- IF(Q611="w",Parameter!$B$3,Parameter!$D$3))/IF(Q611="w",Parameter!$C$3,Parameter!$E$3)))</f>
        <v>0</v>
      </c>
      <c r="V611" s="80"/>
      <c r="W611" s="79" t="s">
        <v>44</v>
      </c>
      <c r="X611" s="81"/>
      <c r="Y611" s="54">
        <f>IF($G611="w",0,IF(AND($V611=0,$X611=0),0,TRUNC((1000/($V611*60+$X611)-IF($G611="w",Parameter!$B$6,Parameter!$D$6))/IF($G611="w",Parameter!$C$6,Parameter!$E$6))))</f>
        <v>0</v>
      </c>
      <c r="Z611" s="37"/>
      <c r="AA611" s="104">
        <f>IF(Z611=0,0,TRUNC((SQRT(Z611)- IF($G611="w",Parameter!$B$11,Parameter!$D$11))/IF($G611="w",Parameter!$C$11,Parameter!$E$11)))</f>
        <v>0</v>
      </c>
      <c r="AB611" s="105"/>
      <c r="AC611" s="104">
        <f>IF(AB611=0,0,TRUNC((SQRT(AB611)- IF($G611="w",Parameter!$B$10,Parameter!$D$10))/IF($G611="w",Parameter!$C$10,Parameter!$E$10)))</f>
        <v>0</v>
      </c>
      <c r="AD611" s="38"/>
      <c r="AE611" s="55">
        <f>IF(AD611=0,0,TRUNC((SQRT(AD611)- IF($G611="w",Parameter!$B$15,Parameter!$D$15))/IF($G611="w",Parameter!$C$15,Parameter!$E$15)))</f>
        <v>0</v>
      </c>
      <c r="AF611" s="32"/>
      <c r="AG611" s="55">
        <f>IF(AF611=0,0,TRUNC((SQRT(AF611)- IF($G611="w",Parameter!$B$12,Parameter!$D$12))/IF($G611="w",Parameter!$C$12,Parameter!$E$12)))</f>
        <v>0</v>
      </c>
      <c r="AH611" s="60">
        <f t="shared" si="127"/>
        <v>0</v>
      </c>
      <c r="AI611" s="61">
        <f>LOOKUP($F611,Urkunde!$A$2:$A$16,IF($G611="w",Urkunde!$B$2:$B$16,Urkunde!$D$2:$D$16))</f>
        <v>0</v>
      </c>
      <c r="AJ611" s="61">
        <f>LOOKUP($F611,Urkunde!$A$2:$A$16,IF($G611="w",Urkunde!$C$2:$C$16,Urkunde!$E$2:$E$16))</f>
        <v>0</v>
      </c>
      <c r="AK611" s="61" t="str">
        <f t="shared" si="128"/>
        <v>-</v>
      </c>
      <c r="AL611" s="29">
        <f t="shared" si="129"/>
        <v>0</v>
      </c>
      <c r="AM611" s="21">
        <f t="shared" si="130"/>
        <v>0</v>
      </c>
      <c r="AN611" s="21">
        <f t="shared" si="131"/>
        <v>0</v>
      </c>
      <c r="AO611" s="21">
        <f t="shared" si="132"/>
        <v>0</v>
      </c>
      <c r="AP611" s="21">
        <f t="shared" si="133"/>
        <v>0</v>
      </c>
      <c r="AQ611" s="21">
        <f t="shared" si="134"/>
        <v>0</v>
      </c>
      <c r="AR611" s="21">
        <f t="shared" si="135"/>
        <v>0</v>
      </c>
      <c r="AS611" s="21">
        <f t="shared" si="136"/>
        <v>0</v>
      </c>
      <c r="AT611" s="21">
        <f t="shared" si="137"/>
        <v>0</v>
      </c>
      <c r="AU611" s="21">
        <f t="shared" si="138"/>
        <v>0</v>
      </c>
      <c r="AV611" s="21">
        <f t="shared" si="139"/>
        <v>0</v>
      </c>
    </row>
    <row r="612" spans="1:48" ht="15.6" x14ac:dyDescent="0.3">
      <c r="A612" s="51"/>
      <c r="B612" s="50"/>
      <c r="C612" s="96"/>
      <c r="D612" s="96"/>
      <c r="E612" s="49"/>
      <c r="F612" s="52">
        <f t="shared" si="126"/>
        <v>0</v>
      </c>
      <c r="G612" s="48"/>
      <c r="H612" s="38"/>
      <c r="I612" s="54">
        <f>IF(H612=0,0,TRUNC((50/(H612+0.24)- IF($G612="w",Parameter!$B$3,Parameter!$D$3))/IF($G612="w",Parameter!$C$3,Parameter!$E$3)))</f>
        <v>0</v>
      </c>
      <c r="J612" s="105"/>
      <c r="K612" s="54">
        <f>IF(J612=0,0,TRUNC((75/(J612+0.24)- IF($G612="w",Parameter!$B$3,Parameter!$D$3))/IF($G612="w",Parameter!$C$3,Parameter!$E$3)))</f>
        <v>0</v>
      </c>
      <c r="L612" s="105"/>
      <c r="M612" s="54">
        <f>IF(L612=0,0,TRUNC((100/(L612+0.24)- IF($G612="w",Parameter!$B$3,Parameter!$D$3))/IF($G612="w",Parameter!$C$3,Parameter!$E$3)))</f>
        <v>0</v>
      </c>
      <c r="N612" s="80"/>
      <c r="O612" s="79" t="s">
        <v>44</v>
      </c>
      <c r="P612" s="81"/>
      <c r="Q612" s="54">
        <f>IF($G612="m",0,IF(AND($P612=0,$N612=0),0,TRUNC((800/($N612*60+$P612)-IF($G612="w",Parameter!$B$6,Parameter!$D$6))/IF($G612="w",Parameter!$C$6,Parameter!$E$6))))</f>
        <v>0</v>
      </c>
      <c r="R612" s="106"/>
      <c r="S612" s="73">
        <f>IF(R612=0,0,TRUNC((2000/(R612)- IF(Q612="w",Parameter!$B$6,Parameter!$D$6))/IF(Q612="w",Parameter!$C$6,Parameter!$E$6)))</f>
        <v>0</v>
      </c>
      <c r="T612" s="106"/>
      <c r="U612" s="73">
        <f>IF(T612=0,0,TRUNC((2000/(T612)- IF(Q612="w",Parameter!$B$3,Parameter!$D$3))/IF(Q612="w",Parameter!$C$3,Parameter!$E$3)))</f>
        <v>0</v>
      </c>
      <c r="V612" s="80"/>
      <c r="W612" s="79" t="s">
        <v>44</v>
      </c>
      <c r="X612" s="81"/>
      <c r="Y612" s="54">
        <f>IF($G612="w",0,IF(AND($V612=0,$X612=0),0,TRUNC((1000/($V612*60+$X612)-IF($G612="w",Parameter!$B$6,Parameter!$D$6))/IF($G612="w",Parameter!$C$6,Parameter!$E$6))))</f>
        <v>0</v>
      </c>
      <c r="Z612" s="37"/>
      <c r="AA612" s="104">
        <f>IF(Z612=0,0,TRUNC((SQRT(Z612)- IF($G612="w",Parameter!$B$11,Parameter!$D$11))/IF($G612="w",Parameter!$C$11,Parameter!$E$11)))</f>
        <v>0</v>
      </c>
      <c r="AB612" s="105"/>
      <c r="AC612" s="104">
        <f>IF(AB612=0,0,TRUNC((SQRT(AB612)- IF($G612="w",Parameter!$B$10,Parameter!$D$10))/IF($G612="w",Parameter!$C$10,Parameter!$E$10)))</f>
        <v>0</v>
      </c>
      <c r="AD612" s="38"/>
      <c r="AE612" s="55">
        <f>IF(AD612=0,0,TRUNC((SQRT(AD612)- IF($G612="w",Parameter!$B$15,Parameter!$D$15))/IF($G612="w",Parameter!$C$15,Parameter!$E$15)))</f>
        <v>0</v>
      </c>
      <c r="AF612" s="32"/>
      <c r="AG612" s="55">
        <f>IF(AF612=0,0,TRUNC((SQRT(AF612)- IF($G612="w",Parameter!$B$12,Parameter!$D$12))/IF($G612="w",Parameter!$C$12,Parameter!$E$12)))</f>
        <v>0</v>
      </c>
      <c r="AH612" s="60">
        <f t="shared" si="127"/>
        <v>0</v>
      </c>
      <c r="AI612" s="61">
        <f>LOOKUP($F612,Urkunde!$A$2:$A$16,IF($G612="w",Urkunde!$B$2:$B$16,Urkunde!$D$2:$D$16))</f>
        <v>0</v>
      </c>
      <c r="AJ612" s="61">
        <f>LOOKUP($F612,Urkunde!$A$2:$A$16,IF($G612="w",Urkunde!$C$2:$C$16,Urkunde!$E$2:$E$16))</f>
        <v>0</v>
      </c>
      <c r="AK612" s="61" t="str">
        <f t="shared" si="128"/>
        <v>-</v>
      </c>
      <c r="AL612" s="29">
        <f t="shared" si="129"/>
        <v>0</v>
      </c>
      <c r="AM612" s="21">
        <f t="shared" si="130"/>
        <v>0</v>
      </c>
      <c r="AN612" s="21">
        <f t="shared" si="131"/>
        <v>0</v>
      </c>
      <c r="AO612" s="21">
        <f t="shared" si="132"/>
        <v>0</v>
      </c>
      <c r="AP612" s="21">
        <f t="shared" si="133"/>
        <v>0</v>
      </c>
      <c r="AQ612" s="21">
        <f t="shared" si="134"/>
        <v>0</v>
      </c>
      <c r="AR612" s="21">
        <f t="shared" si="135"/>
        <v>0</v>
      </c>
      <c r="AS612" s="21">
        <f t="shared" si="136"/>
        <v>0</v>
      </c>
      <c r="AT612" s="21">
        <f t="shared" si="137"/>
        <v>0</v>
      </c>
      <c r="AU612" s="21">
        <f t="shared" si="138"/>
        <v>0</v>
      </c>
      <c r="AV612" s="21">
        <f t="shared" si="139"/>
        <v>0</v>
      </c>
    </row>
    <row r="613" spans="1:48" ht="15.6" x14ac:dyDescent="0.3">
      <c r="A613" s="51"/>
      <c r="B613" s="50"/>
      <c r="C613" s="96"/>
      <c r="D613" s="96"/>
      <c r="E613" s="49"/>
      <c r="F613" s="52">
        <f t="shared" si="126"/>
        <v>0</v>
      </c>
      <c r="G613" s="48"/>
      <c r="H613" s="38"/>
      <c r="I613" s="54">
        <f>IF(H613=0,0,TRUNC((50/(H613+0.24)- IF($G613="w",Parameter!$B$3,Parameter!$D$3))/IF($G613="w",Parameter!$C$3,Parameter!$E$3)))</f>
        <v>0</v>
      </c>
      <c r="J613" s="105"/>
      <c r="K613" s="54">
        <f>IF(J613=0,0,TRUNC((75/(J613+0.24)- IF($G613="w",Parameter!$B$3,Parameter!$D$3))/IF($G613="w",Parameter!$C$3,Parameter!$E$3)))</f>
        <v>0</v>
      </c>
      <c r="L613" s="105"/>
      <c r="M613" s="54">
        <f>IF(L613=0,0,TRUNC((100/(L613+0.24)- IF($G613="w",Parameter!$B$3,Parameter!$D$3))/IF($G613="w",Parameter!$C$3,Parameter!$E$3)))</f>
        <v>0</v>
      </c>
      <c r="N613" s="80"/>
      <c r="O613" s="79" t="s">
        <v>44</v>
      </c>
      <c r="P613" s="81"/>
      <c r="Q613" s="54">
        <f>IF($G613="m",0,IF(AND($P613=0,$N613=0),0,TRUNC((800/($N613*60+$P613)-IF($G613="w",Parameter!$B$6,Parameter!$D$6))/IF($G613="w",Parameter!$C$6,Parameter!$E$6))))</f>
        <v>0</v>
      </c>
      <c r="R613" s="106"/>
      <c r="S613" s="73">
        <f>IF(R613=0,0,TRUNC((2000/(R613)- IF(Q613="w",Parameter!$B$6,Parameter!$D$6))/IF(Q613="w",Parameter!$C$6,Parameter!$E$6)))</f>
        <v>0</v>
      </c>
      <c r="T613" s="106"/>
      <c r="U613" s="73">
        <f>IF(T613=0,0,TRUNC((2000/(T613)- IF(Q613="w",Parameter!$B$3,Parameter!$D$3))/IF(Q613="w",Parameter!$C$3,Parameter!$E$3)))</f>
        <v>0</v>
      </c>
      <c r="V613" s="80"/>
      <c r="W613" s="79" t="s">
        <v>44</v>
      </c>
      <c r="X613" s="81"/>
      <c r="Y613" s="54">
        <f>IF($G613="w",0,IF(AND($V613=0,$X613=0),0,TRUNC((1000/($V613*60+$X613)-IF($G613="w",Parameter!$B$6,Parameter!$D$6))/IF($G613="w",Parameter!$C$6,Parameter!$E$6))))</f>
        <v>0</v>
      </c>
      <c r="Z613" s="37"/>
      <c r="AA613" s="104">
        <f>IF(Z613=0,0,TRUNC((SQRT(Z613)- IF($G613="w",Parameter!$B$11,Parameter!$D$11))/IF($G613="w",Parameter!$C$11,Parameter!$E$11)))</f>
        <v>0</v>
      </c>
      <c r="AB613" s="105"/>
      <c r="AC613" s="104">
        <f>IF(AB613=0,0,TRUNC((SQRT(AB613)- IF($G613="w",Parameter!$B$10,Parameter!$D$10))/IF($G613="w",Parameter!$C$10,Parameter!$E$10)))</f>
        <v>0</v>
      </c>
      <c r="AD613" s="38"/>
      <c r="AE613" s="55">
        <f>IF(AD613=0,0,TRUNC((SQRT(AD613)- IF($G613="w",Parameter!$B$15,Parameter!$D$15))/IF($G613="w",Parameter!$C$15,Parameter!$E$15)))</f>
        <v>0</v>
      </c>
      <c r="AF613" s="32"/>
      <c r="AG613" s="55">
        <f>IF(AF613=0,0,TRUNC((SQRT(AF613)- IF($G613="w",Parameter!$B$12,Parameter!$D$12))/IF($G613="w",Parameter!$C$12,Parameter!$E$12)))</f>
        <v>0</v>
      </c>
      <c r="AH613" s="60">
        <f t="shared" si="127"/>
        <v>0</v>
      </c>
      <c r="AI613" s="61">
        <f>LOOKUP($F613,Urkunde!$A$2:$A$16,IF($G613="w",Urkunde!$B$2:$B$16,Urkunde!$D$2:$D$16))</f>
        <v>0</v>
      </c>
      <c r="AJ613" s="61">
        <f>LOOKUP($F613,Urkunde!$A$2:$A$16,IF($G613="w",Urkunde!$C$2:$C$16,Urkunde!$E$2:$E$16))</f>
        <v>0</v>
      </c>
      <c r="AK613" s="61" t="str">
        <f t="shared" si="128"/>
        <v>-</v>
      </c>
      <c r="AL613" s="29">
        <f t="shared" si="129"/>
        <v>0</v>
      </c>
      <c r="AM613" s="21">
        <f t="shared" si="130"/>
        <v>0</v>
      </c>
      <c r="AN613" s="21">
        <f t="shared" si="131"/>
        <v>0</v>
      </c>
      <c r="AO613" s="21">
        <f t="shared" si="132"/>
        <v>0</v>
      </c>
      <c r="AP613" s="21">
        <f t="shared" si="133"/>
        <v>0</v>
      </c>
      <c r="AQ613" s="21">
        <f t="shared" si="134"/>
        <v>0</v>
      </c>
      <c r="AR613" s="21">
        <f t="shared" si="135"/>
        <v>0</v>
      </c>
      <c r="AS613" s="21">
        <f t="shared" si="136"/>
        <v>0</v>
      </c>
      <c r="AT613" s="21">
        <f t="shared" si="137"/>
        <v>0</v>
      </c>
      <c r="AU613" s="21">
        <f t="shared" si="138"/>
        <v>0</v>
      </c>
      <c r="AV613" s="21">
        <f t="shared" si="139"/>
        <v>0</v>
      </c>
    </row>
    <row r="614" spans="1:48" ht="15.6" x14ac:dyDescent="0.3">
      <c r="A614" s="51"/>
      <c r="B614" s="50"/>
      <c r="C614" s="96"/>
      <c r="D614" s="96"/>
      <c r="E614" s="49"/>
      <c r="F614" s="52">
        <f t="shared" si="126"/>
        <v>0</v>
      </c>
      <c r="G614" s="48"/>
      <c r="H614" s="38"/>
      <c r="I614" s="54">
        <f>IF(H614=0,0,TRUNC((50/(H614+0.24)- IF($G614="w",Parameter!$B$3,Parameter!$D$3))/IF($G614="w",Parameter!$C$3,Parameter!$E$3)))</f>
        <v>0</v>
      </c>
      <c r="J614" s="105"/>
      <c r="K614" s="54">
        <f>IF(J614=0,0,TRUNC((75/(J614+0.24)- IF($G614="w",Parameter!$B$3,Parameter!$D$3))/IF($G614="w",Parameter!$C$3,Parameter!$E$3)))</f>
        <v>0</v>
      </c>
      <c r="L614" s="105"/>
      <c r="M614" s="54">
        <f>IF(L614=0,0,TRUNC((100/(L614+0.24)- IF($G614="w",Parameter!$B$3,Parameter!$D$3))/IF($G614="w",Parameter!$C$3,Parameter!$E$3)))</f>
        <v>0</v>
      </c>
      <c r="N614" s="80"/>
      <c r="O614" s="79" t="s">
        <v>44</v>
      </c>
      <c r="P614" s="81"/>
      <c r="Q614" s="54">
        <f>IF($G614="m",0,IF(AND($P614=0,$N614=0),0,TRUNC((800/($N614*60+$P614)-IF($G614="w",Parameter!$B$6,Parameter!$D$6))/IF($G614="w",Parameter!$C$6,Parameter!$E$6))))</f>
        <v>0</v>
      </c>
      <c r="R614" s="106"/>
      <c r="S614" s="73">
        <f>IF(R614=0,0,TRUNC((2000/(R614)- IF(Q614="w",Parameter!$B$6,Parameter!$D$6))/IF(Q614="w",Parameter!$C$6,Parameter!$E$6)))</f>
        <v>0</v>
      </c>
      <c r="T614" s="106"/>
      <c r="U614" s="73">
        <f>IF(T614=0,0,TRUNC((2000/(T614)- IF(Q614="w",Parameter!$B$3,Parameter!$D$3))/IF(Q614="w",Parameter!$C$3,Parameter!$E$3)))</f>
        <v>0</v>
      </c>
      <c r="V614" s="80"/>
      <c r="W614" s="79" t="s">
        <v>44</v>
      </c>
      <c r="X614" s="81"/>
      <c r="Y614" s="54">
        <f>IF($G614="w",0,IF(AND($V614=0,$X614=0),0,TRUNC((1000/($V614*60+$X614)-IF($G614="w",Parameter!$B$6,Parameter!$D$6))/IF($G614="w",Parameter!$C$6,Parameter!$E$6))))</f>
        <v>0</v>
      </c>
      <c r="Z614" s="37"/>
      <c r="AA614" s="104">
        <f>IF(Z614=0,0,TRUNC((SQRT(Z614)- IF($G614="w",Parameter!$B$11,Parameter!$D$11))/IF($G614="w",Parameter!$C$11,Parameter!$E$11)))</f>
        <v>0</v>
      </c>
      <c r="AB614" s="105"/>
      <c r="AC614" s="104">
        <f>IF(AB614=0,0,TRUNC((SQRT(AB614)- IF($G614="w",Parameter!$B$10,Parameter!$D$10))/IF($G614="w",Parameter!$C$10,Parameter!$E$10)))</f>
        <v>0</v>
      </c>
      <c r="AD614" s="38"/>
      <c r="AE614" s="55">
        <f>IF(AD614=0,0,TRUNC((SQRT(AD614)- IF($G614="w",Parameter!$B$15,Parameter!$D$15))/IF($G614="w",Parameter!$C$15,Parameter!$E$15)))</f>
        <v>0</v>
      </c>
      <c r="AF614" s="32"/>
      <c r="AG614" s="55">
        <f>IF(AF614=0,0,TRUNC((SQRT(AF614)- IF($G614="w",Parameter!$B$12,Parameter!$D$12))/IF($G614="w",Parameter!$C$12,Parameter!$E$12)))</f>
        <v>0</v>
      </c>
      <c r="AH614" s="60">
        <f t="shared" si="127"/>
        <v>0</v>
      </c>
      <c r="AI614" s="61">
        <f>LOOKUP($F614,Urkunde!$A$2:$A$16,IF($G614="w",Urkunde!$B$2:$B$16,Urkunde!$D$2:$D$16))</f>
        <v>0</v>
      </c>
      <c r="AJ614" s="61">
        <f>LOOKUP($F614,Urkunde!$A$2:$A$16,IF($G614="w",Urkunde!$C$2:$C$16,Urkunde!$E$2:$E$16))</f>
        <v>0</v>
      </c>
      <c r="AK614" s="61" t="str">
        <f t="shared" si="128"/>
        <v>-</v>
      </c>
      <c r="AL614" s="29">
        <f t="shared" si="129"/>
        <v>0</v>
      </c>
      <c r="AM614" s="21">
        <f t="shared" si="130"/>
        <v>0</v>
      </c>
      <c r="AN614" s="21">
        <f t="shared" si="131"/>
        <v>0</v>
      </c>
      <c r="AO614" s="21">
        <f t="shared" si="132"/>
        <v>0</v>
      </c>
      <c r="AP614" s="21">
        <f t="shared" si="133"/>
        <v>0</v>
      </c>
      <c r="AQ614" s="21">
        <f t="shared" si="134"/>
        <v>0</v>
      </c>
      <c r="AR614" s="21">
        <f t="shared" si="135"/>
        <v>0</v>
      </c>
      <c r="AS614" s="21">
        <f t="shared" si="136"/>
        <v>0</v>
      </c>
      <c r="AT614" s="21">
        <f t="shared" si="137"/>
        <v>0</v>
      </c>
      <c r="AU614" s="21">
        <f t="shared" si="138"/>
        <v>0</v>
      </c>
      <c r="AV614" s="21">
        <f t="shared" si="139"/>
        <v>0</v>
      </c>
    </row>
    <row r="615" spans="1:48" ht="15.6" x14ac:dyDescent="0.3">
      <c r="A615" s="51"/>
      <c r="B615" s="50"/>
      <c r="C615" s="96"/>
      <c r="D615" s="96"/>
      <c r="E615" s="49"/>
      <c r="F615" s="52">
        <f t="shared" si="126"/>
        <v>0</v>
      </c>
      <c r="G615" s="48"/>
      <c r="H615" s="38"/>
      <c r="I615" s="54">
        <f>IF(H615=0,0,TRUNC((50/(H615+0.24)- IF($G615="w",Parameter!$B$3,Parameter!$D$3))/IF($G615="w",Parameter!$C$3,Parameter!$E$3)))</f>
        <v>0</v>
      </c>
      <c r="J615" s="105"/>
      <c r="K615" s="54">
        <f>IF(J615=0,0,TRUNC((75/(J615+0.24)- IF($G615="w",Parameter!$B$3,Parameter!$D$3))/IF($G615="w",Parameter!$C$3,Parameter!$E$3)))</f>
        <v>0</v>
      </c>
      <c r="L615" s="105"/>
      <c r="M615" s="54">
        <f>IF(L615=0,0,TRUNC((100/(L615+0.24)- IF($G615="w",Parameter!$B$3,Parameter!$D$3))/IF($G615="w",Parameter!$C$3,Parameter!$E$3)))</f>
        <v>0</v>
      </c>
      <c r="N615" s="80"/>
      <c r="O615" s="79" t="s">
        <v>44</v>
      </c>
      <c r="P615" s="81"/>
      <c r="Q615" s="54">
        <f>IF($G615="m",0,IF(AND($P615=0,$N615=0),0,TRUNC((800/($N615*60+$P615)-IF($G615="w",Parameter!$B$6,Parameter!$D$6))/IF($G615="w",Parameter!$C$6,Parameter!$E$6))))</f>
        <v>0</v>
      </c>
      <c r="R615" s="106"/>
      <c r="S615" s="73">
        <f>IF(R615=0,0,TRUNC((2000/(R615)- IF(Q615="w",Parameter!$B$6,Parameter!$D$6))/IF(Q615="w",Parameter!$C$6,Parameter!$E$6)))</f>
        <v>0</v>
      </c>
      <c r="T615" s="106"/>
      <c r="U615" s="73">
        <f>IF(T615=0,0,TRUNC((2000/(T615)- IF(Q615="w",Parameter!$B$3,Parameter!$D$3))/IF(Q615="w",Parameter!$C$3,Parameter!$E$3)))</f>
        <v>0</v>
      </c>
      <c r="V615" s="80"/>
      <c r="W615" s="79" t="s">
        <v>44</v>
      </c>
      <c r="X615" s="81"/>
      <c r="Y615" s="54">
        <f>IF($G615="w",0,IF(AND($V615=0,$X615=0),0,TRUNC((1000/($V615*60+$X615)-IF($G615="w",Parameter!$B$6,Parameter!$D$6))/IF($G615="w",Parameter!$C$6,Parameter!$E$6))))</f>
        <v>0</v>
      </c>
      <c r="Z615" s="37"/>
      <c r="AA615" s="104">
        <f>IF(Z615=0,0,TRUNC((SQRT(Z615)- IF($G615="w",Parameter!$B$11,Parameter!$D$11))/IF($G615="w",Parameter!$C$11,Parameter!$E$11)))</f>
        <v>0</v>
      </c>
      <c r="AB615" s="105"/>
      <c r="AC615" s="104">
        <f>IF(AB615=0,0,TRUNC((SQRT(AB615)- IF($G615="w",Parameter!$B$10,Parameter!$D$10))/IF($G615="w",Parameter!$C$10,Parameter!$E$10)))</f>
        <v>0</v>
      </c>
      <c r="AD615" s="38"/>
      <c r="AE615" s="55">
        <f>IF(AD615=0,0,TRUNC((SQRT(AD615)- IF($G615="w",Parameter!$B$15,Parameter!$D$15))/IF($G615="w",Parameter!$C$15,Parameter!$E$15)))</f>
        <v>0</v>
      </c>
      <c r="AF615" s="32"/>
      <c r="AG615" s="55">
        <f>IF(AF615=0,0,TRUNC((SQRT(AF615)- IF($G615="w",Parameter!$B$12,Parameter!$D$12))/IF($G615="w",Parameter!$C$12,Parameter!$E$12)))</f>
        <v>0</v>
      </c>
      <c r="AH615" s="60">
        <f t="shared" si="127"/>
        <v>0</v>
      </c>
      <c r="AI615" s="61">
        <f>LOOKUP($F615,Urkunde!$A$2:$A$16,IF($G615="w",Urkunde!$B$2:$B$16,Urkunde!$D$2:$D$16))</f>
        <v>0</v>
      </c>
      <c r="AJ615" s="61">
        <f>LOOKUP($F615,Urkunde!$A$2:$A$16,IF($G615="w",Urkunde!$C$2:$C$16,Urkunde!$E$2:$E$16))</f>
        <v>0</v>
      </c>
      <c r="AK615" s="61" t="str">
        <f t="shared" si="128"/>
        <v>-</v>
      </c>
      <c r="AL615" s="29">
        <f t="shared" si="129"/>
        <v>0</v>
      </c>
      <c r="AM615" s="21">
        <f t="shared" si="130"/>
        <v>0</v>
      </c>
      <c r="AN615" s="21">
        <f t="shared" si="131"/>
        <v>0</v>
      </c>
      <c r="AO615" s="21">
        <f t="shared" si="132"/>
        <v>0</v>
      </c>
      <c r="AP615" s="21">
        <f t="shared" si="133"/>
        <v>0</v>
      </c>
      <c r="AQ615" s="21">
        <f t="shared" si="134"/>
        <v>0</v>
      </c>
      <c r="AR615" s="21">
        <f t="shared" si="135"/>
        <v>0</v>
      </c>
      <c r="AS615" s="21">
        <f t="shared" si="136"/>
        <v>0</v>
      </c>
      <c r="AT615" s="21">
        <f t="shared" si="137"/>
        <v>0</v>
      </c>
      <c r="AU615" s="21">
        <f t="shared" si="138"/>
        <v>0</v>
      </c>
      <c r="AV615" s="21">
        <f t="shared" si="139"/>
        <v>0</v>
      </c>
    </row>
    <row r="616" spans="1:48" ht="15.6" x14ac:dyDescent="0.3">
      <c r="A616" s="51"/>
      <c r="B616" s="50"/>
      <c r="C616" s="96"/>
      <c r="D616" s="96"/>
      <c r="E616" s="49"/>
      <c r="F616" s="52">
        <f t="shared" si="126"/>
        <v>0</v>
      </c>
      <c r="G616" s="48"/>
      <c r="H616" s="38"/>
      <c r="I616" s="54">
        <f>IF(H616=0,0,TRUNC((50/(H616+0.24)- IF($G616="w",Parameter!$B$3,Parameter!$D$3))/IF($G616="w",Parameter!$C$3,Parameter!$E$3)))</f>
        <v>0</v>
      </c>
      <c r="J616" s="105"/>
      <c r="K616" s="54">
        <f>IF(J616=0,0,TRUNC((75/(J616+0.24)- IF($G616="w",Parameter!$B$3,Parameter!$D$3))/IF($G616="w",Parameter!$C$3,Parameter!$E$3)))</f>
        <v>0</v>
      </c>
      <c r="L616" s="105"/>
      <c r="M616" s="54">
        <f>IF(L616=0,0,TRUNC((100/(L616+0.24)- IF($G616="w",Parameter!$B$3,Parameter!$D$3))/IF($G616="w",Parameter!$C$3,Parameter!$E$3)))</f>
        <v>0</v>
      </c>
      <c r="N616" s="80"/>
      <c r="O616" s="79" t="s">
        <v>44</v>
      </c>
      <c r="P616" s="81"/>
      <c r="Q616" s="54">
        <f>IF($G616="m",0,IF(AND($P616=0,$N616=0),0,TRUNC((800/($N616*60+$P616)-IF($G616="w",Parameter!$B$6,Parameter!$D$6))/IF($G616="w",Parameter!$C$6,Parameter!$E$6))))</f>
        <v>0</v>
      </c>
      <c r="R616" s="106"/>
      <c r="S616" s="73">
        <f>IF(R616=0,0,TRUNC((2000/(R616)- IF(Q616="w",Parameter!$B$6,Parameter!$D$6))/IF(Q616="w",Parameter!$C$6,Parameter!$E$6)))</f>
        <v>0</v>
      </c>
      <c r="T616" s="106"/>
      <c r="U616" s="73">
        <f>IF(T616=0,0,TRUNC((2000/(T616)- IF(Q616="w",Parameter!$B$3,Parameter!$D$3))/IF(Q616="w",Parameter!$C$3,Parameter!$E$3)))</f>
        <v>0</v>
      </c>
      <c r="V616" s="80"/>
      <c r="W616" s="79" t="s">
        <v>44</v>
      </c>
      <c r="X616" s="81"/>
      <c r="Y616" s="54">
        <f>IF($G616="w",0,IF(AND($V616=0,$X616=0),0,TRUNC((1000/($V616*60+$X616)-IF($G616="w",Parameter!$B$6,Parameter!$D$6))/IF($G616="w",Parameter!$C$6,Parameter!$E$6))))</f>
        <v>0</v>
      </c>
      <c r="Z616" s="37"/>
      <c r="AA616" s="104">
        <f>IF(Z616=0,0,TRUNC((SQRT(Z616)- IF($G616="w",Parameter!$B$11,Parameter!$D$11))/IF($G616="w",Parameter!$C$11,Parameter!$E$11)))</f>
        <v>0</v>
      </c>
      <c r="AB616" s="105"/>
      <c r="AC616" s="104">
        <f>IF(AB616=0,0,TRUNC((SQRT(AB616)- IF($G616="w",Parameter!$B$10,Parameter!$D$10))/IF($G616="w",Parameter!$C$10,Parameter!$E$10)))</f>
        <v>0</v>
      </c>
      <c r="AD616" s="38"/>
      <c r="AE616" s="55">
        <f>IF(AD616=0,0,TRUNC((SQRT(AD616)- IF($G616="w",Parameter!$B$15,Parameter!$D$15))/IF($G616="w",Parameter!$C$15,Parameter!$E$15)))</f>
        <v>0</v>
      </c>
      <c r="AF616" s="32"/>
      <c r="AG616" s="55">
        <f>IF(AF616=0,0,TRUNC((SQRT(AF616)- IF($G616="w",Parameter!$B$12,Parameter!$D$12))/IF($G616="w",Parameter!$C$12,Parameter!$E$12)))</f>
        <v>0</v>
      </c>
      <c r="AH616" s="60">
        <f t="shared" si="127"/>
        <v>0</v>
      </c>
      <c r="AI616" s="61">
        <f>LOOKUP($F616,Urkunde!$A$2:$A$16,IF($G616="w",Urkunde!$B$2:$B$16,Urkunde!$D$2:$D$16))</f>
        <v>0</v>
      </c>
      <c r="AJ616" s="61">
        <f>LOOKUP($F616,Urkunde!$A$2:$A$16,IF($G616="w",Urkunde!$C$2:$C$16,Urkunde!$E$2:$E$16))</f>
        <v>0</v>
      </c>
      <c r="AK616" s="61" t="str">
        <f t="shared" si="128"/>
        <v>-</v>
      </c>
      <c r="AL616" s="29">
        <f t="shared" si="129"/>
        <v>0</v>
      </c>
      <c r="AM616" s="21">
        <f t="shared" si="130"/>
        <v>0</v>
      </c>
      <c r="AN616" s="21">
        <f t="shared" si="131"/>
        <v>0</v>
      </c>
      <c r="AO616" s="21">
        <f t="shared" si="132"/>
        <v>0</v>
      </c>
      <c r="AP616" s="21">
        <f t="shared" si="133"/>
        <v>0</v>
      </c>
      <c r="AQ616" s="21">
        <f t="shared" si="134"/>
        <v>0</v>
      </c>
      <c r="AR616" s="21">
        <f t="shared" si="135"/>
        <v>0</v>
      </c>
      <c r="AS616" s="21">
        <f t="shared" si="136"/>
        <v>0</v>
      </c>
      <c r="AT616" s="21">
        <f t="shared" si="137"/>
        <v>0</v>
      </c>
      <c r="AU616" s="21">
        <f t="shared" si="138"/>
        <v>0</v>
      </c>
      <c r="AV616" s="21">
        <f t="shared" si="139"/>
        <v>0</v>
      </c>
    </row>
    <row r="617" spans="1:48" ht="15.6" x14ac:dyDescent="0.3">
      <c r="A617" s="51"/>
      <c r="B617" s="50"/>
      <c r="C617" s="96"/>
      <c r="D617" s="96"/>
      <c r="E617" s="49"/>
      <c r="F617" s="52">
        <f t="shared" si="126"/>
        <v>0</v>
      </c>
      <c r="G617" s="48"/>
      <c r="H617" s="38"/>
      <c r="I617" s="54">
        <f>IF(H617=0,0,TRUNC((50/(H617+0.24)- IF($G617="w",Parameter!$B$3,Parameter!$D$3))/IF($G617="w",Parameter!$C$3,Parameter!$E$3)))</f>
        <v>0</v>
      </c>
      <c r="J617" s="105"/>
      <c r="K617" s="54">
        <f>IF(J617=0,0,TRUNC((75/(J617+0.24)- IF($G617="w",Parameter!$B$3,Parameter!$D$3))/IF($G617="w",Parameter!$C$3,Parameter!$E$3)))</f>
        <v>0</v>
      </c>
      <c r="L617" s="105"/>
      <c r="M617" s="54">
        <f>IF(L617=0,0,TRUNC((100/(L617+0.24)- IF($G617="w",Parameter!$B$3,Parameter!$D$3))/IF($G617="w",Parameter!$C$3,Parameter!$E$3)))</f>
        <v>0</v>
      </c>
      <c r="N617" s="80"/>
      <c r="O617" s="79" t="s">
        <v>44</v>
      </c>
      <c r="P617" s="81"/>
      <c r="Q617" s="54">
        <f>IF($G617="m",0,IF(AND($P617=0,$N617=0),0,TRUNC((800/($N617*60+$P617)-IF($G617="w",Parameter!$B$6,Parameter!$D$6))/IF($G617="w",Parameter!$C$6,Parameter!$E$6))))</f>
        <v>0</v>
      </c>
      <c r="R617" s="106"/>
      <c r="S617" s="73">
        <f>IF(R617=0,0,TRUNC((2000/(R617)- IF(Q617="w",Parameter!$B$6,Parameter!$D$6))/IF(Q617="w",Parameter!$C$6,Parameter!$E$6)))</f>
        <v>0</v>
      </c>
      <c r="T617" s="106"/>
      <c r="U617" s="73">
        <f>IF(T617=0,0,TRUNC((2000/(T617)- IF(Q617="w",Parameter!$B$3,Parameter!$D$3))/IF(Q617="w",Parameter!$C$3,Parameter!$E$3)))</f>
        <v>0</v>
      </c>
      <c r="V617" s="80"/>
      <c r="W617" s="79" t="s">
        <v>44</v>
      </c>
      <c r="X617" s="81"/>
      <c r="Y617" s="54">
        <f>IF($G617="w",0,IF(AND($V617=0,$X617=0),0,TRUNC((1000/($V617*60+$X617)-IF($G617="w",Parameter!$B$6,Parameter!$D$6))/IF($G617="w",Parameter!$C$6,Parameter!$E$6))))</f>
        <v>0</v>
      </c>
      <c r="Z617" s="37"/>
      <c r="AA617" s="104">
        <f>IF(Z617=0,0,TRUNC((SQRT(Z617)- IF($G617="w",Parameter!$B$11,Parameter!$D$11))/IF($G617="w",Parameter!$C$11,Parameter!$E$11)))</f>
        <v>0</v>
      </c>
      <c r="AB617" s="105"/>
      <c r="AC617" s="104">
        <f>IF(AB617=0,0,TRUNC((SQRT(AB617)- IF($G617="w",Parameter!$B$10,Parameter!$D$10))/IF($G617="w",Parameter!$C$10,Parameter!$E$10)))</f>
        <v>0</v>
      </c>
      <c r="AD617" s="38"/>
      <c r="AE617" s="55">
        <f>IF(AD617=0,0,TRUNC((SQRT(AD617)- IF($G617="w",Parameter!$B$15,Parameter!$D$15))/IF($G617="w",Parameter!$C$15,Parameter!$E$15)))</f>
        <v>0</v>
      </c>
      <c r="AF617" s="32"/>
      <c r="AG617" s="55">
        <f>IF(AF617=0,0,TRUNC((SQRT(AF617)- IF($G617="w",Parameter!$B$12,Parameter!$D$12))/IF($G617="w",Parameter!$C$12,Parameter!$E$12)))</f>
        <v>0</v>
      </c>
      <c r="AH617" s="60">
        <f t="shared" si="127"/>
        <v>0</v>
      </c>
      <c r="AI617" s="61">
        <f>LOOKUP($F617,Urkunde!$A$2:$A$16,IF($G617="w",Urkunde!$B$2:$B$16,Urkunde!$D$2:$D$16))</f>
        <v>0</v>
      </c>
      <c r="AJ617" s="61">
        <f>LOOKUP($F617,Urkunde!$A$2:$A$16,IF($G617="w",Urkunde!$C$2:$C$16,Urkunde!$E$2:$E$16))</f>
        <v>0</v>
      </c>
      <c r="AK617" s="61" t="str">
        <f t="shared" si="128"/>
        <v>-</v>
      </c>
      <c r="AL617" s="29">
        <f t="shared" si="129"/>
        <v>0</v>
      </c>
      <c r="AM617" s="21">
        <f t="shared" si="130"/>
        <v>0</v>
      </c>
      <c r="AN617" s="21">
        <f t="shared" si="131"/>
        <v>0</v>
      </c>
      <c r="AO617" s="21">
        <f t="shared" si="132"/>
        <v>0</v>
      </c>
      <c r="AP617" s="21">
        <f t="shared" si="133"/>
        <v>0</v>
      </c>
      <c r="AQ617" s="21">
        <f t="shared" si="134"/>
        <v>0</v>
      </c>
      <c r="AR617" s="21">
        <f t="shared" si="135"/>
        <v>0</v>
      </c>
      <c r="AS617" s="21">
        <f t="shared" si="136"/>
        <v>0</v>
      </c>
      <c r="AT617" s="21">
        <f t="shared" si="137"/>
        <v>0</v>
      </c>
      <c r="AU617" s="21">
        <f t="shared" si="138"/>
        <v>0</v>
      </c>
      <c r="AV617" s="21">
        <f t="shared" si="139"/>
        <v>0</v>
      </c>
    </row>
    <row r="618" spans="1:48" ht="15.6" x14ac:dyDescent="0.3">
      <c r="A618" s="51"/>
      <c r="B618" s="50"/>
      <c r="C618" s="96"/>
      <c r="D618" s="96"/>
      <c r="E618" s="49"/>
      <c r="F618" s="52">
        <f t="shared" si="126"/>
        <v>0</v>
      </c>
      <c r="G618" s="48"/>
      <c r="H618" s="38"/>
      <c r="I618" s="54">
        <f>IF(H618=0,0,TRUNC((50/(H618+0.24)- IF($G618="w",Parameter!$B$3,Parameter!$D$3))/IF($G618="w",Parameter!$C$3,Parameter!$E$3)))</f>
        <v>0</v>
      </c>
      <c r="J618" s="105"/>
      <c r="K618" s="54">
        <f>IF(J618=0,0,TRUNC((75/(J618+0.24)- IF($G618="w",Parameter!$B$3,Parameter!$D$3))/IF($G618="w",Parameter!$C$3,Parameter!$E$3)))</f>
        <v>0</v>
      </c>
      <c r="L618" s="105"/>
      <c r="M618" s="54">
        <f>IF(L618=0,0,TRUNC((100/(L618+0.24)- IF($G618="w",Parameter!$B$3,Parameter!$D$3))/IF($G618="w",Parameter!$C$3,Parameter!$E$3)))</f>
        <v>0</v>
      </c>
      <c r="N618" s="80"/>
      <c r="O618" s="79" t="s">
        <v>44</v>
      </c>
      <c r="P618" s="81"/>
      <c r="Q618" s="54">
        <f>IF($G618="m",0,IF(AND($P618=0,$N618=0),0,TRUNC((800/($N618*60+$P618)-IF($G618="w",Parameter!$B$6,Parameter!$D$6))/IF($G618="w",Parameter!$C$6,Parameter!$E$6))))</f>
        <v>0</v>
      </c>
      <c r="R618" s="106"/>
      <c r="S618" s="73">
        <f>IF(R618=0,0,TRUNC((2000/(R618)- IF(Q618="w",Parameter!$B$6,Parameter!$D$6))/IF(Q618="w",Parameter!$C$6,Parameter!$E$6)))</f>
        <v>0</v>
      </c>
      <c r="T618" s="106"/>
      <c r="U618" s="73">
        <f>IF(T618=0,0,TRUNC((2000/(T618)- IF(Q618="w",Parameter!$B$3,Parameter!$D$3))/IF(Q618="w",Parameter!$C$3,Parameter!$E$3)))</f>
        <v>0</v>
      </c>
      <c r="V618" s="80"/>
      <c r="W618" s="79" t="s">
        <v>44</v>
      </c>
      <c r="X618" s="81"/>
      <c r="Y618" s="54">
        <f>IF($G618="w",0,IF(AND($V618=0,$X618=0),0,TRUNC((1000/($V618*60+$X618)-IF($G618="w",Parameter!$B$6,Parameter!$D$6))/IF($G618="w",Parameter!$C$6,Parameter!$E$6))))</f>
        <v>0</v>
      </c>
      <c r="Z618" s="37"/>
      <c r="AA618" s="104">
        <f>IF(Z618=0,0,TRUNC((SQRT(Z618)- IF($G618="w",Parameter!$B$11,Parameter!$D$11))/IF($G618="w",Parameter!$C$11,Parameter!$E$11)))</f>
        <v>0</v>
      </c>
      <c r="AB618" s="105"/>
      <c r="AC618" s="104">
        <f>IF(AB618=0,0,TRUNC((SQRT(AB618)- IF($G618="w",Parameter!$B$10,Parameter!$D$10))/IF($G618="w",Parameter!$C$10,Parameter!$E$10)))</f>
        <v>0</v>
      </c>
      <c r="AD618" s="38"/>
      <c r="AE618" s="55">
        <f>IF(AD618=0,0,TRUNC((SQRT(AD618)- IF($G618="w",Parameter!$B$15,Parameter!$D$15))/IF($G618="w",Parameter!$C$15,Parameter!$E$15)))</f>
        <v>0</v>
      </c>
      <c r="AF618" s="32"/>
      <c r="AG618" s="55">
        <f>IF(AF618=0,0,TRUNC((SQRT(AF618)- IF($G618="w",Parameter!$B$12,Parameter!$D$12))/IF($G618="w",Parameter!$C$12,Parameter!$E$12)))</f>
        <v>0</v>
      </c>
      <c r="AH618" s="60">
        <f t="shared" si="127"/>
        <v>0</v>
      </c>
      <c r="AI618" s="61">
        <f>LOOKUP($F618,Urkunde!$A$2:$A$16,IF($G618="w",Urkunde!$B$2:$B$16,Urkunde!$D$2:$D$16))</f>
        <v>0</v>
      </c>
      <c r="AJ618" s="61">
        <f>LOOKUP($F618,Urkunde!$A$2:$A$16,IF($G618="w",Urkunde!$C$2:$C$16,Urkunde!$E$2:$E$16))</f>
        <v>0</v>
      </c>
      <c r="AK618" s="61" t="str">
        <f t="shared" si="128"/>
        <v>-</v>
      </c>
      <c r="AL618" s="29">
        <f t="shared" si="129"/>
        <v>0</v>
      </c>
      <c r="AM618" s="21">
        <f t="shared" si="130"/>
        <v>0</v>
      </c>
      <c r="AN618" s="21">
        <f t="shared" si="131"/>
        <v>0</v>
      </c>
      <c r="AO618" s="21">
        <f t="shared" si="132"/>
        <v>0</v>
      </c>
      <c r="AP618" s="21">
        <f t="shared" si="133"/>
        <v>0</v>
      </c>
      <c r="AQ618" s="21">
        <f t="shared" si="134"/>
        <v>0</v>
      </c>
      <c r="AR618" s="21">
        <f t="shared" si="135"/>
        <v>0</v>
      </c>
      <c r="AS618" s="21">
        <f t="shared" si="136"/>
        <v>0</v>
      </c>
      <c r="AT618" s="21">
        <f t="shared" si="137"/>
        <v>0</v>
      </c>
      <c r="AU618" s="21">
        <f t="shared" si="138"/>
        <v>0</v>
      </c>
      <c r="AV618" s="21">
        <f t="shared" si="139"/>
        <v>0</v>
      </c>
    </row>
    <row r="619" spans="1:48" ht="15.6" x14ac:dyDescent="0.3">
      <c r="A619" s="51"/>
      <c r="B619" s="50"/>
      <c r="C619" s="96"/>
      <c r="D619" s="96"/>
      <c r="E619" s="49"/>
      <c r="F619" s="52">
        <f t="shared" si="126"/>
        <v>0</v>
      </c>
      <c r="G619" s="48"/>
      <c r="H619" s="38"/>
      <c r="I619" s="54">
        <f>IF(H619=0,0,TRUNC((50/(H619+0.24)- IF($G619="w",Parameter!$B$3,Parameter!$D$3))/IF($G619="w",Parameter!$C$3,Parameter!$E$3)))</f>
        <v>0</v>
      </c>
      <c r="J619" s="105"/>
      <c r="K619" s="54">
        <f>IF(J619=0,0,TRUNC((75/(J619+0.24)- IF($G619="w",Parameter!$B$3,Parameter!$D$3))/IF($G619="w",Parameter!$C$3,Parameter!$E$3)))</f>
        <v>0</v>
      </c>
      <c r="L619" s="105"/>
      <c r="M619" s="54">
        <f>IF(L619=0,0,TRUNC((100/(L619+0.24)- IF($G619="w",Parameter!$B$3,Parameter!$D$3))/IF($G619="w",Parameter!$C$3,Parameter!$E$3)))</f>
        <v>0</v>
      </c>
      <c r="N619" s="80"/>
      <c r="O619" s="79" t="s">
        <v>44</v>
      </c>
      <c r="P619" s="81"/>
      <c r="Q619" s="54">
        <f>IF($G619="m",0,IF(AND($P619=0,$N619=0),0,TRUNC((800/($N619*60+$P619)-IF($G619="w",Parameter!$B$6,Parameter!$D$6))/IF($G619="w",Parameter!$C$6,Parameter!$E$6))))</f>
        <v>0</v>
      </c>
      <c r="R619" s="106"/>
      <c r="S619" s="73">
        <f>IF(R619=0,0,TRUNC((2000/(R619)- IF(Q619="w",Parameter!$B$6,Parameter!$D$6))/IF(Q619="w",Parameter!$C$6,Parameter!$E$6)))</f>
        <v>0</v>
      </c>
      <c r="T619" s="106"/>
      <c r="U619" s="73">
        <f>IF(T619=0,0,TRUNC((2000/(T619)- IF(Q619="w",Parameter!$B$3,Parameter!$D$3))/IF(Q619="w",Parameter!$C$3,Parameter!$E$3)))</f>
        <v>0</v>
      </c>
      <c r="V619" s="80"/>
      <c r="W619" s="79" t="s">
        <v>44</v>
      </c>
      <c r="X619" s="81"/>
      <c r="Y619" s="54">
        <f>IF($G619="w",0,IF(AND($V619=0,$X619=0),0,TRUNC((1000/($V619*60+$X619)-IF($G619="w",Parameter!$B$6,Parameter!$D$6))/IF($G619="w",Parameter!$C$6,Parameter!$E$6))))</f>
        <v>0</v>
      </c>
      <c r="Z619" s="37"/>
      <c r="AA619" s="104">
        <f>IF(Z619=0,0,TRUNC((SQRT(Z619)- IF($G619="w",Parameter!$B$11,Parameter!$D$11))/IF($G619="w",Parameter!$C$11,Parameter!$E$11)))</f>
        <v>0</v>
      </c>
      <c r="AB619" s="105"/>
      <c r="AC619" s="104">
        <f>IF(AB619=0,0,TRUNC((SQRT(AB619)- IF($G619="w",Parameter!$B$10,Parameter!$D$10))/IF($G619="w",Parameter!$C$10,Parameter!$E$10)))</f>
        <v>0</v>
      </c>
      <c r="AD619" s="38"/>
      <c r="AE619" s="55">
        <f>IF(AD619=0,0,TRUNC((SQRT(AD619)- IF($G619="w",Parameter!$B$15,Parameter!$D$15))/IF($G619="w",Parameter!$C$15,Parameter!$E$15)))</f>
        <v>0</v>
      </c>
      <c r="AF619" s="32"/>
      <c r="AG619" s="55">
        <f>IF(AF619=0,0,TRUNC((SQRT(AF619)- IF($G619="w",Parameter!$B$12,Parameter!$D$12))/IF($G619="w",Parameter!$C$12,Parameter!$E$12)))</f>
        <v>0</v>
      </c>
      <c r="AH619" s="60">
        <f t="shared" si="127"/>
        <v>0</v>
      </c>
      <c r="AI619" s="61">
        <f>LOOKUP($F619,Urkunde!$A$2:$A$16,IF($G619="w",Urkunde!$B$2:$B$16,Urkunde!$D$2:$D$16))</f>
        <v>0</v>
      </c>
      <c r="AJ619" s="61">
        <f>LOOKUP($F619,Urkunde!$A$2:$A$16,IF($G619="w",Urkunde!$C$2:$C$16,Urkunde!$E$2:$E$16))</f>
        <v>0</v>
      </c>
      <c r="AK619" s="61" t="str">
        <f t="shared" si="128"/>
        <v>-</v>
      </c>
      <c r="AL619" s="29">
        <f t="shared" si="129"/>
        <v>0</v>
      </c>
      <c r="AM619" s="21">
        <f t="shared" si="130"/>
        <v>0</v>
      </c>
      <c r="AN619" s="21">
        <f t="shared" si="131"/>
        <v>0</v>
      </c>
      <c r="AO619" s="21">
        <f t="shared" si="132"/>
        <v>0</v>
      </c>
      <c r="AP619" s="21">
        <f t="shared" si="133"/>
        <v>0</v>
      </c>
      <c r="AQ619" s="21">
        <f t="shared" si="134"/>
        <v>0</v>
      </c>
      <c r="AR619" s="21">
        <f t="shared" si="135"/>
        <v>0</v>
      </c>
      <c r="AS619" s="21">
        <f t="shared" si="136"/>
        <v>0</v>
      </c>
      <c r="AT619" s="21">
        <f t="shared" si="137"/>
        <v>0</v>
      </c>
      <c r="AU619" s="21">
        <f t="shared" si="138"/>
        <v>0</v>
      </c>
      <c r="AV619" s="21">
        <f t="shared" si="139"/>
        <v>0</v>
      </c>
    </row>
    <row r="620" spans="1:48" ht="15.6" x14ac:dyDescent="0.3">
      <c r="A620" s="51"/>
      <c r="B620" s="50"/>
      <c r="C620" s="96"/>
      <c r="D620" s="96"/>
      <c r="E620" s="49"/>
      <c r="F620" s="52">
        <f t="shared" si="126"/>
        <v>0</v>
      </c>
      <c r="G620" s="48"/>
      <c r="H620" s="38"/>
      <c r="I620" s="54">
        <f>IF(H620=0,0,TRUNC((50/(H620+0.24)- IF($G620="w",Parameter!$B$3,Parameter!$D$3))/IF($G620="w",Parameter!$C$3,Parameter!$E$3)))</f>
        <v>0</v>
      </c>
      <c r="J620" s="105"/>
      <c r="K620" s="54">
        <f>IF(J620=0,0,TRUNC((75/(J620+0.24)- IF($G620="w",Parameter!$B$3,Parameter!$D$3))/IF($G620="w",Parameter!$C$3,Parameter!$E$3)))</f>
        <v>0</v>
      </c>
      <c r="L620" s="105"/>
      <c r="M620" s="54">
        <f>IF(L620=0,0,TRUNC((100/(L620+0.24)- IF($G620="w",Parameter!$B$3,Parameter!$D$3))/IF($G620="w",Parameter!$C$3,Parameter!$E$3)))</f>
        <v>0</v>
      </c>
      <c r="N620" s="80"/>
      <c r="O620" s="79" t="s">
        <v>44</v>
      </c>
      <c r="P620" s="81"/>
      <c r="Q620" s="54">
        <f>IF($G620="m",0,IF(AND($P620=0,$N620=0),0,TRUNC((800/($N620*60+$P620)-IF($G620="w",Parameter!$B$6,Parameter!$D$6))/IF($G620="w",Parameter!$C$6,Parameter!$E$6))))</f>
        <v>0</v>
      </c>
      <c r="R620" s="106"/>
      <c r="S620" s="73">
        <f>IF(R620=0,0,TRUNC((2000/(R620)- IF(Q620="w",Parameter!$B$6,Parameter!$D$6))/IF(Q620="w",Parameter!$C$6,Parameter!$E$6)))</f>
        <v>0</v>
      </c>
      <c r="T620" s="106"/>
      <c r="U620" s="73">
        <f>IF(T620=0,0,TRUNC((2000/(T620)- IF(Q620="w",Parameter!$B$3,Parameter!$D$3))/IF(Q620="w",Parameter!$C$3,Parameter!$E$3)))</f>
        <v>0</v>
      </c>
      <c r="V620" s="80"/>
      <c r="W620" s="79" t="s">
        <v>44</v>
      </c>
      <c r="X620" s="81"/>
      <c r="Y620" s="54">
        <f>IF($G620="w",0,IF(AND($V620=0,$X620=0),0,TRUNC((1000/($V620*60+$X620)-IF($G620="w",Parameter!$B$6,Parameter!$D$6))/IF($G620="w",Parameter!$C$6,Parameter!$E$6))))</f>
        <v>0</v>
      </c>
      <c r="Z620" s="37"/>
      <c r="AA620" s="104">
        <f>IF(Z620=0,0,TRUNC((SQRT(Z620)- IF($G620="w",Parameter!$B$11,Parameter!$D$11))/IF($G620="w",Parameter!$C$11,Parameter!$E$11)))</f>
        <v>0</v>
      </c>
      <c r="AB620" s="105"/>
      <c r="AC620" s="104">
        <f>IF(AB620=0,0,TRUNC((SQRT(AB620)- IF($G620="w",Parameter!$B$10,Parameter!$D$10))/IF($G620="w",Parameter!$C$10,Parameter!$E$10)))</f>
        <v>0</v>
      </c>
      <c r="AD620" s="38"/>
      <c r="AE620" s="55">
        <f>IF(AD620=0,0,TRUNC((SQRT(AD620)- IF($G620="w",Parameter!$B$15,Parameter!$D$15))/IF($G620="w",Parameter!$C$15,Parameter!$E$15)))</f>
        <v>0</v>
      </c>
      <c r="AF620" s="32"/>
      <c r="AG620" s="55">
        <f>IF(AF620=0,0,TRUNC((SQRT(AF620)- IF($G620="w",Parameter!$B$12,Parameter!$D$12))/IF($G620="w",Parameter!$C$12,Parameter!$E$12)))</f>
        <v>0</v>
      </c>
      <c r="AH620" s="60">
        <f t="shared" si="127"/>
        <v>0</v>
      </c>
      <c r="AI620" s="61">
        <f>LOOKUP($F620,Urkunde!$A$2:$A$16,IF($G620="w",Urkunde!$B$2:$B$16,Urkunde!$D$2:$D$16))</f>
        <v>0</v>
      </c>
      <c r="AJ620" s="61">
        <f>LOOKUP($F620,Urkunde!$A$2:$A$16,IF($G620="w",Urkunde!$C$2:$C$16,Urkunde!$E$2:$E$16))</f>
        <v>0</v>
      </c>
      <c r="AK620" s="61" t="str">
        <f t="shared" si="128"/>
        <v>-</v>
      </c>
      <c r="AL620" s="29">
        <f t="shared" si="129"/>
        <v>0</v>
      </c>
      <c r="AM620" s="21">
        <f t="shared" si="130"/>
        <v>0</v>
      </c>
      <c r="AN620" s="21">
        <f t="shared" si="131"/>
        <v>0</v>
      </c>
      <c r="AO620" s="21">
        <f t="shared" si="132"/>
        <v>0</v>
      </c>
      <c r="AP620" s="21">
        <f t="shared" si="133"/>
        <v>0</v>
      </c>
      <c r="AQ620" s="21">
        <f t="shared" si="134"/>
        <v>0</v>
      </c>
      <c r="AR620" s="21">
        <f t="shared" si="135"/>
        <v>0</v>
      </c>
      <c r="AS620" s="21">
        <f t="shared" si="136"/>
        <v>0</v>
      </c>
      <c r="AT620" s="21">
        <f t="shared" si="137"/>
        <v>0</v>
      </c>
      <c r="AU620" s="21">
        <f t="shared" si="138"/>
        <v>0</v>
      </c>
      <c r="AV620" s="21">
        <f t="shared" si="139"/>
        <v>0</v>
      </c>
    </row>
    <row r="621" spans="1:48" ht="15.6" x14ac:dyDescent="0.3">
      <c r="A621" s="51"/>
      <c r="B621" s="50"/>
      <c r="C621" s="96"/>
      <c r="D621" s="96"/>
      <c r="E621" s="49"/>
      <c r="F621" s="52">
        <f t="shared" si="126"/>
        <v>0</v>
      </c>
      <c r="G621" s="48"/>
      <c r="H621" s="38"/>
      <c r="I621" s="54">
        <f>IF(H621=0,0,TRUNC((50/(H621+0.24)- IF($G621="w",Parameter!$B$3,Parameter!$D$3))/IF($G621="w",Parameter!$C$3,Parameter!$E$3)))</f>
        <v>0</v>
      </c>
      <c r="J621" s="105"/>
      <c r="K621" s="54">
        <f>IF(J621=0,0,TRUNC((75/(J621+0.24)- IF($G621="w",Parameter!$B$3,Parameter!$D$3))/IF($G621="w",Parameter!$C$3,Parameter!$E$3)))</f>
        <v>0</v>
      </c>
      <c r="L621" s="105"/>
      <c r="M621" s="54">
        <f>IF(L621=0,0,TRUNC((100/(L621+0.24)- IF($G621="w",Parameter!$B$3,Parameter!$D$3))/IF($G621="w",Parameter!$C$3,Parameter!$E$3)))</f>
        <v>0</v>
      </c>
      <c r="N621" s="80"/>
      <c r="O621" s="79" t="s">
        <v>44</v>
      </c>
      <c r="P621" s="81"/>
      <c r="Q621" s="54">
        <f>IF($G621="m",0,IF(AND($P621=0,$N621=0),0,TRUNC((800/($N621*60+$P621)-IF($G621="w",Parameter!$B$6,Parameter!$D$6))/IF($G621="w",Parameter!$C$6,Parameter!$E$6))))</f>
        <v>0</v>
      </c>
      <c r="R621" s="106"/>
      <c r="S621" s="73">
        <f>IF(R621=0,0,TRUNC((2000/(R621)- IF(Q621="w",Parameter!$B$6,Parameter!$D$6))/IF(Q621="w",Parameter!$C$6,Parameter!$E$6)))</f>
        <v>0</v>
      </c>
      <c r="T621" s="106"/>
      <c r="U621" s="73">
        <f>IF(T621=0,0,TRUNC((2000/(T621)- IF(Q621="w",Parameter!$B$3,Parameter!$D$3))/IF(Q621="w",Parameter!$C$3,Parameter!$E$3)))</f>
        <v>0</v>
      </c>
      <c r="V621" s="80"/>
      <c r="W621" s="79" t="s">
        <v>44</v>
      </c>
      <c r="X621" s="81"/>
      <c r="Y621" s="54">
        <f>IF($G621="w",0,IF(AND($V621=0,$X621=0),0,TRUNC((1000/($V621*60+$X621)-IF($G621="w",Parameter!$B$6,Parameter!$D$6))/IF($G621="w",Parameter!$C$6,Parameter!$E$6))))</f>
        <v>0</v>
      </c>
      <c r="Z621" s="37"/>
      <c r="AA621" s="104">
        <f>IF(Z621=0,0,TRUNC((SQRT(Z621)- IF($G621="w",Parameter!$B$11,Parameter!$D$11))/IF($G621="w",Parameter!$C$11,Parameter!$E$11)))</f>
        <v>0</v>
      </c>
      <c r="AB621" s="105"/>
      <c r="AC621" s="104">
        <f>IF(AB621=0,0,TRUNC((SQRT(AB621)- IF($G621="w",Parameter!$B$10,Parameter!$D$10))/IF($G621="w",Parameter!$C$10,Parameter!$E$10)))</f>
        <v>0</v>
      </c>
      <c r="AD621" s="38"/>
      <c r="AE621" s="55">
        <f>IF(AD621=0,0,TRUNC((SQRT(AD621)- IF($G621="w",Parameter!$B$15,Parameter!$D$15))/IF($G621="w",Parameter!$C$15,Parameter!$E$15)))</f>
        <v>0</v>
      </c>
      <c r="AF621" s="32"/>
      <c r="AG621" s="55">
        <f>IF(AF621=0,0,TRUNC((SQRT(AF621)- IF($G621="w",Parameter!$B$12,Parameter!$D$12))/IF($G621="w",Parameter!$C$12,Parameter!$E$12)))</f>
        <v>0</v>
      </c>
      <c r="AH621" s="60">
        <f t="shared" si="127"/>
        <v>0</v>
      </c>
      <c r="AI621" s="61">
        <f>LOOKUP($F621,Urkunde!$A$2:$A$16,IF($G621="w",Urkunde!$B$2:$B$16,Urkunde!$D$2:$D$16))</f>
        <v>0</v>
      </c>
      <c r="AJ621" s="61">
        <f>LOOKUP($F621,Urkunde!$A$2:$A$16,IF($G621="w",Urkunde!$C$2:$C$16,Urkunde!$E$2:$E$16))</f>
        <v>0</v>
      </c>
      <c r="AK621" s="61" t="str">
        <f t="shared" si="128"/>
        <v>-</v>
      </c>
      <c r="AL621" s="29">
        <f t="shared" si="129"/>
        <v>0</v>
      </c>
      <c r="AM621" s="21">
        <f t="shared" si="130"/>
        <v>0</v>
      </c>
      <c r="AN621" s="21">
        <f t="shared" si="131"/>
        <v>0</v>
      </c>
      <c r="AO621" s="21">
        <f t="shared" si="132"/>
        <v>0</v>
      </c>
      <c r="AP621" s="21">
        <f t="shared" si="133"/>
        <v>0</v>
      </c>
      <c r="AQ621" s="21">
        <f t="shared" si="134"/>
        <v>0</v>
      </c>
      <c r="AR621" s="21">
        <f t="shared" si="135"/>
        <v>0</v>
      </c>
      <c r="AS621" s="21">
        <f t="shared" si="136"/>
        <v>0</v>
      </c>
      <c r="AT621" s="21">
        <f t="shared" si="137"/>
        <v>0</v>
      </c>
      <c r="AU621" s="21">
        <f t="shared" si="138"/>
        <v>0</v>
      </c>
      <c r="AV621" s="21">
        <f t="shared" si="139"/>
        <v>0</v>
      </c>
    </row>
    <row r="622" spans="1:48" ht="15.6" x14ac:dyDescent="0.3">
      <c r="A622" s="51"/>
      <c r="B622" s="50"/>
      <c r="C622" s="96"/>
      <c r="D622" s="96"/>
      <c r="E622" s="49"/>
      <c r="F622" s="52">
        <f t="shared" si="126"/>
        <v>0</v>
      </c>
      <c r="G622" s="48"/>
      <c r="H622" s="38"/>
      <c r="I622" s="54">
        <f>IF(H622=0,0,TRUNC((50/(H622+0.24)- IF($G622="w",Parameter!$B$3,Parameter!$D$3))/IF($G622="w",Parameter!$C$3,Parameter!$E$3)))</f>
        <v>0</v>
      </c>
      <c r="J622" s="105"/>
      <c r="K622" s="54">
        <f>IF(J622=0,0,TRUNC((75/(J622+0.24)- IF($G622="w",Parameter!$B$3,Parameter!$D$3))/IF($G622="w",Parameter!$C$3,Parameter!$E$3)))</f>
        <v>0</v>
      </c>
      <c r="L622" s="105"/>
      <c r="M622" s="54">
        <f>IF(L622=0,0,TRUNC((100/(L622+0.24)- IF($G622="w",Parameter!$B$3,Parameter!$D$3))/IF($G622="w",Parameter!$C$3,Parameter!$E$3)))</f>
        <v>0</v>
      </c>
      <c r="N622" s="80"/>
      <c r="O622" s="79" t="s">
        <v>44</v>
      </c>
      <c r="P622" s="81"/>
      <c r="Q622" s="54">
        <f>IF($G622="m",0,IF(AND($P622=0,$N622=0),0,TRUNC((800/($N622*60+$P622)-IF($G622="w",Parameter!$B$6,Parameter!$D$6))/IF($G622="w",Parameter!$C$6,Parameter!$E$6))))</f>
        <v>0</v>
      </c>
      <c r="R622" s="106"/>
      <c r="S622" s="73">
        <f>IF(R622=0,0,TRUNC((2000/(R622)- IF(Q622="w",Parameter!$B$6,Parameter!$D$6))/IF(Q622="w",Parameter!$C$6,Parameter!$E$6)))</f>
        <v>0</v>
      </c>
      <c r="T622" s="106"/>
      <c r="U622" s="73">
        <f>IF(T622=0,0,TRUNC((2000/(T622)- IF(Q622="w",Parameter!$B$3,Parameter!$D$3))/IF(Q622="w",Parameter!$C$3,Parameter!$E$3)))</f>
        <v>0</v>
      </c>
      <c r="V622" s="80"/>
      <c r="W622" s="79" t="s">
        <v>44</v>
      </c>
      <c r="X622" s="81"/>
      <c r="Y622" s="54">
        <f>IF($G622="w",0,IF(AND($V622=0,$X622=0),0,TRUNC((1000/($V622*60+$X622)-IF($G622="w",Parameter!$B$6,Parameter!$D$6))/IF($G622="w",Parameter!$C$6,Parameter!$E$6))))</f>
        <v>0</v>
      </c>
      <c r="Z622" s="37"/>
      <c r="AA622" s="104">
        <f>IF(Z622=0,0,TRUNC((SQRT(Z622)- IF($G622="w",Parameter!$B$11,Parameter!$D$11))/IF($G622="w",Parameter!$C$11,Parameter!$E$11)))</f>
        <v>0</v>
      </c>
      <c r="AB622" s="105"/>
      <c r="AC622" s="104">
        <f>IF(AB622=0,0,TRUNC((SQRT(AB622)- IF($G622="w",Parameter!$B$10,Parameter!$D$10))/IF($G622="w",Parameter!$C$10,Parameter!$E$10)))</f>
        <v>0</v>
      </c>
      <c r="AD622" s="38"/>
      <c r="AE622" s="55">
        <f>IF(AD622=0,0,TRUNC((SQRT(AD622)- IF($G622="w",Parameter!$B$15,Parameter!$D$15))/IF($G622="w",Parameter!$C$15,Parameter!$E$15)))</f>
        <v>0</v>
      </c>
      <c r="AF622" s="32"/>
      <c r="AG622" s="55">
        <f>IF(AF622=0,0,TRUNC((SQRT(AF622)- IF($G622="w",Parameter!$B$12,Parameter!$D$12))/IF($G622="w",Parameter!$C$12,Parameter!$E$12)))</f>
        <v>0</v>
      </c>
      <c r="AH622" s="60">
        <f t="shared" si="127"/>
        <v>0</v>
      </c>
      <c r="AI622" s="61">
        <f>LOOKUP($F622,Urkunde!$A$2:$A$16,IF($G622="w",Urkunde!$B$2:$B$16,Urkunde!$D$2:$D$16))</f>
        <v>0</v>
      </c>
      <c r="AJ622" s="61">
        <f>LOOKUP($F622,Urkunde!$A$2:$A$16,IF($G622="w",Urkunde!$C$2:$C$16,Urkunde!$E$2:$E$16))</f>
        <v>0</v>
      </c>
      <c r="AK622" s="61" t="str">
        <f t="shared" si="128"/>
        <v>-</v>
      </c>
      <c r="AL622" s="29">
        <f t="shared" si="129"/>
        <v>0</v>
      </c>
      <c r="AM622" s="21">
        <f t="shared" si="130"/>
        <v>0</v>
      </c>
      <c r="AN622" s="21">
        <f t="shared" si="131"/>
        <v>0</v>
      </c>
      <c r="AO622" s="21">
        <f t="shared" si="132"/>
        <v>0</v>
      </c>
      <c r="AP622" s="21">
        <f t="shared" si="133"/>
        <v>0</v>
      </c>
      <c r="AQ622" s="21">
        <f t="shared" si="134"/>
        <v>0</v>
      </c>
      <c r="AR622" s="21">
        <f t="shared" si="135"/>
        <v>0</v>
      </c>
      <c r="AS622" s="21">
        <f t="shared" si="136"/>
        <v>0</v>
      </c>
      <c r="AT622" s="21">
        <f t="shared" si="137"/>
        <v>0</v>
      </c>
      <c r="AU622" s="21">
        <f t="shared" si="138"/>
        <v>0</v>
      </c>
      <c r="AV622" s="21">
        <f t="shared" si="139"/>
        <v>0</v>
      </c>
    </row>
    <row r="623" spans="1:48" ht="15.6" x14ac:dyDescent="0.3">
      <c r="A623" s="51"/>
      <c r="B623" s="50"/>
      <c r="C623" s="96"/>
      <c r="D623" s="96"/>
      <c r="E623" s="49"/>
      <c r="F623" s="52">
        <f t="shared" si="126"/>
        <v>0</v>
      </c>
      <c r="G623" s="48"/>
      <c r="H623" s="38"/>
      <c r="I623" s="54">
        <f>IF(H623=0,0,TRUNC((50/(H623+0.24)- IF($G623="w",Parameter!$B$3,Parameter!$D$3))/IF($G623="w",Parameter!$C$3,Parameter!$E$3)))</f>
        <v>0</v>
      </c>
      <c r="J623" s="105"/>
      <c r="K623" s="54">
        <f>IF(J623=0,0,TRUNC((75/(J623+0.24)- IF($G623="w",Parameter!$B$3,Parameter!$D$3))/IF($G623="w",Parameter!$C$3,Parameter!$E$3)))</f>
        <v>0</v>
      </c>
      <c r="L623" s="105"/>
      <c r="M623" s="54">
        <f>IF(L623=0,0,TRUNC((100/(L623+0.24)- IF($G623="w",Parameter!$B$3,Parameter!$D$3))/IF($G623="w",Parameter!$C$3,Parameter!$E$3)))</f>
        <v>0</v>
      </c>
      <c r="N623" s="80"/>
      <c r="O623" s="79" t="s">
        <v>44</v>
      </c>
      <c r="P623" s="81"/>
      <c r="Q623" s="54">
        <f>IF($G623="m",0,IF(AND($P623=0,$N623=0),0,TRUNC((800/($N623*60+$P623)-IF($G623="w",Parameter!$B$6,Parameter!$D$6))/IF($G623="w",Parameter!$C$6,Parameter!$E$6))))</f>
        <v>0</v>
      </c>
      <c r="R623" s="106"/>
      <c r="S623" s="73">
        <f>IF(R623=0,0,TRUNC((2000/(R623)- IF(Q623="w",Parameter!$B$6,Parameter!$D$6))/IF(Q623="w",Parameter!$C$6,Parameter!$E$6)))</f>
        <v>0</v>
      </c>
      <c r="T623" s="106"/>
      <c r="U623" s="73">
        <f>IF(T623=0,0,TRUNC((2000/(T623)- IF(Q623="w",Parameter!$B$3,Parameter!$D$3))/IF(Q623="w",Parameter!$C$3,Parameter!$E$3)))</f>
        <v>0</v>
      </c>
      <c r="V623" s="80"/>
      <c r="W623" s="79" t="s">
        <v>44</v>
      </c>
      <c r="X623" s="81"/>
      <c r="Y623" s="54">
        <f>IF($G623="w",0,IF(AND($V623=0,$X623=0),0,TRUNC((1000/($V623*60+$X623)-IF($G623="w",Parameter!$B$6,Parameter!$D$6))/IF($G623="w",Parameter!$C$6,Parameter!$E$6))))</f>
        <v>0</v>
      </c>
      <c r="Z623" s="37"/>
      <c r="AA623" s="104">
        <f>IF(Z623=0,0,TRUNC((SQRT(Z623)- IF($G623="w",Parameter!$B$11,Parameter!$D$11))/IF($G623="w",Parameter!$C$11,Parameter!$E$11)))</f>
        <v>0</v>
      </c>
      <c r="AB623" s="105"/>
      <c r="AC623" s="104">
        <f>IF(AB623=0,0,TRUNC((SQRT(AB623)- IF($G623="w",Parameter!$B$10,Parameter!$D$10))/IF($G623="w",Parameter!$C$10,Parameter!$E$10)))</f>
        <v>0</v>
      </c>
      <c r="AD623" s="38"/>
      <c r="AE623" s="55">
        <f>IF(AD623=0,0,TRUNC((SQRT(AD623)- IF($G623="w",Parameter!$B$15,Parameter!$D$15))/IF($G623="w",Parameter!$C$15,Parameter!$E$15)))</f>
        <v>0</v>
      </c>
      <c r="AF623" s="32"/>
      <c r="AG623" s="55">
        <f>IF(AF623=0,0,TRUNC((SQRT(AF623)- IF($G623="w",Parameter!$B$12,Parameter!$D$12))/IF($G623="w",Parameter!$C$12,Parameter!$E$12)))</f>
        <v>0</v>
      </c>
      <c r="AH623" s="60">
        <f t="shared" si="127"/>
        <v>0</v>
      </c>
      <c r="AI623" s="61">
        <f>LOOKUP($F623,Urkunde!$A$2:$A$16,IF($G623="w",Urkunde!$B$2:$B$16,Urkunde!$D$2:$D$16))</f>
        <v>0</v>
      </c>
      <c r="AJ623" s="61">
        <f>LOOKUP($F623,Urkunde!$A$2:$A$16,IF($G623="w",Urkunde!$C$2:$C$16,Urkunde!$E$2:$E$16))</f>
        <v>0</v>
      </c>
      <c r="AK623" s="61" t="str">
        <f t="shared" si="128"/>
        <v>-</v>
      </c>
      <c r="AL623" s="29">
        <f t="shared" si="129"/>
        <v>0</v>
      </c>
      <c r="AM623" s="21">
        <f t="shared" si="130"/>
        <v>0</v>
      </c>
      <c r="AN623" s="21">
        <f t="shared" si="131"/>
        <v>0</v>
      </c>
      <c r="AO623" s="21">
        <f t="shared" si="132"/>
        <v>0</v>
      </c>
      <c r="AP623" s="21">
        <f t="shared" si="133"/>
        <v>0</v>
      </c>
      <c r="AQ623" s="21">
        <f t="shared" si="134"/>
        <v>0</v>
      </c>
      <c r="AR623" s="21">
        <f t="shared" si="135"/>
        <v>0</v>
      </c>
      <c r="AS623" s="21">
        <f t="shared" si="136"/>
        <v>0</v>
      </c>
      <c r="AT623" s="21">
        <f t="shared" si="137"/>
        <v>0</v>
      </c>
      <c r="AU623" s="21">
        <f t="shared" si="138"/>
        <v>0</v>
      </c>
      <c r="AV623" s="21">
        <f t="shared" si="139"/>
        <v>0</v>
      </c>
    </row>
    <row r="624" spans="1:48" ht="15.6" x14ac:dyDescent="0.3">
      <c r="A624" s="51"/>
      <c r="B624" s="50"/>
      <c r="C624" s="96"/>
      <c r="D624" s="96"/>
      <c r="E624" s="49"/>
      <c r="F624" s="52">
        <f t="shared" si="126"/>
        <v>0</v>
      </c>
      <c r="G624" s="48"/>
      <c r="H624" s="38"/>
      <c r="I624" s="54">
        <f>IF(H624=0,0,TRUNC((50/(H624+0.24)- IF($G624="w",Parameter!$B$3,Parameter!$D$3))/IF($G624="w",Parameter!$C$3,Parameter!$E$3)))</f>
        <v>0</v>
      </c>
      <c r="J624" s="105"/>
      <c r="K624" s="54">
        <f>IF(J624=0,0,TRUNC((75/(J624+0.24)- IF($G624="w",Parameter!$B$3,Parameter!$D$3))/IF($G624="w",Parameter!$C$3,Parameter!$E$3)))</f>
        <v>0</v>
      </c>
      <c r="L624" s="105"/>
      <c r="M624" s="54">
        <f>IF(L624=0,0,TRUNC((100/(L624+0.24)- IF($G624="w",Parameter!$B$3,Parameter!$D$3))/IF($G624="w",Parameter!$C$3,Parameter!$E$3)))</f>
        <v>0</v>
      </c>
      <c r="N624" s="80"/>
      <c r="O624" s="79" t="s">
        <v>44</v>
      </c>
      <c r="P624" s="81"/>
      <c r="Q624" s="54">
        <f>IF($G624="m",0,IF(AND($P624=0,$N624=0),0,TRUNC((800/($N624*60+$P624)-IF($G624="w",Parameter!$B$6,Parameter!$D$6))/IF($G624="w",Parameter!$C$6,Parameter!$E$6))))</f>
        <v>0</v>
      </c>
      <c r="R624" s="106"/>
      <c r="S624" s="73">
        <f>IF(R624=0,0,TRUNC((2000/(R624)- IF(Q624="w",Parameter!$B$6,Parameter!$D$6))/IF(Q624="w",Parameter!$C$6,Parameter!$E$6)))</f>
        <v>0</v>
      </c>
      <c r="T624" s="106"/>
      <c r="U624" s="73">
        <f>IF(T624=0,0,TRUNC((2000/(T624)- IF(Q624="w",Parameter!$B$3,Parameter!$D$3))/IF(Q624="w",Parameter!$C$3,Parameter!$E$3)))</f>
        <v>0</v>
      </c>
      <c r="V624" s="80"/>
      <c r="W624" s="79" t="s">
        <v>44</v>
      </c>
      <c r="X624" s="81"/>
      <c r="Y624" s="54">
        <f>IF($G624="w",0,IF(AND($V624=0,$X624=0),0,TRUNC((1000/($V624*60+$X624)-IF($G624="w",Parameter!$B$6,Parameter!$D$6))/IF($G624="w",Parameter!$C$6,Parameter!$E$6))))</f>
        <v>0</v>
      </c>
      <c r="Z624" s="37"/>
      <c r="AA624" s="104">
        <f>IF(Z624=0,0,TRUNC((SQRT(Z624)- IF($G624="w",Parameter!$B$11,Parameter!$D$11))/IF($G624="w",Parameter!$C$11,Parameter!$E$11)))</f>
        <v>0</v>
      </c>
      <c r="AB624" s="105"/>
      <c r="AC624" s="104">
        <f>IF(AB624=0,0,TRUNC((SQRT(AB624)- IF($G624="w",Parameter!$B$10,Parameter!$D$10))/IF($G624="w",Parameter!$C$10,Parameter!$E$10)))</f>
        <v>0</v>
      </c>
      <c r="AD624" s="38"/>
      <c r="AE624" s="55">
        <f>IF(AD624=0,0,TRUNC((SQRT(AD624)- IF($G624="w",Parameter!$B$15,Parameter!$D$15))/IF($G624="w",Parameter!$C$15,Parameter!$E$15)))</f>
        <v>0</v>
      </c>
      <c r="AF624" s="32"/>
      <c r="AG624" s="55">
        <f>IF(AF624=0,0,TRUNC((SQRT(AF624)- IF($G624="w",Parameter!$B$12,Parameter!$D$12))/IF($G624="w",Parameter!$C$12,Parameter!$E$12)))</f>
        <v>0</v>
      </c>
      <c r="AH624" s="60">
        <f t="shared" si="127"/>
        <v>0</v>
      </c>
      <c r="AI624" s="61">
        <f>LOOKUP($F624,Urkunde!$A$2:$A$16,IF($G624="w",Urkunde!$B$2:$B$16,Urkunde!$D$2:$D$16))</f>
        <v>0</v>
      </c>
      <c r="AJ624" s="61">
        <f>LOOKUP($F624,Urkunde!$A$2:$A$16,IF($G624="w",Urkunde!$C$2:$C$16,Urkunde!$E$2:$E$16))</f>
        <v>0</v>
      </c>
      <c r="AK624" s="61" t="str">
        <f t="shared" si="128"/>
        <v>-</v>
      </c>
      <c r="AL624" s="29">
        <f t="shared" si="129"/>
        <v>0</v>
      </c>
      <c r="AM624" s="21">
        <f t="shared" si="130"/>
        <v>0</v>
      </c>
      <c r="AN624" s="21">
        <f t="shared" si="131"/>
        <v>0</v>
      </c>
      <c r="AO624" s="21">
        <f t="shared" si="132"/>
        <v>0</v>
      </c>
      <c r="AP624" s="21">
        <f t="shared" si="133"/>
        <v>0</v>
      </c>
      <c r="AQ624" s="21">
        <f t="shared" si="134"/>
        <v>0</v>
      </c>
      <c r="AR624" s="21">
        <f t="shared" si="135"/>
        <v>0</v>
      </c>
      <c r="AS624" s="21">
        <f t="shared" si="136"/>
        <v>0</v>
      </c>
      <c r="AT624" s="21">
        <f t="shared" si="137"/>
        <v>0</v>
      </c>
      <c r="AU624" s="21">
        <f t="shared" si="138"/>
        <v>0</v>
      </c>
      <c r="AV624" s="21">
        <f t="shared" si="139"/>
        <v>0</v>
      </c>
    </row>
    <row r="625" spans="1:48" ht="15.6" x14ac:dyDescent="0.3">
      <c r="A625" s="51"/>
      <c r="B625" s="50"/>
      <c r="C625" s="96"/>
      <c r="D625" s="96"/>
      <c r="E625" s="49"/>
      <c r="F625" s="52">
        <f t="shared" si="126"/>
        <v>0</v>
      </c>
      <c r="G625" s="48"/>
      <c r="H625" s="38"/>
      <c r="I625" s="54">
        <f>IF(H625=0,0,TRUNC((50/(H625+0.24)- IF($G625="w",Parameter!$B$3,Parameter!$D$3))/IF($G625="w",Parameter!$C$3,Parameter!$E$3)))</f>
        <v>0</v>
      </c>
      <c r="J625" s="105"/>
      <c r="K625" s="54">
        <f>IF(J625=0,0,TRUNC((75/(J625+0.24)- IF($G625="w",Parameter!$B$3,Parameter!$D$3))/IF($G625="w",Parameter!$C$3,Parameter!$E$3)))</f>
        <v>0</v>
      </c>
      <c r="L625" s="105"/>
      <c r="M625" s="54">
        <f>IF(L625=0,0,TRUNC((100/(L625+0.24)- IF($G625="w",Parameter!$B$3,Parameter!$D$3))/IF($G625="w",Parameter!$C$3,Parameter!$E$3)))</f>
        <v>0</v>
      </c>
      <c r="N625" s="80"/>
      <c r="O625" s="79" t="s">
        <v>44</v>
      </c>
      <c r="P625" s="81"/>
      <c r="Q625" s="54">
        <f>IF($G625="m",0,IF(AND($P625=0,$N625=0),0,TRUNC((800/($N625*60+$P625)-IF($G625="w",Parameter!$B$6,Parameter!$D$6))/IF($G625="w",Parameter!$C$6,Parameter!$E$6))))</f>
        <v>0</v>
      </c>
      <c r="R625" s="106"/>
      <c r="S625" s="73">
        <f>IF(R625=0,0,TRUNC((2000/(R625)- IF(Q625="w",Parameter!$B$6,Parameter!$D$6))/IF(Q625="w",Parameter!$C$6,Parameter!$E$6)))</f>
        <v>0</v>
      </c>
      <c r="T625" s="106"/>
      <c r="U625" s="73">
        <f>IF(T625=0,0,TRUNC((2000/(T625)- IF(Q625="w",Parameter!$B$3,Parameter!$D$3))/IF(Q625="w",Parameter!$C$3,Parameter!$E$3)))</f>
        <v>0</v>
      </c>
      <c r="V625" s="80"/>
      <c r="W625" s="79" t="s">
        <v>44</v>
      </c>
      <c r="X625" s="81"/>
      <c r="Y625" s="54">
        <f>IF($G625="w",0,IF(AND($V625=0,$X625=0),0,TRUNC((1000/($V625*60+$X625)-IF($G625="w",Parameter!$B$6,Parameter!$D$6))/IF($G625="w",Parameter!$C$6,Parameter!$E$6))))</f>
        <v>0</v>
      </c>
      <c r="Z625" s="37"/>
      <c r="AA625" s="104">
        <f>IF(Z625=0,0,TRUNC((SQRT(Z625)- IF($G625="w",Parameter!$B$11,Parameter!$D$11))/IF($G625="w",Parameter!$C$11,Parameter!$E$11)))</f>
        <v>0</v>
      </c>
      <c r="AB625" s="105"/>
      <c r="AC625" s="104">
        <f>IF(AB625=0,0,TRUNC((SQRT(AB625)- IF($G625="w",Parameter!$B$10,Parameter!$D$10))/IF($G625="w",Parameter!$C$10,Parameter!$E$10)))</f>
        <v>0</v>
      </c>
      <c r="AD625" s="38"/>
      <c r="AE625" s="55">
        <f>IF(AD625=0,0,TRUNC((SQRT(AD625)- IF($G625="w",Parameter!$B$15,Parameter!$D$15))/IF($G625="w",Parameter!$C$15,Parameter!$E$15)))</f>
        <v>0</v>
      </c>
      <c r="AF625" s="32"/>
      <c r="AG625" s="55">
        <f>IF(AF625=0,0,TRUNC((SQRT(AF625)- IF($G625="w",Parameter!$B$12,Parameter!$D$12))/IF($G625="w",Parameter!$C$12,Parameter!$E$12)))</f>
        <v>0</v>
      </c>
      <c r="AH625" s="60">
        <f t="shared" si="127"/>
        <v>0</v>
      </c>
      <c r="AI625" s="61">
        <f>LOOKUP($F625,Urkunde!$A$2:$A$16,IF($G625="w",Urkunde!$B$2:$B$16,Urkunde!$D$2:$D$16))</f>
        <v>0</v>
      </c>
      <c r="AJ625" s="61">
        <f>LOOKUP($F625,Urkunde!$A$2:$A$16,IF($G625="w",Urkunde!$C$2:$C$16,Urkunde!$E$2:$E$16))</f>
        <v>0</v>
      </c>
      <c r="AK625" s="61" t="str">
        <f t="shared" si="128"/>
        <v>-</v>
      </c>
      <c r="AL625" s="29">
        <f t="shared" si="129"/>
        <v>0</v>
      </c>
      <c r="AM625" s="21">
        <f t="shared" si="130"/>
        <v>0</v>
      </c>
      <c r="AN625" s="21">
        <f t="shared" si="131"/>
        <v>0</v>
      </c>
      <c r="AO625" s="21">
        <f t="shared" si="132"/>
        <v>0</v>
      </c>
      <c r="AP625" s="21">
        <f t="shared" si="133"/>
        <v>0</v>
      </c>
      <c r="AQ625" s="21">
        <f t="shared" si="134"/>
        <v>0</v>
      </c>
      <c r="AR625" s="21">
        <f t="shared" si="135"/>
        <v>0</v>
      </c>
      <c r="AS625" s="21">
        <f t="shared" si="136"/>
        <v>0</v>
      </c>
      <c r="AT625" s="21">
        <f t="shared" si="137"/>
        <v>0</v>
      </c>
      <c r="AU625" s="21">
        <f t="shared" si="138"/>
        <v>0</v>
      </c>
      <c r="AV625" s="21">
        <f t="shared" si="139"/>
        <v>0</v>
      </c>
    </row>
    <row r="626" spans="1:48" ht="15.6" x14ac:dyDescent="0.3">
      <c r="A626" s="51"/>
      <c r="B626" s="50"/>
      <c r="C626" s="96"/>
      <c r="D626" s="96"/>
      <c r="E626" s="49"/>
      <c r="F626" s="52">
        <f t="shared" si="126"/>
        <v>0</v>
      </c>
      <c r="G626" s="48"/>
      <c r="H626" s="38"/>
      <c r="I626" s="54">
        <f>IF(H626=0,0,TRUNC((50/(H626+0.24)- IF($G626="w",Parameter!$B$3,Parameter!$D$3))/IF($G626="w",Parameter!$C$3,Parameter!$E$3)))</f>
        <v>0</v>
      </c>
      <c r="J626" s="105"/>
      <c r="K626" s="54">
        <f>IF(J626=0,0,TRUNC((75/(J626+0.24)- IF($G626="w",Parameter!$B$3,Parameter!$D$3))/IF($G626="w",Parameter!$C$3,Parameter!$E$3)))</f>
        <v>0</v>
      </c>
      <c r="L626" s="105"/>
      <c r="M626" s="54">
        <f>IF(L626=0,0,TRUNC((100/(L626+0.24)- IF($G626="w",Parameter!$B$3,Parameter!$D$3))/IF($G626="w",Parameter!$C$3,Parameter!$E$3)))</f>
        <v>0</v>
      </c>
      <c r="N626" s="80"/>
      <c r="O626" s="79" t="s">
        <v>44</v>
      </c>
      <c r="P626" s="81"/>
      <c r="Q626" s="54">
        <f>IF($G626="m",0,IF(AND($P626=0,$N626=0),0,TRUNC((800/($N626*60+$P626)-IF($G626="w",Parameter!$B$6,Parameter!$D$6))/IF($G626="w",Parameter!$C$6,Parameter!$E$6))))</f>
        <v>0</v>
      </c>
      <c r="R626" s="106"/>
      <c r="S626" s="73">
        <f>IF(R626=0,0,TRUNC((2000/(R626)- IF(Q626="w",Parameter!$B$6,Parameter!$D$6))/IF(Q626="w",Parameter!$C$6,Parameter!$E$6)))</f>
        <v>0</v>
      </c>
      <c r="T626" s="106"/>
      <c r="U626" s="73">
        <f>IF(T626=0,0,TRUNC((2000/(T626)- IF(Q626="w",Parameter!$B$3,Parameter!$D$3))/IF(Q626="w",Parameter!$C$3,Parameter!$E$3)))</f>
        <v>0</v>
      </c>
      <c r="V626" s="80"/>
      <c r="W626" s="79" t="s">
        <v>44</v>
      </c>
      <c r="X626" s="81"/>
      <c r="Y626" s="54">
        <f>IF($G626="w",0,IF(AND($V626=0,$X626=0),0,TRUNC((1000/($V626*60+$X626)-IF($G626="w",Parameter!$B$6,Parameter!$D$6))/IF($G626="w",Parameter!$C$6,Parameter!$E$6))))</f>
        <v>0</v>
      </c>
      <c r="Z626" s="37"/>
      <c r="AA626" s="104">
        <f>IF(Z626=0,0,TRUNC((SQRT(Z626)- IF($G626="w",Parameter!$B$11,Parameter!$D$11))/IF($G626="w",Parameter!$C$11,Parameter!$E$11)))</f>
        <v>0</v>
      </c>
      <c r="AB626" s="105"/>
      <c r="AC626" s="104">
        <f>IF(AB626=0,0,TRUNC((SQRT(AB626)- IF($G626="w",Parameter!$B$10,Parameter!$D$10))/IF($G626="w",Parameter!$C$10,Parameter!$E$10)))</f>
        <v>0</v>
      </c>
      <c r="AD626" s="38"/>
      <c r="AE626" s="55">
        <f>IF(AD626=0,0,TRUNC((SQRT(AD626)- IF($G626="w",Parameter!$B$15,Parameter!$D$15))/IF($G626="w",Parameter!$C$15,Parameter!$E$15)))</f>
        <v>0</v>
      </c>
      <c r="AF626" s="32"/>
      <c r="AG626" s="55">
        <f>IF(AF626=0,0,TRUNC((SQRT(AF626)- IF($G626="w",Parameter!$B$12,Parameter!$D$12))/IF($G626="w",Parameter!$C$12,Parameter!$E$12)))</f>
        <v>0</v>
      </c>
      <c r="AH626" s="60">
        <f t="shared" si="127"/>
        <v>0</v>
      </c>
      <c r="AI626" s="61">
        <f>LOOKUP($F626,Urkunde!$A$2:$A$16,IF($G626="w",Urkunde!$B$2:$B$16,Urkunde!$D$2:$D$16))</f>
        <v>0</v>
      </c>
      <c r="AJ626" s="61">
        <f>LOOKUP($F626,Urkunde!$A$2:$A$16,IF($G626="w",Urkunde!$C$2:$C$16,Urkunde!$E$2:$E$16))</f>
        <v>0</v>
      </c>
      <c r="AK626" s="61" t="str">
        <f t="shared" si="128"/>
        <v>-</v>
      </c>
      <c r="AL626" s="29">
        <f t="shared" si="129"/>
        <v>0</v>
      </c>
      <c r="AM626" s="21">
        <f t="shared" si="130"/>
        <v>0</v>
      </c>
      <c r="AN626" s="21">
        <f t="shared" si="131"/>
        <v>0</v>
      </c>
      <c r="AO626" s="21">
        <f t="shared" si="132"/>
        <v>0</v>
      </c>
      <c r="AP626" s="21">
        <f t="shared" si="133"/>
        <v>0</v>
      </c>
      <c r="AQ626" s="21">
        <f t="shared" si="134"/>
        <v>0</v>
      </c>
      <c r="AR626" s="21">
        <f t="shared" si="135"/>
        <v>0</v>
      </c>
      <c r="AS626" s="21">
        <f t="shared" si="136"/>
        <v>0</v>
      </c>
      <c r="AT626" s="21">
        <f t="shared" si="137"/>
        <v>0</v>
      </c>
      <c r="AU626" s="21">
        <f t="shared" si="138"/>
        <v>0</v>
      </c>
      <c r="AV626" s="21">
        <f t="shared" si="139"/>
        <v>0</v>
      </c>
    </row>
    <row r="627" spans="1:48" ht="15.6" x14ac:dyDescent="0.3">
      <c r="A627" s="51"/>
      <c r="B627" s="50"/>
      <c r="C627" s="96"/>
      <c r="D627" s="96"/>
      <c r="E627" s="49"/>
      <c r="F627" s="52">
        <f t="shared" si="126"/>
        <v>0</v>
      </c>
      <c r="G627" s="48"/>
      <c r="H627" s="38"/>
      <c r="I627" s="54">
        <f>IF(H627=0,0,TRUNC((50/(H627+0.24)- IF($G627="w",Parameter!$B$3,Parameter!$D$3))/IF($G627="w",Parameter!$C$3,Parameter!$E$3)))</f>
        <v>0</v>
      </c>
      <c r="J627" s="105"/>
      <c r="K627" s="54">
        <f>IF(J627=0,0,TRUNC((75/(J627+0.24)- IF($G627="w",Parameter!$B$3,Parameter!$D$3))/IF($G627="w",Parameter!$C$3,Parameter!$E$3)))</f>
        <v>0</v>
      </c>
      <c r="L627" s="105"/>
      <c r="M627" s="54">
        <f>IF(L627=0,0,TRUNC((100/(L627+0.24)- IF($G627="w",Parameter!$B$3,Parameter!$D$3))/IF($G627="w",Parameter!$C$3,Parameter!$E$3)))</f>
        <v>0</v>
      </c>
      <c r="N627" s="80"/>
      <c r="O627" s="79" t="s">
        <v>44</v>
      </c>
      <c r="P627" s="81"/>
      <c r="Q627" s="54">
        <f>IF($G627="m",0,IF(AND($P627=0,$N627=0),0,TRUNC((800/($N627*60+$P627)-IF($G627="w",Parameter!$B$6,Parameter!$D$6))/IF($G627="w",Parameter!$C$6,Parameter!$E$6))))</f>
        <v>0</v>
      </c>
      <c r="R627" s="106"/>
      <c r="S627" s="73">
        <f>IF(R627=0,0,TRUNC((2000/(R627)- IF(Q627="w",Parameter!$B$6,Parameter!$D$6))/IF(Q627="w",Parameter!$C$6,Parameter!$E$6)))</f>
        <v>0</v>
      </c>
      <c r="T627" s="106"/>
      <c r="U627" s="73">
        <f>IF(T627=0,0,TRUNC((2000/(T627)- IF(Q627="w",Parameter!$B$3,Parameter!$D$3))/IF(Q627="w",Parameter!$C$3,Parameter!$E$3)))</f>
        <v>0</v>
      </c>
      <c r="V627" s="80"/>
      <c r="W627" s="79" t="s">
        <v>44</v>
      </c>
      <c r="X627" s="81"/>
      <c r="Y627" s="54">
        <f>IF($G627="w",0,IF(AND($V627=0,$X627=0),0,TRUNC((1000/($V627*60+$X627)-IF($G627="w",Parameter!$B$6,Parameter!$D$6))/IF($G627="w",Parameter!$C$6,Parameter!$E$6))))</f>
        <v>0</v>
      </c>
      <c r="Z627" s="37"/>
      <c r="AA627" s="104">
        <f>IF(Z627=0,0,TRUNC((SQRT(Z627)- IF($G627="w",Parameter!$B$11,Parameter!$D$11))/IF($G627="w",Parameter!$C$11,Parameter!$E$11)))</f>
        <v>0</v>
      </c>
      <c r="AB627" s="105"/>
      <c r="AC627" s="104">
        <f>IF(AB627=0,0,TRUNC((SQRT(AB627)- IF($G627="w",Parameter!$B$10,Parameter!$D$10))/IF($G627="w",Parameter!$C$10,Parameter!$E$10)))</f>
        <v>0</v>
      </c>
      <c r="AD627" s="38"/>
      <c r="AE627" s="55">
        <f>IF(AD627=0,0,TRUNC((SQRT(AD627)- IF($G627="w",Parameter!$B$15,Parameter!$D$15))/IF($G627="w",Parameter!$C$15,Parameter!$E$15)))</f>
        <v>0</v>
      </c>
      <c r="AF627" s="32"/>
      <c r="AG627" s="55">
        <f>IF(AF627=0,0,TRUNC((SQRT(AF627)- IF($G627="w",Parameter!$B$12,Parameter!$D$12))/IF($G627="w",Parameter!$C$12,Parameter!$E$12)))</f>
        <v>0</v>
      </c>
      <c r="AH627" s="60">
        <f t="shared" si="127"/>
        <v>0</v>
      </c>
      <c r="AI627" s="61">
        <f>LOOKUP($F627,Urkunde!$A$2:$A$16,IF($G627="w",Urkunde!$B$2:$B$16,Urkunde!$D$2:$D$16))</f>
        <v>0</v>
      </c>
      <c r="AJ627" s="61">
        <f>LOOKUP($F627,Urkunde!$A$2:$A$16,IF($G627="w",Urkunde!$C$2:$C$16,Urkunde!$E$2:$E$16))</f>
        <v>0</v>
      </c>
      <c r="AK627" s="61" t="str">
        <f t="shared" si="128"/>
        <v>-</v>
      </c>
      <c r="AL627" s="29">
        <f t="shared" si="129"/>
        <v>0</v>
      </c>
      <c r="AM627" s="21">
        <f t="shared" si="130"/>
        <v>0</v>
      </c>
      <c r="AN627" s="21">
        <f t="shared" si="131"/>
        <v>0</v>
      </c>
      <c r="AO627" s="21">
        <f t="shared" si="132"/>
        <v>0</v>
      </c>
      <c r="AP627" s="21">
        <f t="shared" si="133"/>
        <v>0</v>
      </c>
      <c r="AQ627" s="21">
        <f t="shared" si="134"/>
        <v>0</v>
      </c>
      <c r="AR627" s="21">
        <f t="shared" si="135"/>
        <v>0</v>
      </c>
      <c r="AS627" s="21">
        <f t="shared" si="136"/>
        <v>0</v>
      </c>
      <c r="AT627" s="21">
        <f t="shared" si="137"/>
        <v>0</v>
      </c>
      <c r="AU627" s="21">
        <f t="shared" si="138"/>
        <v>0</v>
      </c>
      <c r="AV627" s="21">
        <f t="shared" si="139"/>
        <v>0</v>
      </c>
    </row>
    <row r="628" spans="1:48" ht="15.6" x14ac:dyDescent="0.3">
      <c r="A628" s="51"/>
      <c r="B628" s="50"/>
      <c r="C628" s="96"/>
      <c r="D628" s="96"/>
      <c r="E628" s="49"/>
      <c r="F628" s="52">
        <f t="shared" si="126"/>
        <v>0</v>
      </c>
      <c r="G628" s="48"/>
      <c r="H628" s="38"/>
      <c r="I628" s="54">
        <f>IF(H628=0,0,TRUNC((50/(H628+0.24)- IF($G628="w",Parameter!$B$3,Parameter!$D$3))/IF($G628="w",Parameter!$C$3,Parameter!$E$3)))</f>
        <v>0</v>
      </c>
      <c r="J628" s="105"/>
      <c r="K628" s="54">
        <f>IF(J628=0,0,TRUNC((75/(J628+0.24)- IF($G628="w",Parameter!$B$3,Parameter!$D$3))/IF($G628="w",Parameter!$C$3,Parameter!$E$3)))</f>
        <v>0</v>
      </c>
      <c r="L628" s="105"/>
      <c r="M628" s="54">
        <f>IF(L628=0,0,TRUNC((100/(L628+0.24)- IF($G628="w",Parameter!$B$3,Parameter!$D$3))/IF($G628="w",Parameter!$C$3,Parameter!$E$3)))</f>
        <v>0</v>
      </c>
      <c r="N628" s="80"/>
      <c r="O628" s="79" t="s">
        <v>44</v>
      </c>
      <c r="P628" s="81"/>
      <c r="Q628" s="54">
        <f>IF($G628="m",0,IF(AND($P628=0,$N628=0),0,TRUNC((800/($N628*60+$P628)-IF($G628="w",Parameter!$B$6,Parameter!$D$6))/IF($G628="w",Parameter!$C$6,Parameter!$E$6))))</f>
        <v>0</v>
      </c>
      <c r="R628" s="106"/>
      <c r="S628" s="73">
        <f>IF(R628=0,0,TRUNC((2000/(R628)- IF(Q628="w",Parameter!$B$6,Parameter!$D$6))/IF(Q628="w",Parameter!$C$6,Parameter!$E$6)))</f>
        <v>0</v>
      </c>
      <c r="T628" s="106"/>
      <c r="U628" s="73">
        <f>IF(T628=0,0,TRUNC((2000/(T628)- IF(Q628="w",Parameter!$B$3,Parameter!$D$3))/IF(Q628="w",Parameter!$C$3,Parameter!$E$3)))</f>
        <v>0</v>
      </c>
      <c r="V628" s="80"/>
      <c r="W628" s="79" t="s">
        <v>44</v>
      </c>
      <c r="X628" s="81"/>
      <c r="Y628" s="54">
        <f>IF($G628="w",0,IF(AND($V628=0,$X628=0),0,TRUNC((1000/($V628*60+$X628)-IF($G628="w",Parameter!$B$6,Parameter!$D$6))/IF($G628="w",Parameter!$C$6,Parameter!$E$6))))</f>
        <v>0</v>
      </c>
      <c r="Z628" s="37"/>
      <c r="AA628" s="104">
        <f>IF(Z628=0,0,TRUNC((SQRT(Z628)- IF($G628="w",Parameter!$B$11,Parameter!$D$11))/IF($G628="w",Parameter!$C$11,Parameter!$E$11)))</f>
        <v>0</v>
      </c>
      <c r="AB628" s="105"/>
      <c r="AC628" s="104">
        <f>IF(AB628=0,0,TRUNC((SQRT(AB628)- IF($G628="w",Parameter!$B$10,Parameter!$D$10))/IF($G628="w",Parameter!$C$10,Parameter!$E$10)))</f>
        <v>0</v>
      </c>
      <c r="AD628" s="38"/>
      <c r="AE628" s="55">
        <f>IF(AD628=0,0,TRUNC((SQRT(AD628)- IF($G628="w",Parameter!$B$15,Parameter!$D$15))/IF($G628="w",Parameter!$C$15,Parameter!$E$15)))</f>
        <v>0</v>
      </c>
      <c r="AF628" s="32"/>
      <c r="AG628" s="55">
        <f>IF(AF628=0,0,TRUNC((SQRT(AF628)- IF($G628="w",Parameter!$B$12,Parameter!$D$12))/IF($G628="w",Parameter!$C$12,Parameter!$E$12)))</f>
        <v>0</v>
      </c>
      <c r="AH628" s="60">
        <f t="shared" si="127"/>
        <v>0</v>
      </c>
      <c r="AI628" s="61">
        <f>LOOKUP($F628,Urkunde!$A$2:$A$16,IF($G628="w",Urkunde!$B$2:$B$16,Urkunde!$D$2:$D$16))</f>
        <v>0</v>
      </c>
      <c r="AJ628" s="61">
        <f>LOOKUP($F628,Urkunde!$A$2:$A$16,IF($G628="w",Urkunde!$C$2:$C$16,Urkunde!$E$2:$E$16))</f>
        <v>0</v>
      </c>
      <c r="AK628" s="61" t="str">
        <f t="shared" si="128"/>
        <v>-</v>
      </c>
      <c r="AL628" s="29">
        <f t="shared" si="129"/>
        <v>0</v>
      </c>
      <c r="AM628" s="21">
        <f t="shared" si="130"/>
        <v>0</v>
      </c>
      <c r="AN628" s="21">
        <f t="shared" si="131"/>
        <v>0</v>
      </c>
      <c r="AO628" s="21">
        <f t="shared" si="132"/>
        <v>0</v>
      </c>
      <c r="AP628" s="21">
        <f t="shared" si="133"/>
        <v>0</v>
      </c>
      <c r="AQ628" s="21">
        <f t="shared" si="134"/>
        <v>0</v>
      </c>
      <c r="AR628" s="21">
        <f t="shared" si="135"/>
        <v>0</v>
      </c>
      <c r="AS628" s="21">
        <f t="shared" si="136"/>
        <v>0</v>
      </c>
      <c r="AT628" s="21">
        <f t="shared" si="137"/>
        <v>0</v>
      </c>
      <c r="AU628" s="21">
        <f t="shared" si="138"/>
        <v>0</v>
      </c>
      <c r="AV628" s="21">
        <f t="shared" si="139"/>
        <v>0</v>
      </c>
    </row>
    <row r="629" spans="1:48" ht="15.6" x14ac:dyDescent="0.3">
      <c r="A629" s="51"/>
      <c r="B629" s="50"/>
      <c r="C629" s="96"/>
      <c r="D629" s="96"/>
      <c r="E629" s="49"/>
      <c r="F629" s="52">
        <f t="shared" si="126"/>
        <v>0</v>
      </c>
      <c r="G629" s="48"/>
      <c r="H629" s="38"/>
      <c r="I629" s="54">
        <f>IF(H629=0,0,TRUNC((50/(H629+0.24)- IF($G629="w",Parameter!$B$3,Parameter!$D$3))/IF($G629="w",Parameter!$C$3,Parameter!$E$3)))</f>
        <v>0</v>
      </c>
      <c r="J629" s="105"/>
      <c r="K629" s="54">
        <f>IF(J629=0,0,TRUNC((75/(J629+0.24)- IF($G629="w",Parameter!$B$3,Parameter!$D$3))/IF($G629="w",Parameter!$C$3,Parameter!$E$3)))</f>
        <v>0</v>
      </c>
      <c r="L629" s="105"/>
      <c r="M629" s="54">
        <f>IF(L629=0,0,TRUNC((100/(L629+0.24)- IF($G629="w",Parameter!$B$3,Parameter!$D$3))/IF($G629="w",Parameter!$C$3,Parameter!$E$3)))</f>
        <v>0</v>
      </c>
      <c r="N629" s="80"/>
      <c r="O629" s="79" t="s">
        <v>44</v>
      </c>
      <c r="P629" s="81"/>
      <c r="Q629" s="54">
        <f>IF($G629="m",0,IF(AND($P629=0,$N629=0),0,TRUNC((800/($N629*60+$P629)-IF($G629="w",Parameter!$B$6,Parameter!$D$6))/IF($G629="w",Parameter!$C$6,Parameter!$E$6))))</f>
        <v>0</v>
      </c>
      <c r="R629" s="106"/>
      <c r="S629" s="73">
        <f>IF(R629=0,0,TRUNC((2000/(R629)- IF(Q629="w",Parameter!$B$6,Parameter!$D$6))/IF(Q629="w",Parameter!$C$6,Parameter!$E$6)))</f>
        <v>0</v>
      </c>
      <c r="T629" s="106"/>
      <c r="U629" s="73">
        <f>IF(T629=0,0,TRUNC((2000/(T629)- IF(Q629="w",Parameter!$B$3,Parameter!$D$3))/IF(Q629="w",Parameter!$C$3,Parameter!$E$3)))</f>
        <v>0</v>
      </c>
      <c r="V629" s="80"/>
      <c r="W629" s="79" t="s">
        <v>44</v>
      </c>
      <c r="X629" s="81"/>
      <c r="Y629" s="54">
        <f>IF($G629="w",0,IF(AND($V629=0,$X629=0),0,TRUNC((1000/($V629*60+$X629)-IF($G629="w",Parameter!$B$6,Parameter!$D$6))/IF($G629="w",Parameter!$C$6,Parameter!$E$6))))</f>
        <v>0</v>
      </c>
      <c r="Z629" s="37"/>
      <c r="AA629" s="104">
        <f>IF(Z629=0,0,TRUNC((SQRT(Z629)- IF($G629="w",Parameter!$B$11,Parameter!$D$11))/IF($G629="w",Parameter!$C$11,Parameter!$E$11)))</f>
        <v>0</v>
      </c>
      <c r="AB629" s="105"/>
      <c r="AC629" s="104">
        <f>IF(AB629=0,0,TRUNC((SQRT(AB629)- IF($G629="w",Parameter!$B$10,Parameter!$D$10))/IF($G629="w",Parameter!$C$10,Parameter!$E$10)))</f>
        <v>0</v>
      </c>
      <c r="AD629" s="38"/>
      <c r="AE629" s="55">
        <f>IF(AD629=0,0,TRUNC((SQRT(AD629)- IF($G629="w",Parameter!$B$15,Parameter!$D$15))/IF($G629="w",Parameter!$C$15,Parameter!$E$15)))</f>
        <v>0</v>
      </c>
      <c r="AF629" s="32"/>
      <c r="AG629" s="55">
        <f>IF(AF629=0,0,TRUNC((SQRT(AF629)- IF($G629="w",Parameter!$B$12,Parameter!$D$12))/IF($G629="w",Parameter!$C$12,Parameter!$E$12)))</f>
        <v>0</v>
      </c>
      <c r="AH629" s="60">
        <f t="shared" si="127"/>
        <v>0</v>
      </c>
      <c r="AI629" s="61">
        <f>LOOKUP($F629,Urkunde!$A$2:$A$16,IF($G629="w",Urkunde!$B$2:$B$16,Urkunde!$D$2:$D$16))</f>
        <v>0</v>
      </c>
      <c r="AJ629" s="61">
        <f>LOOKUP($F629,Urkunde!$A$2:$A$16,IF($G629="w",Urkunde!$C$2:$C$16,Urkunde!$E$2:$E$16))</f>
        <v>0</v>
      </c>
      <c r="AK629" s="61" t="str">
        <f t="shared" si="128"/>
        <v>-</v>
      </c>
      <c r="AL629" s="29">
        <f t="shared" si="129"/>
        <v>0</v>
      </c>
      <c r="AM629" s="21">
        <f t="shared" si="130"/>
        <v>0</v>
      </c>
      <c r="AN629" s="21">
        <f t="shared" si="131"/>
        <v>0</v>
      </c>
      <c r="AO629" s="21">
        <f t="shared" si="132"/>
        <v>0</v>
      </c>
      <c r="AP629" s="21">
        <f t="shared" si="133"/>
        <v>0</v>
      </c>
      <c r="AQ629" s="21">
        <f t="shared" si="134"/>
        <v>0</v>
      </c>
      <c r="AR629" s="21">
        <f t="shared" si="135"/>
        <v>0</v>
      </c>
      <c r="AS629" s="21">
        <f t="shared" si="136"/>
        <v>0</v>
      </c>
      <c r="AT629" s="21">
        <f t="shared" si="137"/>
        <v>0</v>
      </c>
      <c r="AU629" s="21">
        <f t="shared" si="138"/>
        <v>0</v>
      </c>
      <c r="AV629" s="21">
        <f t="shared" si="139"/>
        <v>0</v>
      </c>
    </row>
    <row r="630" spans="1:48" ht="15.6" x14ac:dyDescent="0.3">
      <c r="A630" s="51"/>
      <c r="B630" s="50"/>
      <c r="C630" s="96"/>
      <c r="D630" s="96"/>
      <c r="E630" s="49"/>
      <c r="F630" s="52">
        <f t="shared" si="126"/>
        <v>0</v>
      </c>
      <c r="G630" s="48"/>
      <c r="H630" s="38"/>
      <c r="I630" s="54">
        <f>IF(H630=0,0,TRUNC((50/(H630+0.24)- IF($G630="w",Parameter!$B$3,Parameter!$D$3))/IF($G630="w",Parameter!$C$3,Parameter!$E$3)))</f>
        <v>0</v>
      </c>
      <c r="J630" s="105"/>
      <c r="K630" s="54">
        <f>IF(J630=0,0,TRUNC((75/(J630+0.24)- IF($G630="w",Parameter!$B$3,Parameter!$D$3))/IF($G630="w",Parameter!$C$3,Parameter!$E$3)))</f>
        <v>0</v>
      </c>
      <c r="L630" s="105"/>
      <c r="M630" s="54">
        <f>IF(L630=0,0,TRUNC((100/(L630+0.24)- IF($G630="w",Parameter!$B$3,Parameter!$D$3))/IF($G630="w",Parameter!$C$3,Parameter!$E$3)))</f>
        <v>0</v>
      </c>
      <c r="N630" s="80"/>
      <c r="O630" s="79" t="s">
        <v>44</v>
      </c>
      <c r="P630" s="81"/>
      <c r="Q630" s="54">
        <f>IF($G630="m",0,IF(AND($P630=0,$N630=0),0,TRUNC((800/($N630*60+$P630)-IF($G630="w",Parameter!$B$6,Parameter!$D$6))/IF($G630="w",Parameter!$C$6,Parameter!$E$6))))</f>
        <v>0</v>
      </c>
      <c r="R630" s="106"/>
      <c r="S630" s="73">
        <f>IF(R630=0,0,TRUNC((2000/(R630)- IF(Q630="w",Parameter!$B$6,Parameter!$D$6))/IF(Q630="w",Parameter!$C$6,Parameter!$E$6)))</f>
        <v>0</v>
      </c>
      <c r="T630" s="106"/>
      <c r="U630" s="73">
        <f>IF(T630=0,0,TRUNC((2000/(T630)- IF(Q630="w",Parameter!$B$3,Parameter!$D$3))/IF(Q630="w",Parameter!$C$3,Parameter!$E$3)))</f>
        <v>0</v>
      </c>
      <c r="V630" s="80"/>
      <c r="W630" s="79" t="s">
        <v>44</v>
      </c>
      <c r="X630" s="81"/>
      <c r="Y630" s="54">
        <f>IF($G630="w",0,IF(AND($V630=0,$X630=0),0,TRUNC((1000/($V630*60+$X630)-IF($G630="w",Parameter!$B$6,Parameter!$D$6))/IF($G630="w",Parameter!$C$6,Parameter!$E$6))))</f>
        <v>0</v>
      </c>
      <c r="Z630" s="37"/>
      <c r="AA630" s="104">
        <f>IF(Z630=0,0,TRUNC((SQRT(Z630)- IF($G630="w",Parameter!$B$11,Parameter!$D$11))/IF($G630="w",Parameter!$C$11,Parameter!$E$11)))</f>
        <v>0</v>
      </c>
      <c r="AB630" s="105"/>
      <c r="AC630" s="104">
        <f>IF(AB630=0,0,TRUNC((SQRT(AB630)- IF($G630="w",Parameter!$B$10,Parameter!$D$10))/IF($G630="w",Parameter!$C$10,Parameter!$E$10)))</f>
        <v>0</v>
      </c>
      <c r="AD630" s="38"/>
      <c r="AE630" s="55">
        <f>IF(AD630=0,0,TRUNC((SQRT(AD630)- IF($G630="w",Parameter!$B$15,Parameter!$D$15))/IF($G630="w",Parameter!$C$15,Parameter!$E$15)))</f>
        <v>0</v>
      </c>
      <c r="AF630" s="32"/>
      <c r="AG630" s="55">
        <f>IF(AF630=0,0,TRUNC((SQRT(AF630)- IF($G630="w",Parameter!$B$12,Parameter!$D$12))/IF($G630="w",Parameter!$C$12,Parameter!$E$12)))</f>
        <v>0</v>
      </c>
      <c r="AH630" s="60">
        <f t="shared" si="127"/>
        <v>0</v>
      </c>
      <c r="AI630" s="61">
        <f>LOOKUP($F630,Urkunde!$A$2:$A$16,IF($G630="w",Urkunde!$B$2:$B$16,Urkunde!$D$2:$D$16))</f>
        <v>0</v>
      </c>
      <c r="AJ630" s="61">
        <f>LOOKUP($F630,Urkunde!$A$2:$A$16,IF($G630="w",Urkunde!$C$2:$C$16,Urkunde!$E$2:$E$16))</f>
        <v>0</v>
      </c>
      <c r="AK630" s="61" t="str">
        <f t="shared" si="128"/>
        <v>-</v>
      </c>
      <c r="AL630" s="29">
        <f t="shared" si="129"/>
        <v>0</v>
      </c>
      <c r="AM630" s="21">
        <f t="shared" si="130"/>
        <v>0</v>
      </c>
      <c r="AN630" s="21">
        <f t="shared" si="131"/>
        <v>0</v>
      </c>
      <c r="AO630" s="21">
        <f t="shared" si="132"/>
        <v>0</v>
      </c>
      <c r="AP630" s="21">
        <f t="shared" si="133"/>
        <v>0</v>
      </c>
      <c r="AQ630" s="21">
        <f t="shared" si="134"/>
        <v>0</v>
      </c>
      <c r="AR630" s="21">
        <f t="shared" si="135"/>
        <v>0</v>
      </c>
      <c r="AS630" s="21">
        <f t="shared" si="136"/>
        <v>0</v>
      </c>
      <c r="AT630" s="21">
        <f t="shared" si="137"/>
        <v>0</v>
      </c>
      <c r="AU630" s="21">
        <f t="shared" si="138"/>
        <v>0</v>
      </c>
      <c r="AV630" s="21">
        <f t="shared" si="139"/>
        <v>0</v>
      </c>
    </row>
    <row r="631" spans="1:48" ht="15.6" x14ac:dyDescent="0.3">
      <c r="A631" s="51"/>
      <c r="B631" s="50"/>
      <c r="C631" s="96"/>
      <c r="D631" s="96"/>
      <c r="E631" s="49"/>
      <c r="F631" s="52">
        <f t="shared" si="126"/>
        <v>0</v>
      </c>
      <c r="G631" s="48"/>
      <c r="H631" s="38"/>
      <c r="I631" s="54">
        <f>IF(H631=0,0,TRUNC((50/(H631+0.24)- IF($G631="w",Parameter!$B$3,Parameter!$D$3))/IF($G631="w",Parameter!$C$3,Parameter!$E$3)))</f>
        <v>0</v>
      </c>
      <c r="J631" s="105"/>
      <c r="K631" s="54">
        <f>IF(J631=0,0,TRUNC((75/(J631+0.24)- IF($G631="w",Parameter!$B$3,Parameter!$D$3))/IF($G631="w",Parameter!$C$3,Parameter!$E$3)))</f>
        <v>0</v>
      </c>
      <c r="L631" s="105"/>
      <c r="M631" s="54">
        <f>IF(L631=0,0,TRUNC((100/(L631+0.24)- IF($G631="w",Parameter!$B$3,Parameter!$D$3))/IF($G631="w",Parameter!$C$3,Parameter!$E$3)))</f>
        <v>0</v>
      </c>
      <c r="N631" s="80"/>
      <c r="O631" s="79" t="s">
        <v>44</v>
      </c>
      <c r="P631" s="81"/>
      <c r="Q631" s="54">
        <f>IF($G631="m",0,IF(AND($P631=0,$N631=0),0,TRUNC((800/($N631*60+$P631)-IF($G631="w",Parameter!$B$6,Parameter!$D$6))/IF($G631="w",Parameter!$C$6,Parameter!$E$6))))</f>
        <v>0</v>
      </c>
      <c r="R631" s="106"/>
      <c r="S631" s="73">
        <f>IF(R631=0,0,TRUNC((2000/(R631)- IF(Q631="w",Parameter!$B$6,Parameter!$D$6))/IF(Q631="w",Parameter!$C$6,Parameter!$E$6)))</f>
        <v>0</v>
      </c>
      <c r="T631" s="106"/>
      <c r="U631" s="73">
        <f>IF(T631=0,0,TRUNC((2000/(T631)- IF(Q631="w",Parameter!$B$3,Parameter!$D$3))/IF(Q631="w",Parameter!$C$3,Parameter!$E$3)))</f>
        <v>0</v>
      </c>
      <c r="V631" s="80"/>
      <c r="W631" s="79" t="s">
        <v>44</v>
      </c>
      <c r="X631" s="81"/>
      <c r="Y631" s="54">
        <f>IF($G631="w",0,IF(AND($V631=0,$X631=0),0,TRUNC((1000/($V631*60+$X631)-IF($G631="w",Parameter!$B$6,Parameter!$D$6))/IF($G631="w",Parameter!$C$6,Parameter!$E$6))))</f>
        <v>0</v>
      </c>
      <c r="Z631" s="37"/>
      <c r="AA631" s="104">
        <f>IF(Z631=0,0,TRUNC((SQRT(Z631)- IF($G631="w",Parameter!$B$11,Parameter!$D$11))/IF($G631="w",Parameter!$C$11,Parameter!$E$11)))</f>
        <v>0</v>
      </c>
      <c r="AB631" s="105"/>
      <c r="AC631" s="104">
        <f>IF(AB631=0,0,TRUNC((SQRT(AB631)- IF($G631="w",Parameter!$B$10,Parameter!$D$10))/IF($G631="w",Parameter!$C$10,Parameter!$E$10)))</f>
        <v>0</v>
      </c>
      <c r="AD631" s="38"/>
      <c r="AE631" s="55">
        <f>IF(AD631=0,0,TRUNC((SQRT(AD631)- IF($G631="w",Parameter!$B$15,Parameter!$D$15))/IF($G631="w",Parameter!$C$15,Parameter!$E$15)))</f>
        <v>0</v>
      </c>
      <c r="AF631" s="32"/>
      <c r="AG631" s="55">
        <f>IF(AF631=0,0,TRUNC((SQRT(AF631)- IF($G631="w",Parameter!$B$12,Parameter!$D$12))/IF($G631="w",Parameter!$C$12,Parameter!$E$12)))</f>
        <v>0</v>
      </c>
      <c r="AH631" s="60">
        <f t="shared" si="127"/>
        <v>0</v>
      </c>
      <c r="AI631" s="61">
        <f>LOOKUP($F631,Urkunde!$A$2:$A$16,IF($G631="w",Urkunde!$B$2:$B$16,Urkunde!$D$2:$D$16))</f>
        <v>0</v>
      </c>
      <c r="AJ631" s="61">
        <f>LOOKUP($F631,Urkunde!$A$2:$A$16,IF($G631="w",Urkunde!$C$2:$C$16,Urkunde!$E$2:$E$16))</f>
        <v>0</v>
      </c>
      <c r="AK631" s="61" t="str">
        <f t="shared" si="128"/>
        <v>-</v>
      </c>
      <c r="AL631" s="29">
        <f t="shared" si="129"/>
        <v>0</v>
      </c>
      <c r="AM631" s="21">
        <f t="shared" si="130"/>
        <v>0</v>
      </c>
      <c r="AN631" s="21">
        <f t="shared" si="131"/>
        <v>0</v>
      </c>
      <c r="AO631" s="21">
        <f t="shared" si="132"/>
        <v>0</v>
      </c>
      <c r="AP631" s="21">
        <f t="shared" si="133"/>
        <v>0</v>
      </c>
      <c r="AQ631" s="21">
        <f t="shared" si="134"/>
        <v>0</v>
      </c>
      <c r="AR631" s="21">
        <f t="shared" si="135"/>
        <v>0</v>
      </c>
      <c r="AS631" s="21">
        <f t="shared" si="136"/>
        <v>0</v>
      </c>
      <c r="AT631" s="21">
        <f t="shared" si="137"/>
        <v>0</v>
      </c>
      <c r="AU631" s="21">
        <f t="shared" si="138"/>
        <v>0</v>
      </c>
      <c r="AV631" s="21">
        <f t="shared" si="139"/>
        <v>0</v>
      </c>
    </row>
    <row r="632" spans="1:48" ht="15.6" x14ac:dyDescent="0.3">
      <c r="A632" s="51"/>
      <c r="B632" s="50"/>
      <c r="C632" s="96"/>
      <c r="D632" s="96"/>
      <c r="E632" s="49"/>
      <c r="F632" s="52">
        <f t="shared" si="126"/>
        <v>0</v>
      </c>
      <c r="G632" s="48"/>
      <c r="H632" s="38"/>
      <c r="I632" s="54">
        <f>IF(H632=0,0,TRUNC((50/(H632+0.24)- IF($G632="w",Parameter!$B$3,Parameter!$D$3))/IF($G632="w",Parameter!$C$3,Parameter!$E$3)))</f>
        <v>0</v>
      </c>
      <c r="J632" s="105"/>
      <c r="K632" s="54">
        <f>IF(J632=0,0,TRUNC((75/(J632+0.24)- IF($G632="w",Parameter!$B$3,Parameter!$D$3))/IF($G632="w",Parameter!$C$3,Parameter!$E$3)))</f>
        <v>0</v>
      </c>
      <c r="L632" s="105"/>
      <c r="M632" s="54">
        <f>IF(L632=0,0,TRUNC((100/(L632+0.24)- IF($G632="w",Parameter!$B$3,Parameter!$D$3))/IF($G632="w",Parameter!$C$3,Parameter!$E$3)))</f>
        <v>0</v>
      </c>
      <c r="N632" s="80"/>
      <c r="O632" s="79" t="s">
        <v>44</v>
      </c>
      <c r="P632" s="81"/>
      <c r="Q632" s="54">
        <f>IF($G632="m",0,IF(AND($P632=0,$N632=0),0,TRUNC((800/($N632*60+$P632)-IF($G632="w",Parameter!$B$6,Parameter!$D$6))/IF($G632="w",Parameter!$C$6,Parameter!$E$6))))</f>
        <v>0</v>
      </c>
      <c r="R632" s="106"/>
      <c r="S632" s="73">
        <f>IF(R632=0,0,TRUNC((2000/(R632)- IF(Q632="w",Parameter!$B$6,Parameter!$D$6))/IF(Q632="w",Parameter!$C$6,Parameter!$E$6)))</f>
        <v>0</v>
      </c>
      <c r="T632" s="106"/>
      <c r="U632" s="73">
        <f>IF(T632=0,0,TRUNC((2000/(T632)- IF(Q632="w",Parameter!$B$3,Parameter!$D$3))/IF(Q632="w",Parameter!$C$3,Parameter!$E$3)))</f>
        <v>0</v>
      </c>
      <c r="V632" s="80"/>
      <c r="W632" s="79" t="s">
        <v>44</v>
      </c>
      <c r="X632" s="81"/>
      <c r="Y632" s="54">
        <f>IF($G632="w",0,IF(AND($V632=0,$X632=0),0,TRUNC((1000/($V632*60+$X632)-IF($G632="w",Parameter!$B$6,Parameter!$D$6))/IF($G632="w",Parameter!$C$6,Parameter!$E$6))))</f>
        <v>0</v>
      </c>
      <c r="Z632" s="37"/>
      <c r="AA632" s="104">
        <f>IF(Z632=0,0,TRUNC((SQRT(Z632)- IF($G632="w",Parameter!$B$11,Parameter!$D$11))/IF($G632="w",Parameter!$C$11,Parameter!$E$11)))</f>
        <v>0</v>
      </c>
      <c r="AB632" s="105"/>
      <c r="AC632" s="104">
        <f>IF(AB632=0,0,TRUNC((SQRT(AB632)- IF($G632="w",Parameter!$B$10,Parameter!$D$10))/IF($G632="w",Parameter!$C$10,Parameter!$E$10)))</f>
        <v>0</v>
      </c>
      <c r="AD632" s="38"/>
      <c r="AE632" s="55">
        <f>IF(AD632=0,0,TRUNC((SQRT(AD632)- IF($G632="w",Parameter!$B$15,Parameter!$D$15))/IF($G632="w",Parameter!$C$15,Parameter!$E$15)))</f>
        <v>0</v>
      </c>
      <c r="AF632" s="32"/>
      <c r="AG632" s="55">
        <f>IF(AF632=0,0,TRUNC((SQRT(AF632)- IF($G632="w",Parameter!$B$12,Parameter!$D$12))/IF($G632="w",Parameter!$C$12,Parameter!$E$12)))</f>
        <v>0</v>
      </c>
      <c r="AH632" s="60">
        <f t="shared" si="127"/>
        <v>0</v>
      </c>
      <c r="AI632" s="61">
        <f>LOOKUP($F632,Urkunde!$A$2:$A$16,IF($G632="w",Urkunde!$B$2:$B$16,Urkunde!$D$2:$D$16))</f>
        <v>0</v>
      </c>
      <c r="AJ632" s="61">
        <f>LOOKUP($F632,Urkunde!$A$2:$A$16,IF($G632="w",Urkunde!$C$2:$C$16,Urkunde!$E$2:$E$16))</f>
        <v>0</v>
      </c>
      <c r="AK632" s="61" t="str">
        <f t="shared" si="128"/>
        <v>-</v>
      </c>
      <c r="AL632" s="29">
        <f t="shared" si="129"/>
        <v>0</v>
      </c>
      <c r="AM632" s="21">
        <f t="shared" si="130"/>
        <v>0</v>
      </c>
      <c r="AN632" s="21">
        <f t="shared" si="131"/>
        <v>0</v>
      </c>
      <c r="AO632" s="21">
        <f t="shared" si="132"/>
        <v>0</v>
      </c>
      <c r="AP632" s="21">
        <f t="shared" si="133"/>
        <v>0</v>
      </c>
      <c r="AQ632" s="21">
        <f t="shared" si="134"/>
        <v>0</v>
      </c>
      <c r="AR632" s="21">
        <f t="shared" si="135"/>
        <v>0</v>
      </c>
      <c r="AS632" s="21">
        <f t="shared" si="136"/>
        <v>0</v>
      </c>
      <c r="AT632" s="21">
        <f t="shared" si="137"/>
        <v>0</v>
      </c>
      <c r="AU632" s="21">
        <f t="shared" si="138"/>
        <v>0</v>
      </c>
      <c r="AV632" s="21">
        <f t="shared" si="139"/>
        <v>0</v>
      </c>
    </row>
    <row r="633" spans="1:48" ht="15.6" x14ac:dyDescent="0.3">
      <c r="A633" s="51"/>
      <c r="B633" s="50"/>
      <c r="C633" s="96"/>
      <c r="D633" s="96"/>
      <c r="E633" s="49"/>
      <c r="F633" s="52">
        <f t="shared" si="126"/>
        <v>0</v>
      </c>
      <c r="G633" s="48"/>
      <c r="H633" s="38"/>
      <c r="I633" s="54">
        <f>IF(H633=0,0,TRUNC((50/(H633+0.24)- IF($G633="w",Parameter!$B$3,Parameter!$D$3))/IF($G633="w",Parameter!$C$3,Parameter!$E$3)))</f>
        <v>0</v>
      </c>
      <c r="J633" s="105"/>
      <c r="K633" s="54">
        <f>IF(J633=0,0,TRUNC((75/(J633+0.24)- IF($G633="w",Parameter!$B$3,Parameter!$D$3))/IF($G633="w",Parameter!$C$3,Parameter!$E$3)))</f>
        <v>0</v>
      </c>
      <c r="L633" s="105"/>
      <c r="M633" s="54">
        <f>IF(L633=0,0,TRUNC((100/(L633+0.24)- IF($G633="w",Parameter!$B$3,Parameter!$D$3))/IF($G633="w",Parameter!$C$3,Parameter!$E$3)))</f>
        <v>0</v>
      </c>
      <c r="N633" s="80"/>
      <c r="O633" s="79" t="s">
        <v>44</v>
      </c>
      <c r="P633" s="81"/>
      <c r="Q633" s="54">
        <f>IF($G633="m",0,IF(AND($P633=0,$N633=0),0,TRUNC((800/($N633*60+$P633)-IF($G633="w",Parameter!$B$6,Parameter!$D$6))/IF($G633="w",Parameter!$C$6,Parameter!$E$6))))</f>
        <v>0</v>
      </c>
      <c r="R633" s="106"/>
      <c r="S633" s="73">
        <f>IF(R633=0,0,TRUNC((2000/(R633)- IF(Q633="w",Parameter!$B$6,Parameter!$D$6))/IF(Q633="w",Parameter!$C$6,Parameter!$E$6)))</f>
        <v>0</v>
      </c>
      <c r="T633" s="106"/>
      <c r="U633" s="73">
        <f>IF(T633=0,0,TRUNC((2000/(T633)- IF(Q633="w",Parameter!$B$3,Parameter!$D$3))/IF(Q633="w",Parameter!$C$3,Parameter!$E$3)))</f>
        <v>0</v>
      </c>
      <c r="V633" s="80"/>
      <c r="W633" s="79" t="s">
        <v>44</v>
      </c>
      <c r="X633" s="81"/>
      <c r="Y633" s="54">
        <f>IF($G633="w",0,IF(AND($V633=0,$X633=0),0,TRUNC((1000/($V633*60+$X633)-IF($G633="w",Parameter!$B$6,Parameter!$D$6))/IF($G633="w",Parameter!$C$6,Parameter!$E$6))))</f>
        <v>0</v>
      </c>
      <c r="Z633" s="37"/>
      <c r="AA633" s="104">
        <f>IF(Z633=0,0,TRUNC((SQRT(Z633)- IF($G633="w",Parameter!$B$11,Parameter!$D$11))/IF($G633="w",Parameter!$C$11,Parameter!$E$11)))</f>
        <v>0</v>
      </c>
      <c r="AB633" s="105"/>
      <c r="AC633" s="104">
        <f>IF(AB633=0,0,TRUNC((SQRT(AB633)- IF($G633="w",Parameter!$B$10,Parameter!$D$10))/IF($G633="w",Parameter!$C$10,Parameter!$E$10)))</f>
        <v>0</v>
      </c>
      <c r="AD633" s="38"/>
      <c r="AE633" s="55">
        <f>IF(AD633=0,0,TRUNC((SQRT(AD633)- IF($G633="w",Parameter!$B$15,Parameter!$D$15))/IF($G633="w",Parameter!$C$15,Parameter!$E$15)))</f>
        <v>0</v>
      </c>
      <c r="AF633" s="32"/>
      <c r="AG633" s="55">
        <f>IF(AF633=0,0,TRUNC((SQRT(AF633)- IF($G633="w",Parameter!$B$12,Parameter!$D$12))/IF($G633="w",Parameter!$C$12,Parameter!$E$12)))</f>
        <v>0</v>
      </c>
      <c r="AH633" s="60">
        <f t="shared" si="127"/>
        <v>0</v>
      </c>
      <c r="AI633" s="61">
        <f>LOOKUP($F633,Urkunde!$A$2:$A$16,IF($G633="w",Urkunde!$B$2:$B$16,Urkunde!$D$2:$D$16))</f>
        <v>0</v>
      </c>
      <c r="AJ633" s="61">
        <f>LOOKUP($F633,Urkunde!$A$2:$A$16,IF($G633="w",Urkunde!$C$2:$C$16,Urkunde!$E$2:$E$16))</f>
        <v>0</v>
      </c>
      <c r="AK633" s="61" t="str">
        <f t="shared" si="128"/>
        <v>-</v>
      </c>
      <c r="AL633" s="29">
        <f t="shared" si="129"/>
        <v>0</v>
      </c>
      <c r="AM633" s="21">
        <f t="shared" si="130"/>
        <v>0</v>
      </c>
      <c r="AN633" s="21">
        <f t="shared" si="131"/>
        <v>0</v>
      </c>
      <c r="AO633" s="21">
        <f t="shared" si="132"/>
        <v>0</v>
      </c>
      <c r="AP633" s="21">
        <f t="shared" si="133"/>
        <v>0</v>
      </c>
      <c r="AQ633" s="21">
        <f t="shared" si="134"/>
        <v>0</v>
      </c>
      <c r="AR633" s="21">
        <f t="shared" si="135"/>
        <v>0</v>
      </c>
      <c r="AS633" s="21">
        <f t="shared" si="136"/>
        <v>0</v>
      </c>
      <c r="AT633" s="21">
        <f t="shared" si="137"/>
        <v>0</v>
      </c>
      <c r="AU633" s="21">
        <f t="shared" si="138"/>
        <v>0</v>
      </c>
      <c r="AV633" s="21">
        <f t="shared" si="139"/>
        <v>0</v>
      </c>
    </row>
    <row r="634" spans="1:48" ht="15.6" x14ac:dyDescent="0.3">
      <c r="A634" s="51"/>
      <c r="B634" s="50"/>
      <c r="C634" s="96"/>
      <c r="D634" s="96"/>
      <c r="E634" s="49"/>
      <c r="F634" s="52">
        <f t="shared" si="126"/>
        <v>0</v>
      </c>
      <c r="G634" s="48"/>
      <c r="H634" s="38"/>
      <c r="I634" s="54">
        <f>IF(H634=0,0,TRUNC((50/(H634+0.24)- IF($G634="w",Parameter!$B$3,Parameter!$D$3))/IF($G634="w",Parameter!$C$3,Parameter!$E$3)))</f>
        <v>0</v>
      </c>
      <c r="J634" s="105"/>
      <c r="K634" s="54">
        <f>IF(J634=0,0,TRUNC((75/(J634+0.24)- IF($G634="w",Parameter!$B$3,Parameter!$D$3))/IF($G634="w",Parameter!$C$3,Parameter!$E$3)))</f>
        <v>0</v>
      </c>
      <c r="L634" s="105"/>
      <c r="M634" s="54">
        <f>IF(L634=0,0,TRUNC((100/(L634+0.24)- IF($G634="w",Parameter!$B$3,Parameter!$D$3))/IF($G634="w",Parameter!$C$3,Parameter!$E$3)))</f>
        <v>0</v>
      </c>
      <c r="N634" s="80"/>
      <c r="O634" s="79" t="s">
        <v>44</v>
      </c>
      <c r="P634" s="81"/>
      <c r="Q634" s="54">
        <f>IF($G634="m",0,IF(AND($P634=0,$N634=0),0,TRUNC((800/($N634*60+$P634)-IF($G634="w",Parameter!$B$6,Parameter!$D$6))/IF($G634="w",Parameter!$C$6,Parameter!$E$6))))</f>
        <v>0</v>
      </c>
      <c r="R634" s="106"/>
      <c r="S634" s="73">
        <f>IF(R634=0,0,TRUNC((2000/(R634)- IF(Q634="w",Parameter!$B$6,Parameter!$D$6))/IF(Q634="w",Parameter!$C$6,Parameter!$E$6)))</f>
        <v>0</v>
      </c>
      <c r="T634" s="106"/>
      <c r="U634" s="73">
        <f>IF(T634=0,0,TRUNC((2000/(T634)- IF(Q634="w",Parameter!$B$3,Parameter!$D$3))/IF(Q634="w",Parameter!$C$3,Parameter!$E$3)))</f>
        <v>0</v>
      </c>
      <c r="V634" s="80"/>
      <c r="W634" s="79" t="s">
        <v>44</v>
      </c>
      <c r="X634" s="81"/>
      <c r="Y634" s="54">
        <f>IF($G634="w",0,IF(AND($V634=0,$X634=0),0,TRUNC((1000/($V634*60+$X634)-IF($G634="w",Parameter!$B$6,Parameter!$D$6))/IF($G634="w",Parameter!$C$6,Parameter!$E$6))))</f>
        <v>0</v>
      </c>
      <c r="Z634" s="37"/>
      <c r="AA634" s="104">
        <f>IF(Z634=0,0,TRUNC((SQRT(Z634)- IF($G634="w",Parameter!$B$11,Parameter!$D$11))/IF($G634="w",Parameter!$C$11,Parameter!$E$11)))</f>
        <v>0</v>
      </c>
      <c r="AB634" s="105"/>
      <c r="AC634" s="104">
        <f>IF(AB634=0,0,TRUNC((SQRT(AB634)- IF($G634="w",Parameter!$B$10,Parameter!$D$10))/IF($G634="w",Parameter!$C$10,Parameter!$E$10)))</f>
        <v>0</v>
      </c>
      <c r="AD634" s="38"/>
      <c r="AE634" s="55">
        <f>IF(AD634=0,0,TRUNC((SQRT(AD634)- IF($G634="w",Parameter!$B$15,Parameter!$D$15))/IF($G634="w",Parameter!$C$15,Parameter!$E$15)))</f>
        <v>0</v>
      </c>
      <c r="AF634" s="32"/>
      <c r="AG634" s="55">
        <f>IF(AF634=0,0,TRUNC((SQRT(AF634)- IF($G634="w",Parameter!$B$12,Parameter!$D$12))/IF($G634="w",Parameter!$C$12,Parameter!$E$12)))</f>
        <v>0</v>
      </c>
      <c r="AH634" s="60">
        <f t="shared" si="127"/>
        <v>0</v>
      </c>
      <c r="AI634" s="61">
        <f>LOOKUP($F634,Urkunde!$A$2:$A$16,IF($G634="w",Urkunde!$B$2:$B$16,Urkunde!$D$2:$D$16))</f>
        <v>0</v>
      </c>
      <c r="AJ634" s="61">
        <f>LOOKUP($F634,Urkunde!$A$2:$A$16,IF($G634="w",Urkunde!$C$2:$C$16,Urkunde!$E$2:$E$16))</f>
        <v>0</v>
      </c>
      <c r="AK634" s="61" t="str">
        <f t="shared" si="128"/>
        <v>-</v>
      </c>
      <c r="AL634" s="29">
        <f t="shared" si="129"/>
        <v>0</v>
      </c>
      <c r="AM634" s="21">
        <f t="shared" si="130"/>
        <v>0</v>
      </c>
      <c r="AN634" s="21">
        <f t="shared" si="131"/>
        <v>0</v>
      </c>
      <c r="AO634" s="21">
        <f t="shared" si="132"/>
        <v>0</v>
      </c>
      <c r="AP634" s="21">
        <f t="shared" si="133"/>
        <v>0</v>
      </c>
      <c r="AQ634" s="21">
        <f t="shared" si="134"/>
        <v>0</v>
      </c>
      <c r="AR634" s="21">
        <f t="shared" si="135"/>
        <v>0</v>
      </c>
      <c r="AS634" s="21">
        <f t="shared" si="136"/>
        <v>0</v>
      </c>
      <c r="AT634" s="21">
        <f t="shared" si="137"/>
        <v>0</v>
      </c>
      <c r="AU634" s="21">
        <f t="shared" si="138"/>
        <v>0</v>
      </c>
      <c r="AV634" s="21">
        <f t="shared" si="139"/>
        <v>0</v>
      </c>
    </row>
    <row r="635" spans="1:48" ht="15.6" x14ac:dyDescent="0.3">
      <c r="A635" s="51"/>
      <c r="B635" s="50"/>
      <c r="C635" s="96"/>
      <c r="D635" s="96"/>
      <c r="E635" s="49"/>
      <c r="F635" s="52">
        <f t="shared" si="126"/>
        <v>0</v>
      </c>
      <c r="G635" s="48"/>
      <c r="H635" s="38"/>
      <c r="I635" s="54">
        <f>IF(H635=0,0,TRUNC((50/(H635+0.24)- IF($G635="w",Parameter!$B$3,Parameter!$D$3))/IF($G635="w",Parameter!$C$3,Parameter!$E$3)))</f>
        <v>0</v>
      </c>
      <c r="J635" s="105"/>
      <c r="K635" s="54">
        <f>IF(J635=0,0,TRUNC((75/(J635+0.24)- IF($G635="w",Parameter!$B$3,Parameter!$D$3))/IF($G635="w",Parameter!$C$3,Parameter!$E$3)))</f>
        <v>0</v>
      </c>
      <c r="L635" s="105"/>
      <c r="M635" s="54">
        <f>IF(L635=0,0,TRUNC((100/(L635+0.24)- IF($G635="w",Parameter!$B$3,Parameter!$D$3))/IF($G635="w",Parameter!$C$3,Parameter!$E$3)))</f>
        <v>0</v>
      </c>
      <c r="N635" s="80"/>
      <c r="O635" s="79" t="s">
        <v>44</v>
      </c>
      <c r="P635" s="81"/>
      <c r="Q635" s="54">
        <f>IF($G635="m",0,IF(AND($P635=0,$N635=0),0,TRUNC((800/($N635*60+$P635)-IF($G635="w",Parameter!$B$6,Parameter!$D$6))/IF($G635="w",Parameter!$C$6,Parameter!$E$6))))</f>
        <v>0</v>
      </c>
      <c r="R635" s="106"/>
      <c r="S635" s="73">
        <f>IF(R635=0,0,TRUNC((2000/(R635)- IF(Q635="w",Parameter!$B$6,Parameter!$D$6))/IF(Q635="w",Parameter!$C$6,Parameter!$E$6)))</f>
        <v>0</v>
      </c>
      <c r="T635" s="106"/>
      <c r="U635" s="73">
        <f>IF(T635=0,0,TRUNC((2000/(T635)- IF(Q635="w",Parameter!$B$3,Parameter!$D$3))/IF(Q635="w",Parameter!$C$3,Parameter!$E$3)))</f>
        <v>0</v>
      </c>
      <c r="V635" s="80"/>
      <c r="W635" s="79" t="s">
        <v>44</v>
      </c>
      <c r="X635" s="81"/>
      <c r="Y635" s="54">
        <f>IF($G635="w",0,IF(AND($V635=0,$X635=0),0,TRUNC((1000/($V635*60+$X635)-IF($G635="w",Parameter!$B$6,Parameter!$D$6))/IF($G635="w",Parameter!$C$6,Parameter!$E$6))))</f>
        <v>0</v>
      </c>
      <c r="Z635" s="37"/>
      <c r="AA635" s="104">
        <f>IF(Z635=0,0,TRUNC((SQRT(Z635)- IF($G635="w",Parameter!$B$11,Parameter!$D$11))/IF($G635="w",Parameter!$C$11,Parameter!$E$11)))</f>
        <v>0</v>
      </c>
      <c r="AB635" s="105"/>
      <c r="AC635" s="104">
        <f>IF(AB635=0,0,TRUNC((SQRT(AB635)- IF($G635="w",Parameter!$B$10,Parameter!$D$10))/IF($G635="w",Parameter!$C$10,Parameter!$E$10)))</f>
        <v>0</v>
      </c>
      <c r="AD635" s="38"/>
      <c r="AE635" s="55">
        <f>IF(AD635=0,0,TRUNC((SQRT(AD635)- IF($G635="w",Parameter!$B$15,Parameter!$D$15))/IF($G635="w",Parameter!$C$15,Parameter!$E$15)))</f>
        <v>0</v>
      </c>
      <c r="AF635" s="32"/>
      <c r="AG635" s="55">
        <f>IF(AF635=0,0,TRUNC((SQRT(AF635)- IF($G635="w",Parameter!$B$12,Parameter!$D$12))/IF($G635="w",Parameter!$C$12,Parameter!$E$12)))</f>
        <v>0</v>
      </c>
      <c r="AH635" s="60">
        <f t="shared" si="127"/>
        <v>0</v>
      </c>
      <c r="AI635" s="61">
        <f>LOOKUP($F635,Urkunde!$A$2:$A$16,IF($G635="w",Urkunde!$B$2:$B$16,Urkunde!$D$2:$D$16))</f>
        <v>0</v>
      </c>
      <c r="AJ635" s="61">
        <f>LOOKUP($F635,Urkunde!$A$2:$A$16,IF($G635="w",Urkunde!$C$2:$C$16,Urkunde!$E$2:$E$16))</f>
        <v>0</v>
      </c>
      <c r="AK635" s="61" t="str">
        <f t="shared" si="128"/>
        <v>-</v>
      </c>
      <c r="AL635" s="29">
        <f t="shared" si="129"/>
        <v>0</v>
      </c>
      <c r="AM635" s="21">
        <f t="shared" si="130"/>
        <v>0</v>
      </c>
      <c r="AN635" s="21">
        <f t="shared" si="131"/>
        <v>0</v>
      </c>
      <c r="AO635" s="21">
        <f t="shared" si="132"/>
        <v>0</v>
      </c>
      <c r="AP635" s="21">
        <f t="shared" si="133"/>
        <v>0</v>
      </c>
      <c r="AQ635" s="21">
        <f t="shared" si="134"/>
        <v>0</v>
      </c>
      <c r="AR635" s="21">
        <f t="shared" si="135"/>
        <v>0</v>
      </c>
      <c r="AS635" s="21">
        <f t="shared" si="136"/>
        <v>0</v>
      </c>
      <c r="AT635" s="21">
        <f t="shared" si="137"/>
        <v>0</v>
      </c>
      <c r="AU635" s="21">
        <f t="shared" si="138"/>
        <v>0</v>
      </c>
      <c r="AV635" s="21">
        <f t="shared" si="139"/>
        <v>0</v>
      </c>
    </row>
    <row r="636" spans="1:48" ht="15.6" x14ac:dyDescent="0.3">
      <c r="A636" s="51"/>
      <c r="B636" s="50"/>
      <c r="C636" s="96"/>
      <c r="D636" s="96"/>
      <c r="E636" s="49"/>
      <c r="F636" s="52">
        <f t="shared" si="126"/>
        <v>0</v>
      </c>
      <c r="G636" s="48"/>
      <c r="H636" s="38"/>
      <c r="I636" s="54">
        <f>IF(H636=0,0,TRUNC((50/(H636+0.24)- IF($G636="w",Parameter!$B$3,Parameter!$D$3))/IF($G636="w",Parameter!$C$3,Parameter!$E$3)))</f>
        <v>0</v>
      </c>
      <c r="J636" s="105"/>
      <c r="K636" s="54">
        <f>IF(J636=0,0,TRUNC((75/(J636+0.24)- IF($G636="w",Parameter!$B$3,Parameter!$D$3))/IF($G636="w",Parameter!$C$3,Parameter!$E$3)))</f>
        <v>0</v>
      </c>
      <c r="L636" s="105"/>
      <c r="M636" s="54">
        <f>IF(L636=0,0,TRUNC((100/(L636+0.24)- IF($G636="w",Parameter!$B$3,Parameter!$D$3))/IF($G636="w",Parameter!$C$3,Parameter!$E$3)))</f>
        <v>0</v>
      </c>
      <c r="N636" s="80"/>
      <c r="O636" s="79" t="s">
        <v>44</v>
      </c>
      <c r="P636" s="81"/>
      <c r="Q636" s="54">
        <f>IF($G636="m",0,IF(AND($P636=0,$N636=0),0,TRUNC((800/($N636*60+$P636)-IF($G636="w",Parameter!$B$6,Parameter!$D$6))/IF($G636="w",Parameter!$C$6,Parameter!$E$6))))</f>
        <v>0</v>
      </c>
      <c r="R636" s="106"/>
      <c r="S636" s="73">
        <f>IF(R636=0,0,TRUNC((2000/(R636)- IF(Q636="w",Parameter!$B$6,Parameter!$D$6))/IF(Q636="w",Parameter!$C$6,Parameter!$E$6)))</f>
        <v>0</v>
      </c>
      <c r="T636" s="106"/>
      <c r="U636" s="73">
        <f>IF(T636=0,0,TRUNC((2000/(T636)- IF(Q636="w",Parameter!$B$3,Parameter!$D$3))/IF(Q636="w",Parameter!$C$3,Parameter!$E$3)))</f>
        <v>0</v>
      </c>
      <c r="V636" s="80"/>
      <c r="W636" s="79" t="s">
        <v>44</v>
      </c>
      <c r="X636" s="81"/>
      <c r="Y636" s="54">
        <f>IF($G636="w",0,IF(AND($V636=0,$X636=0),0,TRUNC((1000/($V636*60+$X636)-IF($G636="w",Parameter!$B$6,Parameter!$D$6))/IF($G636="w",Parameter!$C$6,Parameter!$E$6))))</f>
        <v>0</v>
      </c>
      <c r="Z636" s="37"/>
      <c r="AA636" s="104">
        <f>IF(Z636=0,0,TRUNC((SQRT(Z636)- IF($G636="w",Parameter!$B$11,Parameter!$D$11))/IF($G636="w",Parameter!$C$11,Parameter!$E$11)))</f>
        <v>0</v>
      </c>
      <c r="AB636" s="105"/>
      <c r="AC636" s="104">
        <f>IF(AB636=0,0,TRUNC((SQRT(AB636)- IF($G636="w",Parameter!$B$10,Parameter!$D$10))/IF($G636="w",Parameter!$C$10,Parameter!$E$10)))</f>
        <v>0</v>
      </c>
      <c r="AD636" s="38"/>
      <c r="AE636" s="55">
        <f>IF(AD636=0,0,TRUNC((SQRT(AD636)- IF($G636="w",Parameter!$B$15,Parameter!$D$15))/IF($G636="w",Parameter!$C$15,Parameter!$E$15)))</f>
        <v>0</v>
      </c>
      <c r="AF636" s="32"/>
      <c r="AG636" s="55">
        <f>IF(AF636=0,0,TRUNC((SQRT(AF636)- IF($G636="w",Parameter!$B$12,Parameter!$D$12))/IF($G636="w",Parameter!$C$12,Parameter!$E$12)))</f>
        <v>0</v>
      </c>
      <c r="AH636" s="60">
        <f t="shared" si="127"/>
        <v>0</v>
      </c>
      <c r="AI636" s="61">
        <f>LOOKUP($F636,Urkunde!$A$2:$A$16,IF($G636="w",Urkunde!$B$2:$B$16,Urkunde!$D$2:$D$16))</f>
        <v>0</v>
      </c>
      <c r="AJ636" s="61">
        <f>LOOKUP($F636,Urkunde!$A$2:$A$16,IF($G636="w",Urkunde!$C$2:$C$16,Urkunde!$E$2:$E$16))</f>
        <v>0</v>
      </c>
      <c r="AK636" s="61" t="str">
        <f t="shared" si="128"/>
        <v>-</v>
      </c>
      <c r="AL636" s="29">
        <f t="shared" si="129"/>
        <v>0</v>
      </c>
      <c r="AM636" s="21">
        <f t="shared" si="130"/>
        <v>0</v>
      </c>
      <c r="AN636" s="21">
        <f t="shared" si="131"/>
        <v>0</v>
      </c>
      <c r="AO636" s="21">
        <f t="shared" si="132"/>
        <v>0</v>
      </c>
      <c r="AP636" s="21">
        <f t="shared" si="133"/>
        <v>0</v>
      </c>
      <c r="AQ636" s="21">
        <f t="shared" si="134"/>
        <v>0</v>
      </c>
      <c r="AR636" s="21">
        <f t="shared" si="135"/>
        <v>0</v>
      </c>
      <c r="AS636" s="21">
        <f t="shared" si="136"/>
        <v>0</v>
      </c>
      <c r="AT636" s="21">
        <f t="shared" si="137"/>
        <v>0</v>
      </c>
      <c r="AU636" s="21">
        <f t="shared" si="138"/>
        <v>0</v>
      </c>
      <c r="AV636" s="21">
        <f t="shared" si="139"/>
        <v>0</v>
      </c>
    </row>
    <row r="637" spans="1:48" ht="15.6" x14ac:dyDescent="0.3">
      <c r="A637" s="51"/>
      <c r="B637" s="50"/>
      <c r="C637" s="96"/>
      <c r="D637" s="96"/>
      <c r="E637" s="49"/>
      <c r="F637" s="52">
        <f t="shared" si="126"/>
        <v>0</v>
      </c>
      <c r="G637" s="48"/>
      <c r="H637" s="38"/>
      <c r="I637" s="54">
        <f>IF(H637=0,0,TRUNC((50/(H637+0.24)- IF($G637="w",Parameter!$B$3,Parameter!$D$3))/IF($G637="w",Parameter!$C$3,Parameter!$E$3)))</f>
        <v>0</v>
      </c>
      <c r="J637" s="105"/>
      <c r="K637" s="54">
        <f>IF(J637=0,0,TRUNC((75/(J637+0.24)- IF($G637="w",Parameter!$B$3,Parameter!$D$3))/IF($G637="w",Parameter!$C$3,Parameter!$E$3)))</f>
        <v>0</v>
      </c>
      <c r="L637" s="105"/>
      <c r="M637" s="54">
        <f>IF(L637=0,0,TRUNC((100/(L637+0.24)- IF($G637="w",Parameter!$B$3,Parameter!$D$3))/IF($G637="w",Parameter!$C$3,Parameter!$E$3)))</f>
        <v>0</v>
      </c>
      <c r="N637" s="80"/>
      <c r="O637" s="79" t="s">
        <v>44</v>
      </c>
      <c r="P637" s="81"/>
      <c r="Q637" s="54">
        <f>IF($G637="m",0,IF(AND($P637=0,$N637=0),0,TRUNC((800/($N637*60+$P637)-IF($G637="w",Parameter!$B$6,Parameter!$D$6))/IF($G637="w",Parameter!$C$6,Parameter!$E$6))))</f>
        <v>0</v>
      </c>
      <c r="R637" s="106"/>
      <c r="S637" s="73">
        <f>IF(R637=0,0,TRUNC((2000/(R637)- IF(Q637="w",Parameter!$B$6,Parameter!$D$6))/IF(Q637="w",Parameter!$C$6,Parameter!$E$6)))</f>
        <v>0</v>
      </c>
      <c r="T637" s="106"/>
      <c r="U637" s="73">
        <f>IF(T637=0,0,TRUNC((2000/(T637)- IF(Q637="w",Parameter!$B$3,Parameter!$D$3))/IF(Q637="w",Parameter!$C$3,Parameter!$E$3)))</f>
        <v>0</v>
      </c>
      <c r="V637" s="80"/>
      <c r="W637" s="79" t="s">
        <v>44</v>
      </c>
      <c r="X637" s="81"/>
      <c r="Y637" s="54">
        <f>IF($G637="w",0,IF(AND($V637=0,$X637=0),0,TRUNC((1000/($V637*60+$X637)-IF($G637="w",Parameter!$B$6,Parameter!$D$6))/IF($G637="w",Parameter!$C$6,Parameter!$E$6))))</f>
        <v>0</v>
      </c>
      <c r="Z637" s="37"/>
      <c r="AA637" s="104">
        <f>IF(Z637=0,0,TRUNC((SQRT(Z637)- IF($G637="w",Parameter!$B$11,Parameter!$D$11))/IF($G637="w",Parameter!$C$11,Parameter!$E$11)))</f>
        <v>0</v>
      </c>
      <c r="AB637" s="105"/>
      <c r="AC637" s="104">
        <f>IF(AB637=0,0,TRUNC((SQRT(AB637)- IF($G637="w",Parameter!$B$10,Parameter!$D$10))/IF($G637="w",Parameter!$C$10,Parameter!$E$10)))</f>
        <v>0</v>
      </c>
      <c r="AD637" s="38"/>
      <c r="AE637" s="55">
        <f>IF(AD637=0,0,TRUNC((SQRT(AD637)- IF($G637="w",Parameter!$B$15,Parameter!$D$15))/IF($G637="w",Parameter!$C$15,Parameter!$E$15)))</f>
        <v>0</v>
      </c>
      <c r="AF637" s="32"/>
      <c r="AG637" s="55">
        <f>IF(AF637=0,0,TRUNC((SQRT(AF637)- IF($G637="w",Parameter!$B$12,Parameter!$D$12))/IF($G637="w",Parameter!$C$12,Parameter!$E$12)))</f>
        <v>0</v>
      </c>
      <c r="AH637" s="60">
        <f t="shared" si="127"/>
        <v>0</v>
      </c>
      <c r="AI637" s="61">
        <f>LOOKUP($F637,Urkunde!$A$2:$A$16,IF($G637="w",Urkunde!$B$2:$B$16,Urkunde!$D$2:$D$16))</f>
        <v>0</v>
      </c>
      <c r="AJ637" s="61">
        <f>LOOKUP($F637,Urkunde!$A$2:$A$16,IF($G637="w",Urkunde!$C$2:$C$16,Urkunde!$E$2:$E$16))</f>
        <v>0</v>
      </c>
      <c r="AK637" s="61" t="str">
        <f t="shared" si="128"/>
        <v>-</v>
      </c>
      <c r="AL637" s="29">
        <f t="shared" si="129"/>
        <v>0</v>
      </c>
      <c r="AM637" s="21">
        <f t="shared" si="130"/>
        <v>0</v>
      </c>
      <c r="AN637" s="21">
        <f t="shared" si="131"/>
        <v>0</v>
      </c>
      <c r="AO637" s="21">
        <f t="shared" si="132"/>
        <v>0</v>
      </c>
      <c r="AP637" s="21">
        <f t="shared" si="133"/>
        <v>0</v>
      </c>
      <c r="AQ637" s="21">
        <f t="shared" si="134"/>
        <v>0</v>
      </c>
      <c r="AR637" s="21">
        <f t="shared" si="135"/>
        <v>0</v>
      </c>
      <c r="AS637" s="21">
        <f t="shared" si="136"/>
        <v>0</v>
      </c>
      <c r="AT637" s="21">
        <f t="shared" si="137"/>
        <v>0</v>
      </c>
      <c r="AU637" s="21">
        <f t="shared" si="138"/>
        <v>0</v>
      </c>
      <c r="AV637" s="21">
        <f t="shared" si="139"/>
        <v>0</v>
      </c>
    </row>
    <row r="638" spans="1:48" ht="15.6" x14ac:dyDescent="0.3">
      <c r="A638" s="51"/>
      <c r="B638" s="50"/>
      <c r="C638" s="96"/>
      <c r="D638" s="96"/>
      <c r="E638" s="49"/>
      <c r="F638" s="52">
        <f t="shared" si="126"/>
        <v>0</v>
      </c>
      <c r="G638" s="48"/>
      <c r="H638" s="38"/>
      <c r="I638" s="54">
        <f>IF(H638=0,0,TRUNC((50/(H638+0.24)- IF($G638="w",Parameter!$B$3,Parameter!$D$3))/IF($G638="w",Parameter!$C$3,Parameter!$E$3)))</f>
        <v>0</v>
      </c>
      <c r="J638" s="105"/>
      <c r="K638" s="54">
        <f>IF(J638=0,0,TRUNC((75/(J638+0.24)- IF($G638="w",Parameter!$B$3,Parameter!$D$3))/IF($G638="w",Parameter!$C$3,Parameter!$E$3)))</f>
        <v>0</v>
      </c>
      <c r="L638" s="105"/>
      <c r="M638" s="54">
        <f>IF(L638=0,0,TRUNC((100/(L638+0.24)- IF($G638="w",Parameter!$B$3,Parameter!$D$3))/IF($G638="w",Parameter!$C$3,Parameter!$E$3)))</f>
        <v>0</v>
      </c>
      <c r="N638" s="80"/>
      <c r="O638" s="79" t="s">
        <v>44</v>
      </c>
      <c r="P638" s="81"/>
      <c r="Q638" s="54">
        <f>IF($G638="m",0,IF(AND($P638=0,$N638=0),0,TRUNC((800/($N638*60+$P638)-IF($G638="w",Parameter!$B$6,Parameter!$D$6))/IF($G638="w",Parameter!$C$6,Parameter!$E$6))))</f>
        <v>0</v>
      </c>
      <c r="R638" s="106"/>
      <c r="S638" s="73">
        <f>IF(R638=0,0,TRUNC((2000/(R638)- IF(Q638="w",Parameter!$B$6,Parameter!$D$6))/IF(Q638="w",Parameter!$C$6,Parameter!$E$6)))</f>
        <v>0</v>
      </c>
      <c r="T638" s="106"/>
      <c r="U638" s="73">
        <f>IF(T638=0,0,TRUNC((2000/(T638)- IF(Q638="w",Parameter!$B$3,Parameter!$D$3))/IF(Q638="w",Parameter!$C$3,Parameter!$E$3)))</f>
        <v>0</v>
      </c>
      <c r="V638" s="80"/>
      <c r="W638" s="79" t="s">
        <v>44</v>
      </c>
      <c r="X638" s="81"/>
      <c r="Y638" s="54">
        <f>IF($G638="w",0,IF(AND($V638=0,$X638=0),0,TRUNC((1000/($V638*60+$X638)-IF($G638="w",Parameter!$B$6,Parameter!$D$6))/IF($G638="w",Parameter!$C$6,Parameter!$E$6))))</f>
        <v>0</v>
      </c>
      <c r="Z638" s="37"/>
      <c r="AA638" s="104">
        <f>IF(Z638=0,0,TRUNC((SQRT(Z638)- IF($G638="w",Parameter!$B$11,Parameter!$D$11))/IF($G638="w",Parameter!$C$11,Parameter!$E$11)))</f>
        <v>0</v>
      </c>
      <c r="AB638" s="105"/>
      <c r="AC638" s="104">
        <f>IF(AB638=0,0,TRUNC((SQRT(AB638)- IF($G638="w",Parameter!$B$10,Parameter!$D$10))/IF($G638="w",Parameter!$C$10,Parameter!$E$10)))</f>
        <v>0</v>
      </c>
      <c r="AD638" s="38"/>
      <c r="AE638" s="55">
        <f>IF(AD638=0,0,TRUNC((SQRT(AD638)- IF($G638="w",Parameter!$B$15,Parameter!$D$15))/IF($G638="w",Parameter!$C$15,Parameter!$E$15)))</f>
        <v>0</v>
      </c>
      <c r="AF638" s="32"/>
      <c r="AG638" s="55">
        <f>IF(AF638=0,0,TRUNC((SQRT(AF638)- IF($G638="w",Parameter!$B$12,Parameter!$D$12))/IF($G638="w",Parameter!$C$12,Parameter!$E$12)))</f>
        <v>0</v>
      </c>
      <c r="AH638" s="60">
        <f t="shared" si="127"/>
        <v>0</v>
      </c>
      <c r="AI638" s="61">
        <f>LOOKUP($F638,Urkunde!$A$2:$A$16,IF($G638="w",Urkunde!$B$2:$B$16,Urkunde!$D$2:$D$16))</f>
        <v>0</v>
      </c>
      <c r="AJ638" s="61">
        <f>LOOKUP($F638,Urkunde!$A$2:$A$16,IF($G638="w",Urkunde!$C$2:$C$16,Urkunde!$E$2:$E$16))</f>
        <v>0</v>
      </c>
      <c r="AK638" s="61" t="str">
        <f t="shared" si="128"/>
        <v>-</v>
      </c>
      <c r="AL638" s="29">
        <f t="shared" si="129"/>
        <v>0</v>
      </c>
      <c r="AM638" s="21">
        <f t="shared" si="130"/>
        <v>0</v>
      </c>
      <c r="AN638" s="21">
        <f t="shared" si="131"/>
        <v>0</v>
      </c>
      <c r="AO638" s="21">
        <f t="shared" si="132"/>
        <v>0</v>
      </c>
      <c r="AP638" s="21">
        <f t="shared" si="133"/>
        <v>0</v>
      </c>
      <c r="AQ638" s="21">
        <f t="shared" si="134"/>
        <v>0</v>
      </c>
      <c r="AR638" s="21">
        <f t="shared" si="135"/>
        <v>0</v>
      </c>
      <c r="AS638" s="21">
        <f t="shared" si="136"/>
        <v>0</v>
      </c>
      <c r="AT638" s="21">
        <f t="shared" si="137"/>
        <v>0</v>
      </c>
      <c r="AU638" s="21">
        <f t="shared" si="138"/>
        <v>0</v>
      </c>
      <c r="AV638" s="21">
        <f t="shared" si="139"/>
        <v>0</v>
      </c>
    </row>
    <row r="639" spans="1:48" ht="15.6" x14ac:dyDescent="0.3">
      <c r="A639" s="51"/>
      <c r="B639" s="50"/>
      <c r="C639" s="96"/>
      <c r="D639" s="96"/>
      <c r="E639" s="49"/>
      <c r="F639" s="52">
        <f t="shared" si="126"/>
        <v>0</v>
      </c>
      <c r="G639" s="48"/>
      <c r="H639" s="38"/>
      <c r="I639" s="54">
        <f>IF(H639=0,0,TRUNC((50/(H639+0.24)- IF($G639="w",Parameter!$B$3,Parameter!$D$3))/IF($G639="w",Parameter!$C$3,Parameter!$E$3)))</f>
        <v>0</v>
      </c>
      <c r="J639" s="105"/>
      <c r="K639" s="54">
        <f>IF(J639=0,0,TRUNC((75/(J639+0.24)- IF($G639="w",Parameter!$B$3,Parameter!$D$3))/IF($G639="w",Parameter!$C$3,Parameter!$E$3)))</f>
        <v>0</v>
      </c>
      <c r="L639" s="105"/>
      <c r="M639" s="54">
        <f>IF(L639=0,0,TRUNC((100/(L639+0.24)- IF($G639="w",Parameter!$B$3,Parameter!$D$3))/IF($G639="w",Parameter!$C$3,Parameter!$E$3)))</f>
        <v>0</v>
      </c>
      <c r="N639" s="80"/>
      <c r="O639" s="79" t="s">
        <v>44</v>
      </c>
      <c r="P639" s="81"/>
      <c r="Q639" s="54">
        <f>IF($G639="m",0,IF(AND($P639=0,$N639=0),0,TRUNC((800/($N639*60+$P639)-IF($G639="w",Parameter!$B$6,Parameter!$D$6))/IF($G639="w",Parameter!$C$6,Parameter!$E$6))))</f>
        <v>0</v>
      </c>
      <c r="R639" s="106"/>
      <c r="S639" s="73">
        <f>IF(R639=0,0,TRUNC((2000/(R639)- IF(Q639="w",Parameter!$B$6,Parameter!$D$6))/IF(Q639="w",Parameter!$C$6,Parameter!$E$6)))</f>
        <v>0</v>
      </c>
      <c r="T639" s="106"/>
      <c r="U639" s="73">
        <f>IF(T639=0,0,TRUNC((2000/(T639)- IF(Q639="w",Parameter!$B$3,Parameter!$D$3))/IF(Q639="w",Parameter!$C$3,Parameter!$E$3)))</f>
        <v>0</v>
      </c>
      <c r="V639" s="80"/>
      <c r="W639" s="79" t="s">
        <v>44</v>
      </c>
      <c r="X639" s="81"/>
      <c r="Y639" s="54">
        <f>IF($G639="w",0,IF(AND($V639=0,$X639=0),0,TRUNC((1000/($V639*60+$X639)-IF($G639="w",Parameter!$B$6,Parameter!$D$6))/IF($G639="w",Parameter!$C$6,Parameter!$E$6))))</f>
        <v>0</v>
      </c>
      <c r="Z639" s="37"/>
      <c r="AA639" s="104">
        <f>IF(Z639=0,0,TRUNC((SQRT(Z639)- IF($G639="w",Parameter!$B$11,Parameter!$D$11))/IF($G639="w",Parameter!$C$11,Parameter!$E$11)))</f>
        <v>0</v>
      </c>
      <c r="AB639" s="105"/>
      <c r="AC639" s="104">
        <f>IF(AB639=0,0,TRUNC((SQRT(AB639)- IF($G639="w",Parameter!$B$10,Parameter!$D$10))/IF($G639="w",Parameter!$C$10,Parameter!$E$10)))</f>
        <v>0</v>
      </c>
      <c r="AD639" s="38"/>
      <c r="AE639" s="55">
        <f>IF(AD639=0,0,TRUNC((SQRT(AD639)- IF($G639="w",Parameter!$B$15,Parameter!$D$15))/IF($G639="w",Parameter!$C$15,Parameter!$E$15)))</f>
        <v>0</v>
      </c>
      <c r="AF639" s="32"/>
      <c r="AG639" s="55">
        <f>IF(AF639=0,0,TRUNC((SQRT(AF639)- IF($G639="w",Parameter!$B$12,Parameter!$D$12))/IF($G639="w",Parameter!$C$12,Parameter!$E$12)))</f>
        <v>0</v>
      </c>
      <c r="AH639" s="60">
        <f t="shared" si="127"/>
        <v>0</v>
      </c>
      <c r="AI639" s="61">
        <f>LOOKUP($F639,Urkunde!$A$2:$A$16,IF($G639="w",Urkunde!$B$2:$B$16,Urkunde!$D$2:$D$16))</f>
        <v>0</v>
      </c>
      <c r="AJ639" s="61">
        <f>LOOKUP($F639,Urkunde!$A$2:$A$16,IF($G639="w",Urkunde!$C$2:$C$16,Urkunde!$E$2:$E$16))</f>
        <v>0</v>
      </c>
      <c r="AK639" s="61" t="str">
        <f t="shared" si="128"/>
        <v>-</v>
      </c>
      <c r="AL639" s="29">
        <f t="shared" si="129"/>
        <v>0</v>
      </c>
      <c r="AM639" s="21">
        <f t="shared" si="130"/>
        <v>0</v>
      </c>
      <c r="AN639" s="21">
        <f t="shared" si="131"/>
        <v>0</v>
      </c>
      <c r="AO639" s="21">
        <f t="shared" si="132"/>
        <v>0</v>
      </c>
      <c r="AP639" s="21">
        <f t="shared" si="133"/>
        <v>0</v>
      </c>
      <c r="AQ639" s="21">
        <f t="shared" si="134"/>
        <v>0</v>
      </c>
      <c r="AR639" s="21">
        <f t="shared" si="135"/>
        <v>0</v>
      </c>
      <c r="AS639" s="21">
        <f t="shared" si="136"/>
        <v>0</v>
      </c>
      <c r="AT639" s="21">
        <f t="shared" si="137"/>
        <v>0</v>
      </c>
      <c r="AU639" s="21">
        <f t="shared" si="138"/>
        <v>0</v>
      </c>
      <c r="AV639" s="21">
        <f t="shared" si="139"/>
        <v>0</v>
      </c>
    </row>
    <row r="640" spans="1:48" ht="15.6" x14ac:dyDescent="0.3">
      <c r="A640" s="51"/>
      <c r="B640" s="50"/>
      <c r="C640" s="96"/>
      <c r="D640" s="96"/>
      <c r="E640" s="49"/>
      <c r="F640" s="52">
        <f t="shared" si="126"/>
        <v>0</v>
      </c>
      <c r="G640" s="48"/>
      <c r="H640" s="38"/>
      <c r="I640" s="54">
        <f>IF(H640=0,0,TRUNC((50/(H640+0.24)- IF($G640="w",Parameter!$B$3,Parameter!$D$3))/IF($G640="w",Parameter!$C$3,Parameter!$E$3)))</f>
        <v>0</v>
      </c>
      <c r="J640" s="105"/>
      <c r="K640" s="54">
        <f>IF(J640=0,0,TRUNC((75/(J640+0.24)- IF($G640="w",Parameter!$B$3,Parameter!$D$3))/IF($G640="w",Parameter!$C$3,Parameter!$E$3)))</f>
        <v>0</v>
      </c>
      <c r="L640" s="105"/>
      <c r="M640" s="54">
        <f>IF(L640=0,0,TRUNC((100/(L640+0.24)- IF($G640="w",Parameter!$B$3,Parameter!$D$3))/IF($G640="w",Parameter!$C$3,Parameter!$E$3)))</f>
        <v>0</v>
      </c>
      <c r="N640" s="80"/>
      <c r="O640" s="79" t="s">
        <v>44</v>
      </c>
      <c r="P640" s="81"/>
      <c r="Q640" s="54">
        <f>IF($G640="m",0,IF(AND($P640=0,$N640=0),0,TRUNC((800/($N640*60+$P640)-IF($G640="w",Parameter!$B$6,Parameter!$D$6))/IF($G640="w",Parameter!$C$6,Parameter!$E$6))))</f>
        <v>0</v>
      </c>
      <c r="R640" s="106"/>
      <c r="S640" s="73">
        <f>IF(R640=0,0,TRUNC((2000/(R640)- IF(Q640="w",Parameter!$B$6,Parameter!$D$6))/IF(Q640="w",Parameter!$C$6,Parameter!$E$6)))</f>
        <v>0</v>
      </c>
      <c r="T640" s="106"/>
      <c r="U640" s="73">
        <f>IF(T640=0,0,TRUNC((2000/(T640)- IF(Q640="w",Parameter!$B$3,Parameter!$D$3))/IF(Q640="w",Parameter!$C$3,Parameter!$E$3)))</f>
        <v>0</v>
      </c>
      <c r="V640" s="80"/>
      <c r="W640" s="79" t="s">
        <v>44</v>
      </c>
      <c r="X640" s="81"/>
      <c r="Y640" s="54">
        <f>IF($G640="w",0,IF(AND($V640=0,$X640=0),0,TRUNC((1000/($V640*60+$X640)-IF($G640="w",Parameter!$B$6,Parameter!$D$6))/IF($G640="w",Parameter!$C$6,Parameter!$E$6))))</f>
        <v>0</v>
      </c>
      <c r="Z640" s="37"/>
      <c r="AA640" s="104">
        <f>IF(Z640=0,0,TRUNC((SQRT(Z640)- IF($G640="w",Parameter!$B$11,Parameter!$D$11))/IF($G640="w",Parameter!$C$11,Parameter!$E$11)))</f>
        <v>0</v>
      </c>
      <c r="AB640" s="105"/>
      <c r="AC640" s="104">
        <f>IF(AB640=0,0,TRUNC((SQRT(AB640)- IF($G640="w",Parameter!$B$10,Parameter!$D$10))/IF($G640="w",Parameter!$C$10,Parameter!$E$10)))</f>
        <v>0</v>
      </c>
      <c r="AD640" s="38"/>
      <c r="AE640" s="55">
        <f>IF(AD640=0,0,TRUNC((SQRT(AD640)- IF($G640="w",Parameter!$B$15,Parameter!$D$15))/IF($G640="w",Parameter!$C$15,Parameter!$E$15)))</f>
        <v>0</v>
      </c>
      <c r="AF640" s="32"/>
      <c r="AG640" s="55">
        <f>IF(AF640=0,0,TRUNC((SQRT(AF640)- IF($G640="w",Parameter!$B$12,Parameter!$D$12))/IF($G640="w",Parameter!$C$12,Parameter!$E$12)))</f>
        <v>0</v>
      </c>
      <c r="AH640" s="60">
        <f t="shared" si="127"/>
        <v>0</v>
      </c>
      <c r="AI640" s="61">
        <f>LOOKUP($F640,Urkunde!$A$2:$A$16,IF($G640="w",Urkunde!$B$2:$B$16,Urkunde!$D$2:$D$16))</f>
        <v>0</v>
      </c>
      <c r="AJ640" s="61">
        <f>LOOKUP($F640,Urkunde!$A$2:$A$16,IF($G640="w",Urkunde!$C$2:$C$16,Urkunde!$E$2:$E$16))</f>
        <v>0</v>
      </c>
      <c r="AK640" s="61" t="str">
        <f t="shared" si="128"/>
        <v>-</v>
      </c>
      <c r="AL640" s="29">
        <f t="shared" si="129"/>
        <v>0</v>
      </c>
      <c r="AM640" s="21">
        <f t="shared" si="130"/>
        <v>0</v>
      </c>
      <c r="AN640" s="21">
        <f t="shared" si="131"/>
        <v>0</v>
      </c>
      <c r="AO640" s="21">
        <f t="shared" si="132"/>
        <v>0</v>
      </c>
      <c r="AP640" s="21">
        <f t="shared" si="133"/>
        <v>0</v>
      </c>
      <c r="AQ640" s="21">
        <f t="shared" si="134"/>
        <v>0</v>
      </c>
      <c r="AR640" s="21">
        <f t="shared" si="135"/>
        <v>0</v>
      </c>
      <c r="AS640" s="21">
        <f t="shared" si="136"/>
        <v>0</v>
      </c>
      <c r="AT640" s="21">
        <f t="shared" si="137"/>
        <v>0</v>
      </c>
      <c r="AU640" s="21">
        <f t="shared" si="138"/>
        <v>0</v>
      </c>
      <c r="AV640" s="21">
        <f t="shared" si="139"/>
        <v>0</v>
      </c>
    </row>
    <row r="641" spans="1:48" ht="15.6" x14ac:dyDescent="0.3">
      <c r="A641" s="51"/>
      <c r="B641" s="50"/>
      <c r="C641" s="96"/>
      <c r="D641" s="96"/>
      <c r="E641" s="49"/>
      <c r="F641" s="52">
        <f t="shared" si="126"/>
        <v>0</v>
      </c>
      <c r="G641" s="48"/>
      <c r="H641" s="38"/>
      <c r="I641" s="54">
        <f>IF(H641=0,0,TRUNC((50/(H641+0.24)- IF($G641="w",Parameter!$B$3,Parameter!$D$3))/IF($G641="w",Parameter!$C$3,Parameter!$E$3)))</f>
        <v>0</v>
      </c>
      <c r="J641" s="105"/>
      <c r="K641" s="54">
        <f>IF(J641=0,0,TRUNC((75/(J641+0.24)- IF($G641="w",Parameter!$B$3,Parameter!$D$3))/IF($G641="w",Parameter!$C$3,Parameter!$E$3)))</f>
        <v>0</v>
      </c>
      <c r="L641" s="105"/>
      <c r="M641" s="54">
        <f>IF(L641=0,0,TRUNC((100/(L641+0.24)- IF($G641="w",Parameter!$B$3,Parameter!$D$3))/IF($G641="w",Parameter!$C$3,Parameter!$E$3)))</f>
        <v>0</v>
      </c>
      <c r="N641" s="80"/>
      <c r="O641" s="79" t="s">
        <v>44</v>
      </c>
      <c r="P641" s="81"/>
      <c r="Q641" s="54">
        <f>IF($G641="m",0,IF(AND($P641=0,$N641=0),0,TRUNC((800/($N641*60+$P641)-IF($G641="w",Parameter!$B$6,Parameter!$D$6))/IF($G641="w",Parameter!$C$6,Parameter!$E$6))))</f>
        <v>0</v>
      </c>
      <c r="R641" s="106"/>
      <c r="S641" s="73">
        <f>IF(R641=0,0,TRUNC((2000/(R641)- IF(Q641="w",Parameter!$B$6,Parameter!$D$6))/IF(Q641="w",Parameter!$C$6,Parameter!$E$6)))</f>
        <v>0</v>
      </c>
      <c r="T641" s="106"/>
      <c r="U641" s="73">
        <f>IF(T641=0,0,TRUNC((2000/(T641)- IF(Q641="w",Parameter!$B$3,Parameter!$D$3))/IF(Q641="w",Parameter!$C$3,Parameter!$E$3)))</f>
        <v>0</v>
      </c>
      <c r="V641" s="80"/>
      <c r="W641" s="79" t="s">
        <v>44</v>
      </c>
      <c r="X641" s="81"/>
      <c r="Y641" s="54">
        <f>IF($G641="w",0,IF(AND($V641=0,$X641=0),0,TRUNC((1000/($V641*60+$X641)-IF($G641="w",Parameter!$B$6,Parameter!$D$6))/IF($G641="w",Parameter!$C$6,Parameter!$E$6))))</f>
        <v>0</v>
      </c>
      <c r="Z641" s="37"/>
      <c r="AA641" s="104">
        <f>IF(Z641=0,0,TRUNC((SQRT(Z641)- IF($G641="w",Parameter!$B$11,Parameter!$D$11))/IF($G641="w",Parameter!$C$11,Parameter!$E$11)))</f>
        <v>0</v>
      </c>
      <c r="AB641" s="105"/>
      <c r="AC641" s="104">
        <f>IF(AB641=0,0,TRUNC((SQRT(AB641)- IF($G641="w",Parameter!$B$10,Parameter!$D$10))/IF($G641="w",Parameter!$C$10,Parameter!$E$10)))</f>
        <v>0</v>
      </c>
      <c r="AD641" s="38"/>
      <c r="AE641" s="55">
        <f>IF(AD641=0,0,TRUNC((SQRT(AD641)- IF($G641="w",Parameter!$B$15,Parameter!$D$15))/IF($G641="w",Parameter!$C$15,Parameter!$E$15)))</f>
        <v>0</v>
      </c>
      <c r="AF641" s="32"/>
      <c r="AG641" s="55">
        <f>IF(AF641=0,0,TRUNC((SQRT(AF641)- IF($G641="w",Parameter!$B$12,Parameter!$D$12))/IF($G641="w",Parameter!$C$12,Parameter!$E$12)))</f>
        <v>0</v>
      </c>
      <c r="AH641" s="60">
        <f t="shared" si="127"/>
        <v>0</v>
      </c>
      <c r="AI641" s="61">
        <f>LOOKUP($F641,Urkunde!$A$2:$A$16,IF($G641="w",Urkunde!$B$2:$B$16,Urkunde!$D$2:$D$16))</f>
        <v>0</v>
      </c>
      <c r="AJ641" s="61">
        <f>LOOKUP($F641,Urkunde!$A$2:$A$16,IF($G641="w",Urkunde!$C$2:$C$16,Urkunde!$E$2:$E$16))</f>
        <v>0</v>
      </c>
      <c r="AK641" s="61" t="str">
        <f t="shared" si="128"/>
        <v>-</v>
      </c>
      <c r="AL641" s="29">
        <f t="shared" si="129"/>
        <v>0</v>
      </c>
      <c r="AM641" s="21">
        <f t="shared" si="130"/>
        <v>0</v>
      </c>
      <c r="AN641" s="21">
        <f t="shared" si="131"/>
        <v>0</v>
      </c>
      <c r="AO641" s="21">
        <f t="shared" si="132"/>
        <v>0</v>
      </c>
      <c r="AP641" s="21">
        <f t="shared" si="133"/>
        <v>0</v>
      </c>
      <c r="AQ641" s="21">
        <f t="shared" si="134"/>
        <v>0</v>
      </c>
      <c r="AR641" s="21">
        <f t="shared" si="135"/>
        <v>0</v>
      </c>
      <c r="AS641" s="21">
        <f t="shared" si="136"/>
        <v>0</v>
      </c>
      <c r="AT641" s="21">
        <f t="shared" si="137"/>
        <v>0</v>
      </c>
      <c r="AU641" s="21">
        <f t="shared" si="138"/>
        <v>0</v>
      </c>
      <c r="AV641" s="21">
        <f t="shared" si="139"/>
        <v>0</v>
      </c>
    </row>
    <row r="642" spans="1:48" ht="15.6" x14ac:dyDescent="0.3">
      <c r="A642" s="51"/>
      <c r="B642" s="50"/>
      <c r="C642" s="96"/>
      <c r="D642" s="96"/>
      <c r="E642" s="49"/>
      <c r="F642" s="52">
        <f t="shared" si="126"/>
        <v>0</v>
      </c>
      <c r="G642" s="48"/>
      <c r="H642" s="38"/>
      <c r="I642" s="54">
        <f>IF(H642=0,0,TRUNC((50/(H642+0.24)- IF($G642="w",Parameter!$B$3,Parameter!$D$3))/IF($G642="w",Parameter!$C$3,Parameter!$E$3)))</f>
        <v>0</v>
      </c>
      <c r="J642" s="105"/>
      <c r="K642" s="54">
        <f>IF(J642=0,0,TRUNC((75/(J642+0.24)- IF($G642="w",Parameter!$B$3,Parameter!$D$3))/IF($G642="w",Parameter!$C$3,Parameter!$E$3)))</f>
        <v>0</v>
      </c>
      <c r="L642" s="105"/>
      <c r="M642" s="54">
        <f>IF(L642=0,0,TRUNC((100/(L642+0.24)- IF($G642="w",Parameter!$B$3,Parameter!$D$3))/IF($G642="w",Parameter!$C$3,Parameter!$E$3)))</f>
        <v>0</v>
      </c>
      <c r="N642" s="80"/>
      <c r="O642" s="79" t="s">
        <v>44</v>
      </c>
      <c r="P642" s="81"/>
      <c r="Q642" s="54">
        <f>IF($G642="m",0,IF(AND($P642=0,$N642=0),0,TRUNC((800/($N642*60+$P642)-IF($G642="w",Parameter!$B$6,Parameter!$D$6))/IF($G642="w",Parameter!$C$6,Parameter!$E$6))))</f>
        <v>0</v>
      </c>
      <c r="R642" s="106"/>
      <c r="S642" s="73">
        <f>IF(R642=0,0,TRUNC((2000/(R642)- IF(Q642="w",Parameter!$B$6,Parameter!$D$6))/IF(Q642="w",Parameter!$C$6,Parameter!$E$6)))</f>
        <v>0</v>
      </c>
      <c r="T642" s="106"/>
      <c r="U642" s="73">
        <f>IF(T642=0,0,TRUNC((2000/(T642)- IF(Q642="w",Parameter!$B$3,Parameter!$D$3))/IF(Q642="w",Parameter!$C$3,Parameter!$E$3)))</f>
        <v>0</v>
      </c>
      <c r="V642" s="80"/>
      <c r="W642" s="79" t="s">
        <v>44</v>
      </c>
      <c r="X642" s="81"/>
      <c r="Y642" s="54">
        <f>IF($G642="w",0,IF(AND($V642=0,$X642=0),0,TRUNC((1000/($V642*60+$X642)-IF($G642="w",Parameter!$B$6,Parameter!$D$6))/IF($G642="w",Parameter!$C$6,Parameter!$E$6))))</f>
        <v>0</v>
      </c>
      <c r="Z642" s="37"/>
      <c r="AA642" s="104">
        <f>IF(Z642=0,0,TRUNC((SQRT(Z642)- IF($G642="w",Parameter!$B$11,Parameter!$D$11))/IF($G642="w",Parameter!$C$11,Parameter!$E$11)))</f>
        <v>0</v>
      </c>
      <c r="AB642" s="105"/>
      <c r="AC642" s="104">
        <f>IF(AB642=0,0,TRUNC((SQRT(AB642)- IF($G642="w",Parameter!$B$10,Parameter!$D$10))/IF($G642="w",Parameter!$C$10,Parameter!$E$10)))</f>
        <v>0</v>
      </c>
      <c r="AD642" s="38"/>
      <c r="AE642" s="55">
        <f>IF(AD642=0,0,TRUNC((SQRT(AD642)- IF($G642="w",Parameter!$B$15,Parameter!$D$15))/IF($G642="w",Parameter!$C$15,Parameter!$E$15)))</f>
        <v>0</v>
      </c>
      <c r="AF642" s="32"/>
      <c r="AG642" s="55">
        <f>IF(AF642=0,0,TRUNC((SQRT(AF642)- IF($G642="w",Parameter!$B$12,Parameter!$D$12))/IF($G642="w",Parameter!$C$12,Parameter!$E$12)))</f>
        <v>0</v>
      </c>
      <c r="AH642" s="60">
        <f t="shared" si="127"/>
        <v>0</v>
      </c>
      <c r="AI642" s="61">
        <f>LOOKUP($F642,Urkunde!$A$2:$A$16,IF($G642="w",Urkunde!$B$2:$B$16,Urkunde!$D$2:$D$16))</f>
        <v>0</v>
      </c>
      <c r="AJ642" s="61">
        <f>LOOKUP($F642,Urkunde!$A$2:$A$16,IF($G642="w",Urkunde!$C$2:$C$16,Urkunde!$E$2:$E$16))</f>
        <v>0</v>
      </c>
      <c r="AK642" s="61" t="str">
        <f t="shared" si="128"/>
        <v>-</v>
      </c>
      <c r="AL642" s="29">
        <f t="shared" si="129"/>
        <v>0</v>
      </c>
      <c r="AM642" s="21">
        <f t="shared" si="130"/>
        <v>0</v>
      </c>
      <c r="AN642" s="21">
        <f t="shared" si="131"/>
        <v>0</v>
      </c>
      <c r="AO642" s="21">
        <f t="shared" si="132"/>
        <v>0</v>
      </c>
      <c r="AP642" s="21">
        <f t="shared" si="133"/>
        <v>0</v>
      </c>
      <c r="AQ642" s="21">
        <f t="shared" si="134"/>
        <v>0</v>
      </c>
      <c r="AR642" s="21">
        <f t="shared" si="135"/>
        <v>0</v>
      </c>
      <c r="AS642" s="21">
        <f t="shared" si="136"/>
        <v>0</v>
      </c>
      <c r="AT642" s="21">
        <f t="shared" si="137"/>
        <v>0</v>
      </c>
      <c r="AU642" s="21">
        <f t="shared" si="138"/>
        <v>0</v>
      </c>
      <c r="AV642" s="21">
        <f t="shared" si="139"/>
        <v>0</v>
      </c>
    </row>
    <row r="643" spans="1:48" ht="15.6" x14ac:dyDescent="0.3">
      <c r="A643" s="51"/>
      <c r="B643" s="50"/>
      <c r="C643" s="96"/>
      <c r="D643" s="96"/>
      <c r="E643" s="49"/>
      <c r="F643" s="52">
        <f t="shared" si="126"/>
        <v>0</v>
      </c>
      <c r="G643" s="48"/>
      <c r="H643" s="38"/>
      <c r="I643" s="54">
        <f>IF(H643=0,0,TRUNC((50/(H643+0.24)- IF($G643="w",Parameter!$B$3,Parameter!$D$3))/IF($G643="w",Parameter!$C$3,Parameter!$E$3)))</f>
        <v>0</v>
      </c>
      <c r="J643" s="105"/>
      <c r="K643" s="54">
        <f>IF(J643=0,0,TRUNC((75/(J643+0.24)- IF($G643="w",Parameter!$B$3,Parameter!$D$3))/IF($G643="w",Parameter!$C$3,Parameter!$E$3)))</f>
        <v>0</v>
      </c>
      <c r="L643" s="105"/>
      <c r="M643" s="54">
        <f>IF(L643=0,0,TRUNC((100/(L643+0.24)- IF($G643="w",Parameter!$B$3,Parameter!$D$3))/IF($G643="w",Parameter!$C$3,Parameter!$E$3)))</f>
        <v>0</v>
      </c>
      <c r="N643" s="80"/>
      <c r="O643" s="79" t="s">
        <v>44</v>
      </c>
      <c r="P643" s="81"/>
      <c r="Q643" s="54">
        <f>IF($G643="m",0,IF(AND($P643=0,$N643=0),0,TRUNC((800/($N643*60+$P643)-IF($G643="w",Parameter!$B$6,Parameter!$D$6))/IF($G643="w",Parameter!$C$6,Parameter!$E$6))))</f>
        <v>0</v>
      </c>
      <c r="R643" s="106"/>
      <c r="S643" s="73">
        <f>IF(R643=0,0,TRUNC((2000/(R643)- IF(Q643="w",Parameter!$B$6,Parameter!$D$6))/IF(Q643="w",Parameter!$C$6,Parameter!$E$6)))</f>
        <v>0</v>
      </c>
      <c r="T643" s="106"/>
      <c r="U643" s="73">
        <f>IF(T643=0,0,TRUNC((2000/(T643)- IF(Q643="w",Parameter!$B$3,Parameter!$D$3))/IF(Q643="w",Parameter!$C$3,Parameter!$E$3)))</f>
        <v>0</v>
      </c>
      <c r="V643" s="80"/>
      <c r="W643" s="79" t="s">
        <v>44</v>
      </c>
      <c r="X643" s="81"/>
      <c r="Y643" s="54">
        <f>IF($G643="w",0,IF(AND($V643=0,$X643=0),0,TRUNC((1000/($V643*60+$X643)-IF($G643="w",Parameter!$B$6,Parameter!$D$6))/IF($G643="w",Parameter!$C$6,Parameter!$E$6))))</f>
        <v>0</v>
      </c>
      <c r="Z643" s="37"/>
      <c r="AA643" s="104">
        <f>IF(Z643=0,0,TRUNC((SQRT(Z643)- IF($G643="w",Parameter!$B$11,Parameter!$D$11))/IF($G643="w",Parameter!$C$11,Parameter!$E$11)))</f>
        <v>0</v>
      </c>
      <c r="AB643" s="105"/>
      <c r="AC643" s="104">
        <f>IF(AB643=0,0,TRUNC((SQRT(AB643)- IF($G643="w",Parameter!$B$10,Parameter!$D$10))/IF($G643="w",Parameter!$C$10,Parameter!$E$10)))</f>
        <v>0</v>
      </c>
      <c r="AD643" s="38"/>
      <c r="AE643" s="55">
        <f>IF(AD643=0,0,TRUNC((SQRT(AD643)- IF($G643="w",Parameter!$B$15,Parameter!$D$15))/IF($G643="w",Parameter!$C$15,Parameter!$E$15)))</f>
        <v>0</v>
      </c>
      <c r="AF643" s="32"/>
      <c r="AG643" s="55">
        <f>IF(AF643=0,0,TRUNC((SQRT(AF643)- IF($G643="w",Parameter!$B$12,Parameter!$D$12))/IF($G643="w",Parameter!$C$12,Parameter!$E$12)))</f>
        <v>0</v>
      </c>
      <c r="AH643" s="60">
        <f t="shared" si="127"/>
        <v>0</v>
      </c>
      <c r="AI643" s="61">
        <f>LOOKUP($F643,Urkunde!$A$2:$A$16,IF($G643="w",Urkunde!$B$2:$B$16,Urkunde!$D$2:$D$16))</f>
        <v>0</v>
      </c>
      <c r="AJ643" s="61">
        <f>LOOKUP($F643,Urkunde!$A$2:$A$16,IF($G643="w",Urkunde!$C$2:$C$16,Urkunde!$E$2:$E$16))</f>
        <v>0</v>
      </c>
      <c r="AK643" s="61" t="str">
        <f t="shared" si="128"/>
        <v>-</v>
      </c>
      <c r="AL643" s="29">
        <f t="shared" si="129"/>
        <v>0</v>
      </c>
      <c r="AM643" s="21">
        <f t="shared" si="130"/>
        <v>0</v>
      </c>
      <c r="AN643" s="21">
        <f t="shared" si="131"/>
        <v>0</v>
      </c>
      <c r="AO643" s="21">
        <f t="shared" si="132"/>
        <v>0</v>
      </c>
      <c r="AP643" s="21">
        <f t="shared" si="133"/>
        <v>0</v>
      </c>
      <c r="AQ643" s="21">
        <f t="shared" si="134"/>
        <v>0</v>
      </c>
      <c r="AR643" s="21">
        <f t="shared" si="135"/>
        <v>0</v>
      </c>
      <c r="AS643" s="21">
        <f t="shared" si="136"/>
        <v>0</v>
      </c>
      <c r="AT643" s="21">
        <f t="shared" si="137"/>
        <v>0</v>
      </c>
      <c r="AU643" s="21">
        <f t="shared" si="138"/>
        <v>0</v>
      </c>
      <c r="AV643" s="21">
        <f t="shared" si="139"/>
        <v>0</v>
      </c>
    </row>
    <row r="644" spans="1:48" ht="15.6" x14ac:dyDescent="0.3">
      <c r="A644" s="51"/>
      <c r="B644" s="50"/>
      <c r="C644" s="96"/>
      <c r="D644" s="96"/>
      <c r="E644" s="49"/>
      <c r="F644" s="52">
        <f t="shared" ref="F644:F707" si="140">IF(E644=0,0,$E$2-E644)</f>
        <v>0</v>
      </c>
      <c r="G644" s="48"/>
      <c r="H644" s="38"/>
      <c r="I644" s="54">
        <f>IF(H644=0,0,TRUNC((50/(H644+0.24)- IF($G644="w",Parameter!$B$3,Parameter!$D$3))/IF($G644="w",Parameter!$C$3,Parameter!$E$3)))</f>
        <v>0</v>
      </c>
      <c r="J644" s="105"/>
      <c r="K644" s="54">
        <f>IF(J644=0,0,TRUNC((75/(J644+0.24)- IF($G644="w",Parameter!$B$3,Parameter!$D$3))/IF($G644="w",Parameter!$C$3,Parameter!$E$3)))</f>
        <v>0</v>
      </c>
      <c r="L644" s="105"/>
      <c r="M644" s="54">
        <f>IF(L644=0,0,TRUNC((100/(L644+0.24)- IF($G644="w",Parameter!$B$3,Parameter!$D$3))/IF($G644="w",Parameter!$C$3,Parameter!$E$3)))</f>
        <v>0</v>
      </c>
      <c r="N644" s="80"/>
      <c r="O644" s="79" t="s">
        <v>44</v>
      </c>
      <c r="P644" s="81"/>
      <c r="Q644" s="54">
        <f>IF($G644="m",0,IF(AND($P644=0,$N644=0),0,TRUNC((800/($N644*60+$P644)-IF($G644="w",Parameter!$B$6,Parameter!$D$6))/IF($G644="w",Parameter!$C$6,Parameter!$E$6))))</f>
        <v>0</v>
      </c>
      <c r="R644" s="106"/>
      <c r="S644" s="73">
        <f>IF(R644=0,0,TRUNC((2000/(R644)- IF(Q644="w",Parameter!$B$6,Parameter!$D$6))/IF(Q644="w",Parameter!$C$6,Parameter!$E$6)))</f>
        <v>0</v>
      </c>
      <c r="T644" s="106"/>
      <c r="U644" s="73">
        <f>IF(T644=0,0,TRUNC((2000/(T644)- IF(Q644="w",Parameter!$B$3,Parameter!$D$3))/IF(Q644="w",Parameter!$C$3,Parameter!$E$3)))</f>
        <v>0</v>
      </c>
      <c r="V644" s="80"/>
      <c r="W644" s="79" t="s">
        <v>44</v>
      </c>
      <c r="X644" s="81"/>
      <c r="Y644" s="54">
        <f>IF($G644="w",0,IF(AND($V644=0,$X644=0),0,TRUNC((1000/($V644*60+$X644)-IF($G644="w",Parameter!$B$6,Parameter!$D$6))/IF($G644="w",Parameter!$C$6,Parameter!$E$6))))</f>
        <v>0</v>
      </c>
      <c r="Z644" s="37"/>
      <c r="AA644" s="104">
        <f>IF(Z644=0,0,TRUNC((SQRT(Z644)- IF($G644="w",Parameter!$B$11,Parameter!$D$11))/IF($G644="w",Parameter!$C$11,Parameter!$E$11)))</f>
        <v>0</v>
      </c>
      <c r="AB644" s="105"/>
      <c r="AC644" s="104">
        <f>IF(AB644=0,0,TRUNC((SQRT(AB644)- IF($G644="w",Parameter!$B$10,Parameter!$D$10))/IF($G644="w",Parameter!$C$10,Parameter!$E$10)))</f>
        <v>0</v>
      </c>
      <c r="AD644" s="38"/>
      <c r="AE644" s="55">
        <f>IF(AD644=0,0,TRUNC((SQRT(AD644)- IF($G644="w",Parameter!$B$15,Parameter!$D$15))/IF($G644="w",Parameter!$C$15,Parameter!$E$15)))</f>
        <v>0</v>
      </c>
      <c r="AF644" s="32"/>
      <c r="AG644" s="55">
        <f>IF(AF644=0,0,TRUNC((SQRT(AF644)- IF($G644="w",Parameter!$B$12,Parameter!$D$12))/IF($G644="w",Parameter!$C$12,Parameter!$E$12)))</f>
        <v>0</v>
      </c>
      <c r="AH644" s="60">
        <f t="shared" si="127"/>
        <v>0</v>
      </c>
      <c r="AI644" s="61">
        <f>LOOKUP($F644,Urkunde!$A$2:$A$16,IF($G644="w",Urkunde!$B$2:$B$16,Urkunde!$D$2:$D$16))</f>
        <v>0</v>
      </c>
      <c r="AJ644" s="61">
        <f>LOOKUP($F644,Urkunde!$A$2:$A$16,IF($G644="w",Urkunde!$C$2:$C$16,Urkunde!$E$2:$E$16))</f>
        <v>0</v>
      </c>
      <c r="AK644" s="61" t="str">
        <f t="shared" si="128"/>
        <v>-</v>
      </c>
      <c r="AL644" s="29">
        <f t="shared" si="129"/>
        <v>0</v>
      </c>
      <c r="AM644" s="21">
        <f t="shared" si="130"/>
        <v>0</v>
      </c>
      <c r="AN644" s="21">
        <f t="shared" si="131"/>
        <v>0</v>
      </c>
      <c r="AO644" s="21">
        <f t="shared" si="132"/>
        <v>0</v>
      </c>
      <c r="AP644" s="21">
        <f t="shared" si="133"/>
        <v>0</v>
      </c>
      <c r="AQ644" s="21">
        <f t="shared" si="134"/>
        <v>0</v>
      </c>
      <c r="AR644" s="21">
        <f t="shared" si="135"/>
        <v>0</v>
      </c>
      <c r="AS644" s="21">
        <f t="shared" si="136"/>
        <v>0</v>
      </c>
      <c r="AT644" s="21">
        <f t="shared" si="137"/>
        <v>0</v>
      </c>
      <c r="AU644" s="21">
        <f t="shared" si="138"/>
        <v>0</v>
      </c>
      <c r="AV644" s="21">
        <f t="shared" si="139"/>
        <v>0</v>
      </c>
    </row>
    <row r="645" spans="1:48" ht="15.6" x14ac:dyDescent="0.3">
      <c r="A645" s="51"/>
      <c r="B645" s="50"/>
      <c r="C645" s="96"/>
      <c r="D645" s="96"/>
      <c r="E645" s="49"/>
      <c r="F645" s="52">
        <f t="shared" si="140"/>
        <v>0</v>
      </c>
      <c r="G645" s="48"/>
      <c r="H645" s="38"/>
      <c r="I645" s="54">
        <f>IF(H645=0,0,TRUNC((50/(H645+0.24)- IF($G645="w",Parameter!$B$3,Parameter!$D$3))/IF($G645="w",Parameter!$C$3,Parameter!$E$3)))</f>
        <v>0</v>
      </c>
      <c r="J645" s="105"/>
      <c r="K645" s="54">
        <f>IF(J645=0,0,TRUNC((75/(J645+0.24)- IF($G645="w",Parameter!$B$3,Parameter!$D$3))/IF($G645="w",Parameter!$C$3,Parameter!$E$3)))</f>
        <v>0</v>
      </c>
      <c r="L645" s="105"/>
      <c r="M645" s="54">
        <f>IF(L645=0,0,TRUNC((100/(L645+0.24)- IF($G645="w",Parameter!$B$3,Parameter!$D$3))/IF($G645="w",Parameter!$C$3,Parameter!$E$3)))</f>
        <v>0</v>
      </c>
      <c r="N645" s="80"/>
      <c r="O645" s="79" t="s">
        <v>44</v>
      </c>
      <c r="P645" s="81"/>
      <c r="Q645" s="54">
        <f>IF($G645="m",0,IF(AND($P645=0,$N645=0),0,TRUNC((800/($N645*60+$P645)-IF($G645="w",Parameter!$B$6,Parameter!$D$6))/IF($G645="w",Parameter!$C$6,Parameter!$E$6))))</f>
        <v>0</v>
      </c>
      <c r="R645" s="106"/>
      <c r="S645" s="73">
        <f>IF(R645=0,0,TRUNC((2000/(R645)- IF(Q645="w",Parameter!$B$6,Parameter!$D$6))/IF(Q645="w",Parameter!$C$6,Parameter!$E$6)))</f>
        <v>0</v>
      </c>
      <c r="T645" s="106"/>
      <c r="U645" s="73">
        <f>IF(T645=0,0,TRUNC((2000/(T645)- IF(Q645="w",Parameter!$B$3,Parameter!$D$3))/IF(Q645="w",Parameter!$C$3,Parameter!$E$3)))</f>
        <v>0</v>
      </c>
      <c r="V645" s="80"/>
      <c r="W645" s="79" t="s">
        <v>44</v>
      </c>
      <c r="X645" s="81"/>
      <c r="Y645" s="54">
        <f>IF($G645="w",0,IF(AND($V645=0,$X645=0),0,TRUNC((1000/($V645*60+$X645)-IF($G645="w",Parameter!$B$6,Parameter!$D$6))/IF($G645="w",Parameter!$C$6,Parameter!$E$6))))</f>
        <v>0</v>
      </c>
      <c r="Z645" s="37"/>
      <c r="AA645" s="104">
        <f>IF(Z645=0,0,TRUNC((SQRT(Z645)- IF($G645="w",Parameter!$B$11,Parameter!$D$11))/IF($G645="w",Parameter!$C$11,Parameter!$E$11)))</f>
        <v>0</v>
      </c>
      <c r="AB645" s="105"/>
      <c r="AC645" s="104">
        <f>IF(AB645=0,0,TRUNC((SQRT(AB645)- IF($G645="w",Parameter!$B$10,Parameter!$D$10))/IF($G645="w",Parameter!$C$10,Parameter!$E$10)))</f>
        <v>0</v>
      </c>
      <c r="AD645" s="38"/>
      <c r="AE645" s="55">
        <f>IF(AD645=0,0,TRUNC((SQRT(AD645)- IF($G645="w",Parameter!$B$15,Parameter!$D$15))/IF($G645="w",Parameter!$C$15,Parameter!$E$15)))</f>
        <v>0</v>
      </c>
      <c r="AF645" s="32"/>
      <c r="AG645" s="55">
        <f>IF(AF645=0,0,TRUNC((SQRT(AF645)- IF($G645="w",Parameter!$B$12,Parameter!$D$12))/IF($G645="w",Parameter!$C$12,Parameter!$E$12)))</f>
        <v>0</v>
      </c>
      <c r="AH645" s="60">
        <f t="shared" ref="AH645:AH708" si="141">AV645</f>
        <v>0</v>
      </c>
      <c r="AI645" s="61">
        <f>LOOKUP($F645,Urkunde!$A$2:$A$16,IF($G645="w",Urkunde!$B$2:$B$16,Urkunde!$D$2:$D$16))</f>
        <v>0</v>
      </c>
      <c r="AJ645" s="61">
        <f>LOOKUP($F645,Urkunde!$A$2:$A$16,IF($G645="w",Urkunde!$C$2:$C$16,Urkunde!$E$2:$E$16))</f>
        <v>0</v>
      </c>
      <c r="AK645" s="61" t="str">
        <f t="shared" ref="AK645:AK708" si="142">IF(AH645=0,"-",IF(AH645&gt;=AJ645,"Ehrenurkunde",IF(AH645&gt;=AI645,"Siegerurkunde","Teilnehmerurkunde")))</f>
        <v>-</v>
      </c>
      <c r="AL645" s="29">
        <f t="shared" ref="AL645:AL708" si="143">$I645</f>
        <v>0</v>
      </c>
      <c r="AM645" s="21">
        <f t="shared" ref="AM645:AM708" si="144">$K645</f>
        <v>0</v>
      </c>
      <c r="AN645" s="21">
        <f t="shared" ref="AN645:AN708" si="145">$M645</f>
        <v>0</v>
      </c>
      <c r="AO645" s="21">
        <f t="shared" ref="AO645:AO708" si="146">$Q645</f>
        <v>0</v>
      </c>
      <c r="AP645" s="21">
        <f t="shared" ref="AP645:AP708" si="147">$S645</f>
        <v>0</v>
      </c>
      <c r="AQ645" s="21">
        <f t="shared" ref="AQ645:AQ708" si="148">$U645</f>
        <v>0</v>
      </c>
      <c r="AR645" s="21">
        <f t="shared" ref="AR645:AR708" si="149">$Y645</f>
        <v>0</v>
      </c>
      <c r="AS645" s="21">
        <f t="shared" ref="AS645:AS708" si="150">$AA645</f>
        <v>0</v>
      </c>
      <c r="AT645" s="21">
        <f t="shared" ref="AT645:AT708" si="151">$AC645</f>
        <v>0</v>
      </c>
      <c r="AU645" s="21">
        <f t="shared" ref="AU645:AU708" si="152">$AE645</f>
        <v>0</v>
      </c>
      <c r="AV645" s="21">
        <f t="shared" ref="AV645:AV708" si="153">LARGE(AL645:AU645,1) + LARGE(AL645:AU645,2) + LARGE(AL645:AU645,3)</f>
        <v>0</v>
      </c>
    </row>
    <row r="646" spans="1:48" ht="15.6" x14ac:dyDescent="0.3">
      <c r="A646" s="51"/>
      <c r="B646" s="50"/>
      <c r="C646" s="96"/>
      <c r="D646" s="96"/>
      <c r="E646" s="49"/>
      <c r="F646" s="52">
        <f t="shared" si="140"/>
        <v>0</v>
      </c>
      <c r="G646" s="48"/>
      <c r="H646" s="38"/>
      <c r="I646" s="54">
        <f>IF(H646=0,0,TRUNC((50/(H646+0.24)- IF($G646="w",Parameter!$B$3,Parameter!$D$3))/IF($G646="w",Parameter!$C$3,Parameter!$E$3)))</f>
        <v>0</v>
      </c>
      <c r="J646" s="105"/>
      <c r="K646" s="54">
        <f>IF(J646=0,0,TRUNC((75/(J646+0.24)- IF($G646="w",Parameter!$B$3,Parameter!$D$3))/IF($G646="w",Parameter!$C$3,Parameter!$E$3)))</f>
        <v>0</v>
      </c>
      <c r="L646" s="105"/>
      <c r="M646" s="54">
        <f>IF(L646=0,0,TRUNC((100/(L646+0.24)- IF($G646="w",Parameter!$B$3,Parameter!$D$3))/IF($G646="w",Parameter!$C$3,Parameter!$E$3)))</f>
        <v>0</v>
      </c>
      <c r="N646" s="80"/>
      <c r="O646" s="79" t="s">
        <v>44</v>
      </c>
      <c r="P646" s="81"/>
      <c r="Q646" s="54">
        <f>IF($G646="m",0,IF(AND($P646=0,$N646=0),0,TRUNC((800/($N646*60+$P646)-IF($G646="w",Parameter!$B$6,Parameter!$D$6))/IF($G646="w",Parameter!$C$6,Parameter!$E$6))))</f>
        <v>0</v>
      </c>
      <c r="R646" s="106"/>
      <c r="S646" s="73">
        <f>IF(R646=0,0,TRUNC((2000/(R646)- IF(Q646="w",Parameter!$B$6,Parameter!$D$6))/IF(Q646="w",Parameter!$C$6,Parameter!$E$6)))</f>
        <v>0</v>
      </c>
      <c r="T646" s="106"/>
      <c r="U646" s="73">
        <f>IF(T646=0,0,TRUNC((2000/(T646)- IF(Q646="w",Parameter!$B$3,Parameter!$D$3))/IF(Q646="w",Parameter!$C$3,Parameter!$E$3)))</f>
        <v>0</v>
      </c>
      <c r="V646" s="80"/>
      <c r="W646" s="79" t="s">
        <v>44</v>
      </c>
      <c r="X646" s="81"/>
      <c r="Y646" s="54">
        <f>IF($G646="w",0,IF(AND($V646=0,$X646=0),0,TRUNC((1000/($V646*60+$X646)-IF($G646="w",Parameter!$B$6,Parameter!$D$6))/IF($G646="w",Parameter!$C$6,Parameter!$E$6))))</f>
        <v>0</v>
      </c>
      <c r="Z646" s="37"/>
      <c r="AA646" s="104">
        <f>IF(Z646=0,0,TRUNC((SQRT(Z646)- IF($G646="w",Parameter!$B$11,Parameter!$D$11))/IF($G646="w",Parameter!$C$11,Parameter!$E$11)))</f>
        <v>0</v>
      </c>
      <c r="AB646" s="105"/>
      <c r="AC646" s="104">
        <f>IF(AB646=0,0,TRUNC((SQRT(AB646)- IF($G646="w",Parameter!$B$10,Parameter!$D$10))/IF($G646="w",Parameter!$C$10,Parameter!$E$10)))</f>
        <v>0</v>
      </c>
      <c r="AD646" s="38"/>
      <c r="AE646" s="55">
        <f>IF(AD646=0,0,TRUNC((SQRT(AD646)- IF($G646="w",Parameter!$B$15,Parameter!$D$15))/IF($G646="w",Parameter!$C$15,Parameter!$E$15)))</f>
        <v>0</v>
      </c>
      <c r="AF646" s="32"/>
      <c r="AG646" s="55">
        <f>IF(AF646=0,0,TRUNC((SQRT(AF646)- IF($G646="w",Parameter!$B$12,Parameter!$D$12))/IF($G646="w",Parameter!$C$12,Parameter!$E$12)))</f>
        <v>0</v>
      </c>
      <c r="AH646" s="60">
        <f t="shared" si="141"/>
        <v>0</v>
      </c>
      <c r="AI646" s="61">
        <f>LOOKUP($F646,Urkunde!$A$2:$A$16,IF($G646="w",Urkunde!$B$2:$B$16,Urkunde!$D$2:$D$16))</f>
        <v>0</v>
      </c>
      <c r="AJ646" s="61">
        <f>LOOKUP($F646,Urkunde!$A$2:$A$16,IF($G646="w",Urkunde!$C$2:$C$16,Urkunde!$E$2:$E$16))</f>
        <v>0</v>
      </c>
      <c r="AK646" s="61" t="str">
        <f t="shared" si="142"/>
        <v>-</v>
      </c>
      <c r="AL646" s="29">
        <f t="shared" si="143"/>
        <v>0</v>
      </c>
      <c r="AM646" s="21">
        <f t="shared" si="144"/>
        <v>0</v>
      </c>
      <c r="AN646" s="21">
        <f t="shared" si="145"/>
        <v>0</v>
      </c>
      <c r="AO646" s="21">
        <f t="shared" si="146"/>
        <v>0</v>
      </c>
      <c r="AP646" s="21">
        <f t="shared" si="147"/>
        <v>0</v>
      </c>
      <c r="AQ646" s="21">
        <f t="shared" si="148"/>
        <v>0</v>
      </c>
      <c r="AR646" s="21">
        <f t="shared" si="149"/>
        <v>0</v>
      </c>
      <c r="AS646" s="21">
        <f t="shared" si="150"/>
        <v>0</v>
      </c>
      <c r="AT646" s="21">
        <f t="shared" si="151"/>
        <v>0</v>
      </c>
      <c r="AU646" s="21">
        <f t="shared" si="152"/>
        <v>0</v>
      </c>
      <c r="AV646" s="21">
        <f t="shared" si="153"/>
        <v>0</v>
      </c>
    </row>
    <row r="647" spans="1:48" ht="15.6" x14ac:dyDescent="0.3">
      <c r="A647" s="51"/>
      <c r="B647" s="50"/>
      <c r="C647" s="96"/>
      <c r="D647" s="96"/>
      <c r="E647" s="49"/>
      <c r="F647" s="52">
        <f t="shared" si="140"/>
        <v>0</v>
      </c>
      <c r="G647" s="48"/>
      <c r="H647" s="38"/>
      <c r="I647" s="54">
        <f>IF(H647=0,0,TRUNC((50/(H647+0.24)- IF($G647="w",Parameter!$B$3,Parameter!$D$3))/IF($G647="w",Parameter!$C$3,Parameter!$E$3)))</f>
        <v>0</v>
      </c>
      <c r="J647" s="105"/>
      <c r="K647" s="54">
        <f>IF(J647=0,0,TRUNC((75/(J647+0.24)- IF($G647="w",Parameter!$B$3,Parameter!$D$3))/IF($G647="w",Parameter!$C$3,Parameter!$E$3)))</f>
        <v>0</v>
      </c>
      <c r="L647" s="105"/>
      <c r="M647" s="54">
        <f>IF(L647=0,0,TRUNC((100/(L647+0.24)- IF($G647="w",Parameter!$B$3,Parameter!$D$3))/IF($G647="w",Parameter!$C$3,Parameter!$E$3)))</f>
        <v>0</v>
      </c>
      <c r="N647" s="80"/>
      <c r="O647" s="79" t="s">
        <v>44</v>
      </c>
      <c r="P647" s="81"/>
      <c r="Q647" s="54">
        <f>IF($G647="m",0,IF(AND($P647=0,$N647=0),0,TRUNC((800/($N647*60+$P647)-IF($G647="w",Parameter!$B$6,Parameter!$D$6))/IF($G647="w",Parameter!$C$6,Parameter!$E$6))))</f>
        <v>0</v>
      </c>
      <c r="R647" s="106"/>
      <c r="S647" s="73">
        <f>IF(R647=0,0,TRUNC((2000/(R647)- IF(Q647="w",Parameter!$B$6,Parameter!$D$6))/IF(Q647="w",Parameter!$C$6,Parameter!$E$6)))</f>
        <v>0</v>
      </c>
      <c r="T647" s="106"/>
      <c r="U647" s="73">
        <f>IF(T647=0,0,TRUNC((2000/(T647)- IF(Q647="w",Parameter!$B$3,Parameter!$D$3))/IF(Q647="w",Parameter!$C$3,Parameter!$E$3)))</f>
        <v>0</v>
      </c>
      <c r="V647" s="80"/>
      <c r="W647" s="79" t="s">
        <v>44</v>
      </c>
      <c r="X647" s="81"/>
      <c r="Y647" s="54">
        <f>IF($G647="w",0,IF(AND($V647=0,$X647=0),0,TRUNC((1000/($V647*60+$X647)-IF($G647="w",Parameter!$B$6,Parameter!$D$6))/IF($G647="w",Parameter!$C$6,Parameter!$E$6))))</f>
        <v>0</v>
      </c>
      <c r="Z647" s="37"/>
      <c r="AA647" s="104">
        <f>IF(Z647=0,0,TRUNC((SQRT(Z647)- IF($G647="w",Parameter!$B$11,Parameter!$D$11))/IF($G647="w",Parameter!$C$11,Parameter!$E$11)))</f>
        <v>0</v>
      </c>
      <c r="AB647" s="105"/>
      <c r="AC647" s="104">
        <f>IF(AB647=0,0,TRUNC((SQRT(AB647)- IF($G647="w",Parameter!$B$10,Parameter!$D$10))/IF($G647="w",Parameter!$C$10,Parameter!$E$10)))</f>
        <v>0</v>
      </c>
      <c r="AD647" s="38"/>
      <c r="AE647" s="55">
        <f>IF(AD647=0,0,TRUNC((SQRT(AD647)- IF($G647="w",Parameter!$B$15,Parameter!$D$15))/IF($G647="w",Parameter!$C$15,Parameter!$E$15)))</f>
        <v>0</v>
      </c>
      <c r="AF647" s="32"/>
      <c r="AG647" s="55">
        <f>IF(AF647=0,0,TRUNC((SQRT(AF647)- IF($G647="w",Parameter!$B$12,Parameter!$D$12))/IF($G647="w",Parameter!$C$12,Parameter!$E$12)))</f>
        <v>0</v>
      </c>
      <c r="AH647" s="60">
        <f t="shared" si="141"/>
        <v>0</v>
      </c>
      <c r="AI647" s="61">
        <f>LOOKUP($F647,Urkunde!$A$2:$A$16,IF($G647="w",Urkunde!$B$2:$B$16,Urkunde!$D$2:$D$16))</f>
        <v>0</v>
      </c>
      <c r="AJ647" s="61">
        <f>LOOKUP($F647,Urkunde!$A$2:$A$16,IF($G647="w",Urkunde!$C$2:$C$16,Urkunde!$E$2:$E$16))</f>
        <v>0</v>
      </c>
      <c r="AK647" s="61" t="str">
        <f t="shared" si="142"/>
        <v>-</v>
      </c>
      <c r="AL647" s="29">
        <f t="shared" si="143"/>
        <v>0</v>
      </c>
      <c r="AM647" s="21">
        <f t="shared" si="144"/>
        <v>0</v>
      </c>
      <c r="AN647" s="21">
        <f t="shared" si="145"/>
        <v>0</v>
      </c>
      <c r="AO647" s="21">
        <f t="shared" si="146"/>
        <v>0</v>
      </c>
      <c r="AP647" s="21">
        <f t="shared" si="147"/>
        <v>0</v>
      </c>
      <c r="AQ647" s="21">
        <f t="shared" si="148"/>
        <v>0</v>
      </c>
      <c r="AR647" s="21">
        <f t="shared" si="149"/>
        <v>0</v>
      </c>
      <c r="AS647" s="21">
        <f t="shared" si="150"/>
        <v>0</v>
      </c>
      <c r="AT647" s="21">
        <f t="shared" si="151"/>
        <v>0</v>
      </c>
      <c r="AU647" s="21">
        <f t="shared" si="152"/>
        <v>0</v>
      </c>
      <c r="AV647" s="21">
        <f t="shared" si="153"/>
        <v>0</v>
      </c>
    </row>
    <row r="648" spans="1:48" ht="15.6" x14ac:dyDescent="0.3">
      <c r="A648" s="51"/>
      <c r="B648" s="50"/>
      <c r="C648" s="96"/>
      <c r="D648" s="96"/>
      <c r="E648" s="49"/>
      <c r="F648" s="52">
        <f t="shared" si="140"/>
        <v>0</v>
      </c>
      <c r="G648" s="48"/>
      <c r="H648" s="38"/>
      <c r="I648" s="54">
        <f>IF(H648=0,0,TRUNC((50/(H648+0.24)- IF($G648="w",Parameter!$B$3,Parameter!$D$3))/IF($G648="w",Parameter!$C$3,Parameter!$E$3)))</f>
        <v>0</v>
      </c>
      <c r="J648" s="105"/>
      <c r="K648" s="54">
        <f>IF(J648=0,0,TRUNC((75/(J648+0.24)- IF($G648="w",Parameter!$B$3,Parameter!$D$3))/IF($G648="w",Parameter!$C$3,Parameter!$E$3)))</f>
        <v>0</v>
      </c>
      <c r="L648" s="105"/>
      <c r="M648" s="54">
        <f>IF(L648=0,0,TRUNC((100/(L648+0.24)- IF($G648="w",Parameter!$B$3,Parameter!$D$3))/IF($G648="w",Parameter!$C$3,Parameter!$E$3)))</f>
        <v>0</v>
      </c>
      <c r="N648" s="80"/>
      <c r="O648" s="79" t="s">
        <v>44</v>
      </c>
      <c r="P648" s="81"/>
      <c r="Q648" s="54">
        <f>IF($G648="m",0,IF(AND($P648=0,$N648=0),0,TRUNC((800/($N648*60+$P648)-IF($G648="w",Parameter!$B$6,Parameter!$D$6))/IF($G648="w",Parameter!$C$6,Parameter!$E$6))))</f>
        <v>0</v>
      </c>
      <c r="R648" s="106"/>
      <c r="S648" s="73">
        <f>IF(R648=0,0,TRUNC((2000/(R648)- IF(Q648="w",Parameter!$B$6,Parameter!$D$6))/IF(Q648="w",Parameter!$C$6,Parameter!$E$6)))</f>
        <v>0</v>
      </c>
      <c r="T648" s="106"/>
      <c r="U648" s="73">
        <f>IF(T648=0,0,TRUNC((2000/(T648)- IF(Q648="w",Parameter!$B$3,Parameter!$D$3))/IF(Q648="w",Parameter!$C$3,Parameter!$E$3)))</f>
        <v>0</v>
      </c>
      <c r="V648" s="80"/>
      <c r="W648" s="79" t="s">
        <v>44</v>
      </c>
      <c r="X648" s="81"/>
      <c r="Y648" s="54">
        <f>IF($G648="w",0,IF(AND($V648=0,$X648=0),0,TRUNC((1000/($V648*60+$X648)-IF($G648="w",Parameter!$B$6,Parameter!$D$6))/IF($G648="w",Parameter!$C$6,Parameter!$E$6))))</f>
        <v>0</v>
      </c>
      <c r="Z648" s="37"/>
      <c r="AA648" s="104">
        <f>IF(Z648=0,0,TRUNC((SQRT(Z648)- IF($G648="w",Parameter!$B$11,Parameter!$D$11))/IF($G648="w",Parameter!$C$11,Parameter!$E$11)))</f>
        <v>0</v>
      </c>
      <c r="AB648" s="105"/>
      <c r="AC648" s="104">
        <f>IF(AB648=0,0,TRUNC((SQRT(AB648)- IF($G648="w",Parameter!$B$10,Parameter!$D$10))/IF($G648="w",Parameter!$C$10,Parameter!$E$10)))</f>
        <v>0</v>
      </c>
      <c r="AD648" s="38"/>
      <c r="AE648" s="55">
        <f>IF(AD648=0,0,TRUNC((SQRT(AD648)- IF($G648="w",Parameter!$B$15,Parameter!$D$15))/IF($G648="w",Parameter!$C$15,Parameter!$E$15)))</f>
        <v>0</v>
      </c>
      <c r="AF648" s="32"/>
      <c r="AG648" s="55">
        <f>IF(AF648=0,0,TRUNC((SQRT(AF648)- IF($G648="w",Parameter!$B$12,Parameter!$D$12))/IF($G648="w",Parameter!$C$12,Parameter!$E$12)))</f>
        <v>0</v>
      </c>
      <c r="AH648" s="60">
        <f t="shared" si="141"/>
        <v>0</v>
      </c>
      <c r="AI648" s="61">
        <f>LOOKUP($F648,Urkunde!$A$2:$A$16,IF($G648="w",Urkunde!$B$2:$B$16,Urkunde!$D$2:$D$16))</f>
        <v>0</v>
      </c>
      <c r="AJ648" s="61">
        <f>LOOKUP($F648,Urkunde!$A$2:$A$16,IF($G648="w",Urkunde!$C$2:$C$16,Urkunde!$E$2:$E$16))</f>
        <v>0</v>
      </c>
      <c r="AK648" s="61" t="str">
        <f t="shared" si="142"/>
        <v>-</v>
      </c>
      <c r="AL648" s="29">
        <f t="shared" si="143"/>
        <v>0</v>
      </c>
      <c r="AM648" s="21">
        <f t="shared" si="144"/>
        <v>0</v>
      </c>
      <c r="AN648" s="21">
        <f t="shared" si="145"/>
        <v>0</v>
      </c>
      <c r="AO648" s="21">
        <f t="shared" si="146"/>
        <v>0</v>
      </c>
      <c r="AP648" s="21">
        <f t="shared" si="147"/>
        <v>0</v>
      </c>
      <c r="AQ648" s="21">
        <f t="shared" si="148"/>
        <v>0</v>
      </c>
      <c r="AR648" s="21">
        <f t="shared" si="149"/>
        <v>0</v>
      </c>
      <c r="AS648" s="21">
        <f t="shared" si="150"/>
        <v>0</v>
      </c>
      <c r="AT648" s="21">
        <f t="shared" si="151"/>
        <v>0</v>
      </c>
      <c r="AU648" s="21">
        <f t="shared" si="152"/>
        <v>0</v>
      </c>
      <c r="AV648" s="21">
        <f t="shared" si="153"/>
        <v>0</v>
      </c>
    </row>
    <row r="649" spans="1:48" ht="15.6" x14ac:dyDescent="0.3">
      <c r="A649" s="51"/>
      <c r="B649" s="50"/>
      <c r="C649" s="96"/>
      <c r="D649" s="96"/>
      <c r="E649" s="49"/>
      <c r="F649" s="52">
        <f t="shared" si="140"/>
        <v>0</v>
      </c>
      <c r="G649" s="48"/>
      <c r="H649" s="38"/>
      <c r="I649" s="54">
        <f>IF(H649=0,0,TRUNC((50/(H649+0.24)- IF($G649="w",Parameter!$B$3,Parameter!$D$3))/IF($G649="w",Parameter!$C$3,Parameter!$E$3)))</f>
        <v>0</v>
      </c>
      <c r="J649" s="105"/>
      <c r="K649" s="54">
        <f>IF(J649=0,0,TRUNC((75/(J649+0.24)- IF($G649="w",Parameter!$B$3,Parameter!$D$3))/IF($G649="w",Parameter!$C$3,Parameter!$E$3)))</f>
        <v>0</v>
      </c>
      <c r="L649" s="105"/>
      <c r="M649" s="54">
        <f>IF(L649=0,0,TRUNC((100/(L649+0.24)- IF($G649="w",Parameter!$B$3,Parameter!$D$3))/IF($G649="w",Parameter!$C$3,Parameter!$E$3)))</f>
        <v>0</v>
      </c>
      <c r="N649" s="80"/>
      <c r="O649" s="79" t="s">
        <v>44</v>
      </c>
      <c r="P649" s="81"/>
      <c r="Q649" s="54">
        <f>IF($G649="m",0,IF(AND($P649=0,$N649=0),0,TRUNC((800/($N649*60+$P649)-IF($G649="w",Parameter!$B$6,Parameter!$D$6))/IF($G649="w",Parameter!$C$6,Parameter!$E$6))))</f>
        <v>0</v>
      </c>
      <c r="R649" s="106"/>
      <c r="S649" s="73">
        <f>IF(R649=0,0,TRUNC((2000/(R649)- IF(Q649="w",Parameter!$B$6,Parameter!$D$6))/IF(Q649="w",Parameter!$C$6,Parameter!$E$6)))</f>
        <v>0</v>
      </c>
      <c r="T649" s="106"/>
      <c r="U649" s="73">
        <f>IF(T649=0,0,TRUNC((2000/(T649)- IF(Q649="w",Parameter!$B$3,Parameter!$D$3))/IF(Q649="w",Parameter!$C$3,Parameter!$E$3)))</f>
        <v>0</v>
      </c>
      <c r="V649" s="80"/>
      <c r="W649" s="79" t="s">
        <v>44</v>
      </c>
      <c r="X649" s="81"/>
      <c r="Y649" s="54">
        <f>IF($G649="w",0,IF(AND($V649=0,$X649=0),0,TRUNC((1000/($V649*60+$X649)-IF($G649="w",Parameter!$B$6,Parameter!$D$6))/IF($G649="w",Parameter!$C$6,Parameter!$E$6))))</f>
        <v>0</v>
      </c>
      <c r="Z649" s="37"/>
      <c r="AA649" s="104">
        <f>IF(Z649=0,0,TRUNC((SQRT(Z649)- IF($G649="w",Parameter!$B$11,Parameter!$D$11))/IF($G649="w",Parameter!$C$11,Parameter!$E$11)))</f>
        <v>0</v>
      </c>
      <c r="AB649" s="105"/>
      <c r="AC649" s="104">
        <f>IF(AB649=0,0,TRUNC((SQRT(AB649)- IF($G649="w",Parameter!$B$10,Parameter!$D$10))/IF($G649="w",Parameter!$C$10,Parameter!$E$10)))</f>
        <v>0</v>
      </c>
      <c r="AD649" s="38"/>
      <c r="AE649" s="55">
        <f>IF(AD649=0,0,TRUNC((SQRT(AD649)- IF($G649="w",Parameter!$B$15,Parameter!$D$15))/IF($G649="w",Parameter!$C$15,Parameter!$E$15)))</f>
        <v>0</v>
      </c>
      <c r="AF649" s="32"/>
      <c r="AG649" s="55">
        <f>IF(AF649=0,0,TRUNC((SQRT(AF649)- IF($G649="w",Parameter!$B$12,Parameter!$D$12))/IF($G649="w",Parameter!$C$12,Parameter!$E$12)))</f>
        <v>0</v>
      </c>
      <c r="AH649" s="60">
        <f t="shared" si="141"/>
        <v>0</v>
      </c>
      <c r="AI649" s="61">
        <f>LOOKUP($F649,Urkunde!$A$2:$A$16,IF($G649="w",Urkunde!$B$2:$B$16,Urkunde!$D$2:$D$16))</f>
        <v>0</v>
      </c>
      <c r="AJ649" s="61">
        <f>LOOKUP($F649,Urkunde!$A$2:$A$16,IF($G649="w",Urkunde!$C$2:$C$16,Urkunde!$E$2:$E$16))</f>
        <v>0</v>
      </c>
      <c r="AK649" s="61" t="str">
        <f t="shared" si="142"/>
        <v>-</v>
      </c>
      <c r="AL649" s="29">
        <f t="shared" si="143"/>
        <v>0</v>
      </c>
      <c r="AM649" s="21">
        <f t="shared" si="144"/>
        <v>0</v>
      </c>
      <c r="AN649" s="21">
        <f t="shared" si="145"/>
        <v>0</v>
      </c>
      <c r="AO649" s="21">
        <f t="shared" si="146"/>
        <v>0</v>
      </c>
      <c r="AP649" s="21">
        <f t="shared" si="147"/>
        <v>0</v>
      </c>
      <c r="AQ649" s="21">
        <f t="shared" si="148"/>
        <v>0</v>
      </c>
      <c r="AR649" s="21">
        <f t="shared" si="149"/>
        <v>0</v>
      </c>
      <c r="AS649" s="21">
        <f t="shared" si="150"/>
        <v>0</v>
      </c>
      <c r="AT649" s="21">
        <f t="shared" si="151"/>
        <v>0</v>
      </c>
      <c r="AU649" s="21">
        <f t="shared" si="152"/>
        <v>0</v>
      </c>
      <c r="AV649" s="21">
        <f t="shared" si="153"/>
        <v>0</v>
      </c>
    </row>
    <row r="650" spans="1:48" ht="15.6" x14ac:dyDescent="0.3">
      <c r="A650" s="51"/>
      <c r="B650" s="50"/>
      <c r="C650" s="96"/>
      <c r="D650" s="96"/>
      <c r="E650" s="49"/>
      <c r="F650" s="52">
        <f t="shared" si="140"/>
        <v>0</v>
      </c>
      <c r="G650" s="48"/>
      <c r="H650" s="38"/>
      <c r="I650" s="54">
        <f>IF(H650=0,0,TRUNC((50/(H650+0.24)- IF($G650="w",Parameter!$B$3,Parameter!$D$3))/IF($G650="w",Parameter!$C$3,Parameter!$E$3)))</f>
        <v>0</v>
      </c>
      <c r="J650" s="105"/>
      <c r="K650" s="54">
        <f>IF(J650=0,0,TRUNC((75/(J650+0.24)- IF($G650="w",Parameter!$B$3,Parameter!$D$3))/IF($G650="w",Parameter!$C$3,Parameter!$E$3)))</f>
        <v>0</v>
      </c>
      <c r="L650" s="105"/>
      <c r="M650" s="54">
        <f>IF(L650=0,0,TRUNC((100/(L650+0.24)- IF($G650="w",Parameter!$B$3,Parameter!$D$3))/IF($G650="w",Parameter!$C$3,Parameter!$E$3)))</f>
        <v>0</v>
      </c>
      <c r="N650" s="80"/>
      <c r="O650" s="79" t="s">
        <v>44</v>
      </c>
      <c r="P650" s="81"/>
      <c r="Q650" s="54">
        <f>IF($G650="m",0,IF(AND($P650=0,$N650=0),0,TRUNC((800/($N650*60+$P650)-IF($G650="w",Parameter!$B$6,Parameter!$D$6))/IF($G650="w",Parameter!$C$6,Parameter!$E$6))))</f>
        <v>0</v>
      </c>
      <c r="R650" s="106"/>
      <c r="S650" s="73">
        <f>IF(R650=0,0,TRUNC((2000/(R650)- IF(Q650="w",Parameter!$B$6,Parameter!$D$6))/IF(Q650="w",Parameter!$C$6,Parameter!$E$6)))</f>
        <v>0</v>
      </c>
      <c r="T650" s="106"/>
      <c r="U650" s="73">
        <f>IF(T650=0,0,TRUNC((2000/(T650)- IF(Q650="w",Parameter!$B$3,Parameter!$D$3))/IF(Q650="w",Parameter!$C$3,Parameter!$E$3)))</f>
        <v>0</v>
      </c>
      <c r="V650" s="80"/>
      <c r="W650" s="79" t="s">
        <v>44</v>
      </c>
      <c r="X650" s="81"/>
      <c r="Y650" s="54">
        <f>IF($G650="w",0,IF(AND($V650=0,$X650=0),0,TRUNC((1000/($V650*60+$X650)-IF($G650="w",Parameter!$B$6,Parameter!$D$6))/IF($G650="w",Parameter!$C$6,Parameter!$E$6))))</f>
        <v>0</v>
      </c>
      <c r="Z650" s="37"/>
      <c r="AA650" s="104">
        <f>IF(Z650=0,0,TRUNC((SQRT(Z650)- IF($G650="w",Parameter!$B$11,Parameter!$D$11))/IF($G650="w",Parameter!$C$11,Parameter!$E$11)))</f>
        <v>0</v>
      </c>
      <c r="AB650" s="105"/>
      <c r="AC650" s="104">
        <f>IF(AB650=0,0,TRUNC((SQRT(AB650)- IF($G650="w",Parameter!$B$10,Parameter!$D$10))/IF($G650="w",Parameter!$C$10,Parameter!$E$10)))</f>
        <v>0</v>
      </c>
      <c r="AD650" s="38"/>
      <c r="AE650" s="55">
        <f>IF(AD650=0,0,TRUNC((SQRT(AD650)- IF($G650="w",Parameter!$B$15,Parameter!$D$15))/IF($G650="w",Parameter!$C$15,Parameter!$E$15)))</f>
        <v>0</v>
      </c>
      <c r="AF650" s="32"/>
      <c r="AG650" s="55">
        <f>IF(AF650=0,0,TRUNC((SQRT(AF650)- IF($G650="w",Parameter!$B$12,Parameter!$D$12))/IF($G650="w",Parameter!$C$12,Parameter!$E$12)))</f>
        <v>0</v>
      </c>
      <c r="AH650" s="60">
        <f t="shared" si="141"/>
        <v>0</v>
      </c>
      <c r="AI650" s="61">
        <f>LOOKUP($F650,Urkunde!$A$2:$A$16,IF($G650="w",Urkunde!$B$2:$B$16,Urkunde!$D$2:$D$16))</f>
        <v>0</v>
      </c>
      <c r="AJ650" s="61">
        <f>LOOKUP($F650,Urkunde!$A$2:$A$16,IF($G650="w",Urkunde!$C$2:$C$16,Urkunde!$E$2:$E$16))</f>
        <v>0</v>
      </c>
      <c r="AK650" s="61" t="str">
        <f t="shared" si="142"/>
        <v>-</v>
      </c>
      <c r="AL650" s="29">
        <f t="shared" si="143"/>
        <v>0</v>
      </c>
      <c r="AM650" s="21">
        <f t="shared" si="144"/>
        <v>0</v>
      </c>
      <c r="AN650" s="21">
        <f t="shared" si="145"/>
        <v>0</v>
      </c>
      <c r="AO650" s="21">
        <f t="shared" si="146"/>
        <v>0</v>
      </c>
      <c r="AP650" s="21">
        <f t="shared" si="147"/>
        <v>0</v>
      </c>
      <c r="AQ650" s="21">
        <f t="shared" si="148"/>
        <v>0</v>
      </c>
      <c r="AR650" s="21">
        <f t="shared" si="149"/>
        <v>0</v>
      </c>
      <c r="AS650" s="21">
        <f t="shared" si="150"/>
        <v>0</v>
      </c>
      <c r="AT650" s="21">
        <f t="shared" si="151"/>
        <v>0</v>
      </c>
      <c r="AU650" s="21">
        <f t="shared" si="152"/>
        <v>0</v>
      </c>
      <c r="AV650" s="21">
        <f t="shared" si="153"/>
        <v>0</v>
      </c>
    </row>
    <row r="651" spans="1:48" ht="15.6" x14ac:dyDescent="0.3">
      <c r="A651" s="51"/>
      <c r="B651" s="50"/>
      <c r="C651" s="96"/>
      <c r="D651" s="96"/>
      <c r="E651" s="49"/>
      <c r="F651" s="52">
        <f t="shared" si="140"/>
        <v>0</v>
      </c>
      <c r="G651" s="48"/>
      <c r="H651" s="38"/>
      <c r="I651" s="54">
        <f>IF(H651=0,0,TRUNC((50/(H651+0.24)- IF($G651="w",Parameter!$B$3,Parameter!$D$3))/IF($G651="w",Parameter!$C$3,Parameter!$E$3)))</f>
        <v>0</v>
      </c>
      <c r="J651" s="105"/>
      <c r="K651" s="54">
        <f>IF(J651=0,0,TRUNC((75/(J651+0.24)- IF($G651="w",Parameter!$B$3,Parameter!$D$3))/IF($G651="w",Parameter!$C$3,Parameter!$E$3)))</f>
        <v>0</v>
      </c>
      <c r="L651" s="105"/>
      <c r="M651" s="54">
        <f>IF(L651=0,0,TRUNC((100/(L651+0.24)- IF($G651="w",Parameter!$B$3,Parameter!$D$3))/IF($G651="w",Parameter!$C$3,Parameter!$E$3)))</f>
        <v>0</v>
      </c>
      <c r="N651" s="80"/>
      <c r="O651" s="79" t="s">
        <v>44</v>
      </c>
      <c r="P651" s="81"/>
      <c r="Q651" s="54">
        <f>IF($G651="m",0,IF(AND($P651=0,$N651=0),0,TRUNC((800/($N651*60+$P651)-IF($G651="w",Parameter!$B$6,Parameter!$D$6))/IF($G651="w",Parameter!$C$6,Parameter!$E$6))))</f>
        <v>0</v>
      </c>
      <c r="R651" s="106"/>
      <c r="S651" s="73">
        <f>IF(R651=0,0,TRUNC((2000/(R651)- IF(Q651="w",Parameter!$B$6,Parameter!$D$6))/IF(Q651="w",Parameter!$C$6,Parameter!$E$6)))</f>
        <v>0</v>
      </c>
      <c r="T651" s="106"/>
      <c r="U651" s="73">
        <f>IF(T651=0,0,TRUNC((2000/(T651)- IF(Q651="w",Parameter!$B$3,Parameter!$D$3))/IF(Q651="w",Parameter!$C$3,Parameter!$E$3)))</f>
        <v>0</v>
      </c>
      <c r="V651" s="80"/>
      <c r="W651" s="79" t="s">
        <v>44</v>
      </c>
      <c r="X651" s="81"/>
      <c r="Y651" s="54">
        <f>IF($G651="w",0,IF(AND($V651=0,$X651=0),0,TRUNC((1000/($V651*60+$X651)-IF($G651="w",Parameter!$B$6,Parameter!$D$6))/IF($G651="w",Parameter!$C$6,Parameter!$E$6))))</f>
        <v>0</v>
      </c>
      <c r="Z651" s="37"/>
      <c r="AA651" s="104">
        <f>IF(Z651=0,0,TRUNC((SQRT(Z651)- IF($G651="w",Parameter!$B$11,Parameter!$D$11))/IF($G651="w",Parameter!$C$11,Parameter!$E$11)))</f>
        <v>0</v>
      </c>
      <c r="AB651" s="105"/>
      <c r="AC651" s="104">
        <f>IF(AB651=0,0,TRUNC((SQRT(AB651)- IF($G651="w",Parameter!$B$10,Parameter!$D$10))/IF($G651="w",Parameter!$C$10,Parameter!$E$10)))</f>
        <v>0</v>
      </c>
      <c r="AD651" s="38"/>
      <c r="AE651" s="55">
        <f>IF(AD651=0,0,TRUNC((SQRT(AD651)- IF($G651="w",Parameter!$B$15,Parameter!$D$15))/IF($G651="w",Parameter!$C$15,Parameter!$E$15)))</f>
        <v>0</v>
      </c>
      <c r="AF651" s="32"/>
      <c r="AG651" s="55">
        <f>IF(AF651=0,0,TRUNC((SQRT(AF651)- IF($G651="w",Parameter!$B$12,Parameter!$D$12))/IF($G651="w",Parameter!$C$12,Parameter!$E$12)))</f>
        <v>0</v>
      </c>
      <c r="AH651" s="60">
        <f t="shared" si="141"/>
        <v>0</v>
      </c>
      <c r="AI651" s="61">
        <f>LOOKUP($F651,Urkunde!$A$2:$A$16,IF($G651="w",Urkunde!$B$2:$B$16,Urkunde!$D$2:$D$16))</f>
        <v>0</v>
      </c>
      <c r="AJ651" s="61">
        <f>LOOKUP($F651,Urkunde!$A$2:$A$16,IF($G651="w",Urkunde!$C$2:$C$16,Urkunde!$E$2:$E$16))</f>
        <v>0</v>
      </c>
      <c r="AK651" s="61" t="str">
        <f t="shared" si="142"/>
        <v>-</v>
      </c>
      <c r="AL651" s="29">
        <f t="shared" si="143"/>
        <v>0</v>
      </c>
      <c r="AM651" s="21">
        <f t="shared" si="144"/>
        <v>0</v>
      </c>
      <c r="AN651" s="21">
        <f t="shared" si="145"/>
        <v>0</v>
      </c>
      <c r="AO651" s="21">
        <f t="shared" si="146"/>
        <v>0</v>
      </c>
      <c r="AP651" s="21">
        <f t="shared" si="147"/>
        <v>0</v>
      </c>
      <c r="AQ651" s="21">
        <f t="shared" si="148"/>
        <v>0</v>
      </c>
      <c r="AR651" s="21">
        <f t="shared" si="149"/>
        <v>0</v>
      </c>
      <c r="AS651" s="21">
        <f t="shared" si="150"/>
        <v>0</v>
      </c>
      <c r="AT651" s="21">
        <f t="shared" si="151"/>
        <v>0</v>
      </c>
      <c r="AU651" s="21">
        <f t="shared" si="152"/>
        <v>0</v>
      </c>
      <c r="AV651" s="21">
        <f t="shared" si="153"/>
        <v>0</v>
      </c>
    </row>
    <row r="652" spans="1:48" ht="15.6" x14ac:dyDescent="0.3">
      <c r="A652" s="51"/>
      <c r="B652" s="50"/>
      <c r="C652" s="96"/>
      <c r="D652" s="96"/>
      <c r="E652" s="49"/>
      <c r="F652" s="52">
        <f t="shared" si="140"/>
        <v>0</v>
      </c>
      <c r="G652" s="48"/>
      <c r="H652" s="38"/>
      <c r="I652" s="54">
        <f>IF(H652=0,0,TRUNC((50/(H652+0.24)- IF($G652="w",Parameter!$B$3,Parameter!$D$3))/IF($G652="w",Parameter!$C$3,Parameter!$E$3)))</f>
        <v>0</v>
      </c>
      <c r="J652" s="105"/>
      <c r="K652" s="54">
        <f>IF(J652=0,0,TRUNC((75/(J652+0.24)- IF($G652="w",Parameter!$B$3,Parameter!$D$3))/IF($G652="w",Parameter!$C$3,Parameter!$E$3)))</f>
        <v>0</v>
      </c>
      <c r="L652" s="105"/>
      <c r="M652" s="54">
        <f>IF(L652=0,0,TRUNC((100/(L652+0.24)- IF($G652="w",Parameter!$B$3,Parameter!$D$3))/IF($G652="w",Parameter!$C$3,Parameter!$E$3)))</f>
        <v>0</v>
      </c>
      <c r="N652" s="80"/>
      <c r="O652" s="79" t="s">
        <v>44</v>
      </c>
      <c r="P652" s="81"/>
      <c r="Q652" s="54">
        <f>IF($G652="m",0,IF(AND($P652=0,$N652=0),0,TRUNC((800/($N652*60+$P652)-IF($G652="w",Parameter!$B$6,Parameter!$D$6))/IF($G652="w",Parameter!$C$6,Parameter!$E$6))))</f>
        <v>0</v>
      </c>
      <c r="R652" s="106"/>
      <c r="S652" s="73">
        <f>IF(R652=0,0,TRUNC((2000/(R652)- IF(Q652="w",Parameter!$B$6,Parameter!$D$6))/IF(Q652="w",Parameter!$C$6,Parameter!$E$6)))</f>
        <v>0</v>
      </c>
      <c r="T652" s="106"/>
      <c r="U652" s="73">
        <f>IF(T652=0,0,TRUNC((2000/(T652)- IF(Q652="w",Parameter!$B$3,Parameter!$D$3))/IF(Q652="w",Parameter!$C$3,Parameter!$E$3)))</f>
        <v>0</v>
      </c>
      <c r="V652" s="80"/>
      <c r="W652" s="79" t="s">
        <v>44</v>
      </c>
      <c r="X652" s="81"/>
      <c r="Y652" s="54">
        <f>IF($G652="w",0,IF(AND($V652=0,$X652=0),0,TRUNC((1000/($V652*60+$X652)-IF($G652="w",Parameter!$B$6,Parameter!$D$6))/IF($G652="w",Parameter!$C$6,Parameter!$E$6))))</f>
        <v>0</v>
      </c>
      <c r="Z652" s="37"/>
      <c r="AA652" s="104">
        <f>IF(Z652=0,0,TRUNC((SQRT(Z652)- IF($G652="w",Parameter!$B$11,Parameter!$D$11))/IF($G652="w",Parameter!$C$11,Parameter!$E$11)))</f>
        <v>0</v>
      </c>
      <c r="AB652" s="105"/>
      <c r="AC652" s="104">
        <f>IF(AB652=0,0,TRUNC((SQRT(AB652)- IF($G652="w",Parameter!$B$10,Parameter!$D$10))/IF($G652="w",Parameter!$C$10,Parameter!$E$10)))</f>
        <v>0</v>
      </c>
      <c r="AD652" s="38"/>
      <c r="AE652" s="55">
        <f>IF(AD652=0,0,TRUNC((SQRT(AD652)- IF($G652="w",Parameter!$B$15,Parameter!$D$15))/IF($G652="w",Parameter!$C$15,Parameter!$E$15)))</f>
        <v>0</v>
      </c>
      <c r="AF652" s="32"/>
      <c r="AG652" s="55">
        <f>IF(AF652=0,0,TRUNC((SQRT(AF652)- IF($G652="w",Parameter!$B$12,Parameter!$D$12))/IF($G652="w",Parameter!$C$12,Parameter!$E$12)))</f>
        <v>0</v>
      </c>
      <c r="AH652" s="60">
        <f t="shared" si="141"/>
        <v>0</v>
      </c>
      <c r="AI652" s="61">
        <f>LOOKUP($F652,Urkunde!$A$2:$A$16,IF($G652="w",Urkunde!$B$2:$B$16,Urkunde!$D$2:$D$16))</f>
        <v>0</v>
      </c>
      <c r="AJ652" s="61">
        <f>LOOKUP($F652,Urkunde!$A$2:$A$16,IF($G652="w",Urkunde!$C$2:$C$16,Urkunde!$E$2:$E$16))</f>
        <v>0</v>
      </c>
      <c r="AK652" s="61" t="str">
        <f t="shared" si="142"/>
        <v>-</v>
      </c>
      <c r="AL652" s="29">
        <f t="shared" si="143"/>
        <v>0</v>
      </c>
      <c r="AM652" s="21">
        <f t="shared" si="144"/>
        <v>0</v>
      </c>
      <c r="AN652" s="21">
        <f t="shared" si="145"/>
        <v>0</v>
      </c>
      <c r="AO652" s="21">
        <f t="shared" si="146"/>
        <v>0</v>
      </c>
      <c r="AP652" s="21">
        <f t="shared" si="147"/>
        <v>0</v>
      </c>
      <c r="AQ652" s="21">
        <f t="shared" si="148"/>
        <v>0</v>
      </c>
      <c r="AR652" s="21">
        <f t="shared" si="149"/>
        <v>0</v>
      </c>
      <c r="AS652" s="21">
        <f t="shared" si="150"/>
        <v>0</v>
      </c>
      <c r="AT652" s="21">
        <f t="shared" si="151"/>
        <v>0</v>
      </c>
      <c r="AU652" s="21">
        <f t="shared" si="152"/>
        <v>0</v>
      </c>
      <c r="AV652" s="21">
        <f t="shared" si="153"/>
        <v>0</v>
      </c>
    </row>
    <row r="653" spans="1:48" ht="15.6" x14ac:dyDescent="0.3">
      <c r="A653" s="51"/>
      <c r="B653" s="50"/>
      <c r="C653" s="96"/>
      <c r="D653" s="96"/>
      <c r="E653" s="49"/>
      <c r="F653" s="52">
        <f t="shared" si="140"/>
        <v>0</v>
      </c>
      <c r="G653" s="48"/>
      <c r="H653" s="38"/>
      <c r="I653" s="54">
        <f>IF(H653=0,0,TRUNC((50/(H653+0.24)- IF($G653="w",Parameter!$B$3,Parameter!$D$3))/IF($G653="w",Parameter!$C$3,Parameter!$E$3)))</f>
        <v>0</v>
      </c>
      <c r="J653" s="105"/>
      <c r="K653" s="54">
        <f>IF(J653=0,0,TRUNC((75/(J653+0.24)- IF($G653="w",Parameter!$B$3,Parameter!$D$3))/IF($G653="w",Parameter!$C$3,Parameter!$E$3)))</f>
        <v>0</v>
      </c>
      <c r="L653" s="105"/>
      <c r="M653" s="54">
        <f>IF(L653=0,0,TRUNC((100/(L653+0.24)- IF($G653="w",Parameter!$B$3,Parameter!$D$3))/IF($G653="w",Parameter!$C$3,Parameter!$E$3)))</f>
        <v>0</v>
      </c>
      <c r="N653" s="80"/>
      <c r="O653" s="79" t="s">
        <v>44</v>
      </c>
      <c r="P653" s="81"/>
      <c r="Q653" s="54">
        <f>IF($G653="m",0,IF(AND($P653=0,$N653=0),0,TRUNC((800/($N653*60+$P653)-IF($G653="w",Parameter!$B$6,Parameter!$D$6))/IF($G653="w",Parameter!$C$6,Parameter!$E$6))))</f>
        <v>0</v>
      </c>
      <c r="R653" s="106"/>
      <c r="S653" s="73">
        <f>IF(R653=0,0,TRUNC((2000/(R653)- IF(Q653="w",Parameter!$B$6,Parameter!$D$6))/IF(Q653="w",Parameter!$C$6,Parameter!$E$6)))</f>
        <v>0</v>
      </c>
      <c r="T653" s="106"/>
      <c r="U653" s="73">
        <f>IF(T653=0,0,TRUNC((2000/(T653)- IF(Q653="w",Parameter!$B$3,Parameter!$D$3))/IF(Q653="w",Parameter!$C$3,Parameter!$E$3)))</f>
        <v>0</v>
      </c>
      <c r="V653" s="80"/>
      <c r="W653" s="79" t="s">
        <v>44</v>
      </c>
      <c r="X653" s="81"/>
      <c r="Y653" s="54">
        <f>IF($G653="w",0,IF(AND($V653=0,$X653=0),0,TRUNC((1000/($V653*60+$X653)-IF($G653="w",Parameter!$B$6,Parameter!$D$6))/IF($G653="w",Parameter!$C$6,Parameter!$E$6))))</f>
        <v>0</v>
      </c>
      <c r="Z653" s="37"/>
      <c r="AA653" s="104">
        <f>IF(Z653=0,0,TRUNC((SQRT(Z653)- IF($G653="w",Parameter!$B$11,Parameter!$D$11))/IF($G653="w",Parameter!$C$11,Parameter!$E$11)))</f>
        <v>0</v>
      </c>
      <c r="AB653" s="105"/>
      <c r="AC653" s="104">
        <f>IF(AB653=0,0,TRUNC((SQRT(AB653)- IF($G653="w",Parameter!$B$10,Parameter!$D$10))/IF($G653="w",Parameter!$C$10,Parameter!$E$10)))</f>
        <v>0</v>
      </c>
      <c r="AD653" s="38"/>
      <c r="AE653" s="55">
        <f>IF(AD653=0,0,TRUNC((SQRT(AD653)- IF($G653="w",Parameter!$B$15,Parameter!$D$15))/IF($G653="w",Parameter!$C$15,Parameter!$E$15)))</f>
        <v>0</v>
      </c>
      <c r="AF653" s="32"/>
      <c r="AG653" s="55">
        <f>IF(AF653=0,0,TRUNC((SQRT(AF653)- IF($G653="w",Parameter!$B$12,Parameter!$D$12))/IF($G653="w",Parameter!$C$12,Parameter!$E$12)))</f>
        <v>0</v>
      </c>
      <c r="AH653" s="60">
        <f t="shared" si="141"/>
        <v>0</v>
      </c>
      <c r="AI653" s="61">
        <f>LOOKUP($F653,Urkunde!$A$2:$A$16,IF($G653="w",Urkunde!$B$2:$B$16,Urkunde!$D$2:$D$16))</f>
        <v>0</v>
      </c>
      <c r="AJ653" s="61">
        <f>LOOKUP($F653,Urkunde!$A$2:$A$16,IF($G653="w",Urkunde!$C$2:$C$16,Urkunde!$E$2:$E$16))</f>
        <v>0</v>
      </c>
      <c r="AK653" s="61" t="str">
        <f t="shared" si="142"/>
        <v>-</v>
      </c>
      <c r="AL653" s="29">
        <f t="shared" si="143"/>
        <v>0</v>
      </c>
      <c r="AM653" s="21">
        <f t="shared" si="144"/>
        <v>0</v>
      </c>
      <c r="AN653" s="21">
        <f t="shared" si="145"/>
        <v>0</v>
      </c>
      <c r="AO653" s="21">
        <f t="shared" si="146"/>
        <v>0</v>
      </c>
      <c r="AP653" s="21">
        <f t="shared" si="147"/>
        <v>0</v>
      </c>
      <c r="AQ653" s="21">
        <f t="shared" si="148"/>
        <v>0</v>
      </c>
      <c r="AR653" s="21">
        <f t="shared" si="149"/>
        <v>0</v>
      </c>
      <c r="AS653" s="21">
        <f t="shared" si="150"/>
        <v>0</v>
      </c>
      <c r="AT653" s="21">
        <f t="shared" si="151"/>
        <v>0</v>
      </c>
      <c r="AU653" s="21">
        <f t="shared" si="152"/>
        <v>0</v>
      </c>
      <c r="AV653" s="21">
        <f t="shared" si="153"/>
        <v>0</v>
      </c>
    </row>
    <row r="654" spans="1:48" ht="15.6" x14ac:dyDescent="0.3">
      <c r="A654" s="51"/>
      <c r="B654" s="50"/>
      <c r="C654" s="96"/>
      <c r="D654" s="96"/>
      <c r="E654" s="49"/>
      <c r="F654" s="52">
        <f t="shared" si="140"/>
        <v>0</v>
      </c>
      <c r="G654" s="48"/>
      <c r="H654" s="38"/>
      <c r="I654" s="54">
        <f>IF(H654=0,0,TRUNC((50/(H654+0.24)- IF($G654="w",Parameter!$B$3,Parameter!$D$3))/IF($G654="w",Parameter!$C$3,Parameter!$E$3)))</f>
        <v>0</v>
      </c>
      <c r="J654" s="105"/>
      <c r="K654" s="54">
        <f>IF(J654=0,0,TRUNC((75/(J654+0.24)- IF($G654="w",Parameter!$B$3,Parameter!$D$3))/IF($G654="w",Parameter!$C$3,Parameter!$E$3)))</f>
        <v>0</v>
      </c>
      <c r="L654" s="105"/>
      <c r="M654" s="54">
        <f>IF(L654=0,0,TRUNC((100/(L654+0.24)- IF($G654="w",Parameter!$B$3,Parameter!$D$3))/IF($G654="w",Parameter!$C$3,Parameter!$E$3)))</f>
        <v>0</v>
      </c>
      <c r="N654" s="80"/>
      <c r="O654" s="79" t="s">
        <v>44</v>
      </c>
      <c r="P654" s="81"/>
      <c r="Q654" s="54">
        <f>IF($G654="m",0,IF(AND($P654=0,$N654=0),0,TRUNC((800/($N654*60+$P654)-IF($G654="w",Parameter!$B$6,Parameter!$D$6))/IF($G654="w",Parameter!$C$6,Parameter!$E$6))))</f>
        <v>0</v>
      </c>
      <c r="R654" s="106"/>
      <c r="S654" s="73">
        <f>IF(R654=0,0,TRUNC((2000/(R654)- IF(Q654="w",Parameter!$B$6,Parameter!$D$6))/IF(Q654="w",Parameter!$C$6,Parameter!$E$6)))</f>
        <v>0</v>
      </c>
      <c r="T654" s="106"/>
      <c r="U654" s="73">
        <f>IF(T654=0,0,TRUNC((2000/(T654)- IF(Q654="w",Parameter!$B$3,Parameter!$D$3))/IF(Q654="w",Parameter!$C$3,Parameter!$E$3)))</f>
        <v>0</v>
      </c>
      <c r="V654" s="80"/>
      <c r="W654" s="79" t="s">
        <v>44</v>
      </c>
      <c r="X654" s="81"/>
      <c r="Y654" s="54">
        <f>IF($G654="w",0,IF(AND($V654=0,$X654=0),0,TRUNC((1000/($V654*60+$X654)-IF($G654="w",Parameter!$B$6,Parameter!$D$6))/IF($G654="w",Parameter!$C$6,Parameter!$E$6))))</f>
        <v>0</v>
      </c>
      <c r="Z654" s="37"/>
      <c r="AA654" s="104">
        <f>IF(Z654=0,0,TRUNC((SQRT(Z654)- IF($G654="w",Parameter!$B$11,Parameter!$D$11))/IF($G654="w",Parameter!$C$11,Parameter!$E$11)))</f>
        <v>0</v>
      </c>
      <c r="AB654" s="105"/>
      <c r="AC654" s="104">
        <f>IF(AB654=0,0,TRUNC((SQRT(AB654)- IF($G654="w",Parameter!$B$10,Parameter!$D$10))/IF($G654="w",Parameter!$C$10,Parameter!$E$10)))</f>
        <v>0</v>
      </c>
      <c r="AD654" s="38"/>
      <c r="AE654" s="55">
        <f>IF(AD654=0,0,TRUNC((SQRT(AD654)- IF($G654="w",Parameter!$B$15,Parameter!$D$15))/IF($G654="w",Parameter!$C$15,Parameter!$E$15)))</f>
        <v>0</v>
      </c>
      <c r="AF654" s="32"/>
      <c r="AG654" s="55">
        <f>IF(AF654=0,0,TRUNC((SQRT(AF654)- IF($G654="w",Parameter!$B$12,Parameter!$D$12))/IF($G654="w",Parameter!$C$12,Parameter!$E$12)))</f>
        <v>0</v>
      </c>
      <c r="AH654" s="60">
        <f t="shared" si="141"/>
        <v>0</v>
      </c>
      <c r="AI654" s="61">
        <f>LOOKUP($F654,Urkunde!$A$2:$A$16,IF($G654="w",Urkunde!$B$2:$B$16,Urkunde!$D$2:$D$16))</f>
        <v>0</v>
      </c>
      <c r="AJ654" s="61">
        <f>LOOKUP($F654,Urkunde!$A$2:$A$16,IF($G654="w",Urkunde!$C$2:$C$16,Urkunde!$E$2:$E$16))</f>
        <v>0</v>
      </c>
      <c r="AK654" s="61" t="str">
        <f t="shared" si="142"/>
        <v>-</v>
      </c>
      <c r="AL654" s="29">
        <f t="shared" si="143"/>
        <v>0</v>
      </c>
      <c r="AM654" s="21">
        <f t="shared" si="144"/>
        <v>0</v>
      </c>
      <c r="AN654" s="21">
        <f t="shared" si="145"/>
        <v>0</v>
      </c>
      <c r="AO654" s="21">
        <f t="shared" si="146"/>
        <v>0</v>
      </c>
      <c r="AP654" s="21">
        <f t="shared" si="147"/>
        <v>0</v>
      </c>
      <c r="AQ654" s="21">
        <f t="shared" si="148"/>
        <v>0</v>
      </c>
      <c r="AR654" s="21">
        <f t="shared" si="149"/>
        <v>0</v>
      </c>
      <c r="AS654" s="21">
        <f t="shared" si="150"/>
        <v>0</v>
      </c>
      <c r="AT654" s="21">
        <f t="shared" si="151"/>
        <v>0</v>
      </c>
      <c r="AU654" s="21">
        <f t="shared" si="152"/>
        <v>0</v>
      </c>
      <c r="AV654" s="21">
        <f t="shared" si="153"/>
        <v>0</v>
      </c>
    </row>
    <row r="655" spans="1:48" ht="15.6" x14ac:dyDescent="0.3">
      <c r="A655" s="51"/>
      <c r="B655" s="50"/>
      <c r="C655" s="96"/>
      <c r="D655" s="96"/>
      <c r="E655" s="49"/>
      <c r="F655" s="52">
        <f t="shared" si="140"/>
        <v>0</v>
      </c>
      <c r="G655" s="48"/>
      <c r="H655" s="38"/>
      <c r="I655" s="54">
        <f>IF(H655=0,0,TRUNC((50/(H655+0.24)- IF($G655="w",Parameter!$B$3,Parameter!$D$3))/IF($G655="w",Parameter!$C$3,Parameter!$E$3)))</f>
        <v>0</v>
      </c>
      <c r="J655" s="105"/>
      <c r="K655" s="54">
        <f>IF(J655=0,0,TRUNC((75/(J655+0.24)- IF($G655="w",Parameter!$B$3,Parameter!$D$3))/IF($G655="w",Parameter!$C$3,Parameter!$E$3)))</f>
        <v>0</v>
      </c>
      <c r="L655" s="105"/>
      <c r="M655" s="54">
        <f>IF(L655=0,0,TRUNC((100/(L655+0.24)- IF($G655="w",Parameter!$B$3,Parameter!$D$3))/IF($G655="w",Parameter!$C$3,Parameter!$E$3)))</f>
        <v>0</v>
      </c>
      <c r="N655" s="80"/>
      <c r="O655" s="79" t="s">
        <v>44</v>
      </c>
      <c r="P655" s="81"/>
      <c r="Q655" s="54">
        <f>IF($G655="m",0,IF(AND($P655=0,$N655=0),0,TRUNC((800/($N655*60+$P655)-IF($G655="w",Parameter!$B$6,Parameter!$D$6))/IF($G655="w",Parameter!$C$6,Parameter!$E$6))))</f>
        <v>0</v>
      </c>
      <c r="R655" s="106"/>
      <c r="S655" s="73">
        <f>IF(R655=0,0,TRUNC((2000/(R655)- IF(Q655="w",Parameter!$B$6,Parameter!$D$6))/IF(Q655="w",Parameter!$C$6,Parameter!$E$6)))</f>
        <v>0</v>
      </c>
      <c r="T655" s="106"/>
      <c r="U655" s="73">
        <f>IF(T655=0,0,TRUNC((2000/(T655)- IF(Q655="w",Parameter!$B$3,Parameter!$D$3))/IF(Q655="w",Parameter!$C$3,Parameter!$E$3)))</f>
        <v>0</v>
      </c>
      <c r="V655" s="80"/>
      <c r="W655" s="79" t="s">
        <v>44</v>
      </c>
      <c r="X655" s="81"/>
      <c r="Y655" s="54">
        <f>IF($G655="w",0,IF(AND($V655=0,$X655=0),0,TRUNC((1000/($V655*60+$X655)-IF($G655="w",Parameter!$B$6,Parameter!$D$6))/IF($G655="w",Parameter!$C$6,Parameter!$E$6))))</f>
        <v>0</v>
      </c>
      <c r="Z655" s="37"/>
      <c r="AA655" s="104">
        <f>IF(Z655=0,0,TRUNC((SQRT(Z655)- IF($G655="w",Parameter!$B$11,Parameter!$D$11))/IF($G655="w",Parameter!$C$11,Parameter!$E$11)))</f>
        <v>0</v>
      </c>
      <c r="AB655" s="105"/>
      <c r="AC655" s="104">
        <f>IF(AB655=0,0,TRUNC((SQRT(AB655)- IF($G655="w",Parameter!$B$10,Parameter!$D$10))/IF($G655="w",Parameter!$C$10,Parameter!$E$10)))</f>
        <v>0</v>
      </c>
      <c r="AD655" s="38"/>
      <c r="AE655" s="55">
        <f>IF(AD655=0,0,TRUNC((SQRT(AD655)- IF($G655="w",Parameter!$B$15,Parameter!$D$15))/IF($G655="w",Parameter!$C$15,Parameter!$E$15)))</f>
        <v>0</v>
      </c>
      <c r="AF655" s="32"/>
      <c r="AG655" s="55">
        <f>IF(AF655=0,0,TRUNC((SQRT(AF655)- IF($G655="w",Parameter!$B$12,Parameter!$D$12))/IF($G655="w",Parameter!$C$12,Parameter!$E$12)))</f>
        <v>0</v>
      </c>
      <c r="AH655" s="60">
        <f t="shared" si="141"/>
        <v>0</v>
      </c>
      <c r="AI655" s="61">
        <f>LOOKUP($F655,Urkunde!$A$2:$A$16,IF($G655="w",Urkunde!$B$2:$B$16,Urkunde!$D$2:$D$16))</f>
        <v>0</v>
      </c>
      <c r="AJ655" s="61">
        <f>LOOKUP($F655,Urkunde!$A$2:$A$16,IF($G655="w",Urkunde!$C$2:$C$16,Urkunde!$E$2:$E$16))</f>
        <v>0</v>
      </c>
      <c r="AK655" s="61" t="str">
        <f t="shared" si="142"/>
        <v>-</v>
      </c>
      <c r="AL655" s="29">
        <f t="shared" si="143"/>
        <v>0</v>
      </c>
      <c r="AM655" s="21">
        <f t="shared" si="144"/>
        <v>0</v>
      </c>
      <c r="AN655" s="21">
        <f t="shared" si="145"/>
        <v>0</v>
      </c>
      <c r="AO655" s="21">
        <f t="shared" si="146"/>
        <v>0</v>
      </c>
      <c r="AP655" s="21">
        <f t="shared" si="147"/>
        <v>0</v>
      </c>
      <c r="AQ655" s="21">
        <f t="shared" si="148"/>
        <v>0</v>
      </c>
      <c r="AR655" s="21">
        <f t="shared" si="149"/>
        <v>0</v>
      </c>
      <c r="AS655" s="21">
        <f t="shared" si="150"/>
        <v>0</v>
      </c>
      <c r="AT655" s="21">
        <f t="shared" si="151"/>
        <v>0</v>
      </c>
      <c r="AU655" s="21">
        <f t="shared" si="152"/>
        <v>0</v>
      </c>
      <c r="AV655" s="21">
        <f t="shared" si="153"/>
        <v>0</v>
      </c>
    </row>
    <row r="656" spans="1:48" ht="15.6" x14ac:dyDescent="0.3">
      <c r="A656" s="51"/>
      <c r="B656" s="50"/>
      <c r="C656" s="96"/>
      <c r="D656" s="96"/>
      <c r="E656" s="49"/>
      <c r="F656" s="52">
        <f t="shared" si="140"/>
        <v>0</v>
      </c>
      <c r="G656" s="48"/>
      <c r="H656" s="38"/>
      <c r="I656" s="54">
        <f>IF(H656=0,0,TRUNC((50/(H656+0.24)- IF($G656="w",Parameter!$B$3,Parameter!$D$3))/IF($G656="w",Parameter!$C$3,Parameter!$E$3)))</f>
        <v>0</v>
      </c>
      <c r="J656" s="105"/>
      <c r="K656" s="54">
        <f>IF(J656=0,0,TRUNC((75/(J656+0.24)- IF($G656="w",Parameter!$B$3,Parameter!$D$3))/IF($G656="w",Parameter!$C$3,Parameter!$E$3)))</f>
        <v>0</v>
      </c>
      <c r="L656" s="105"/>
      <c r="M656" s="54">
        <f>IF(L656=0,0,TRUNC((100/(L656+0.24)- IF($G656="w",Parameter!$B$3,Parameter!$D$3))/IF($G656="w",Parameter!$C$3,Parameter!$E$3)))</f>
        <v>0</v>
      </c>
      <c r="N656" s="80"/>
      <c r="O656" s="79" t="s">
        <v>44</v>
      </c>
      <c r="P656" s="81"/>
      <c r="Q656" s="54">
        <f>IF($G656="m",0,IF(AND($P656=0,$N656=0),0,TRUNC((800/($N656*60+$P656)-IF($G656="w",Parameter!$B$6,Parameter!$D$6))/IF($G656="w",Parameter!$C$6,Parameter!$E$6))))</f>
        <v>0</v>
      </c>
      <c r="R656" s="106"/>
      <c r="S656" s="73">
        <f>IF(R656=0,0,TRUNC((2000/(R656)- IF(Q656="w",Parameter!$B$6,Parameter!$D$6))/IF(Q656="w",Parameter!$C$6,Parameter!$E$6)))</f>
        <v>0</v>
      </c>
      <c r="T656" s="106"/>
      <c r="U656" s="73">
        <f>IF(T656=0,0,TRUNC((2000/(T656)- IF(Q656="w",Parameter!$B$3,Parameter!$D$3))/IF(Q656="w",Parameter!$C$3,Parameter!$E$3)))</f>
        <v>0</v>
      </c>
      <c r="V656" s="80"/>
      <c r="W656" s="79" t="s">
        <v>44</v>
      </c>
      <c r="X656" s="81"/>
      <c r="Y656" s="54">
        <f>IF($G656="w",0,IF(AND($V656=0,$X656=0),0,TRUNC((1000/($V656*60+$X656)-IF($G656="w",Parameter!$B$6,Parameter!$D$6))/IF($G656="w",Parameter!$C$6,Parameter!$E$6))))</f>
        <v>0</v>
      </c>
      <c r="Z656" s="37"/>
      <c r="AA656" s="104">
        <f>IF(Z656=0,0,TRUNC((SQRT(Z656)- IF($G656="w",Parameter!$B$11,Parameter!$D$11))/IF($G656="w",Parameter!$C$11,Parameter!$E$11)))</f>
        <v>0</v>
      </c>
      <c r="AB656" s="105"/>
      <c r="AC656" s="104">
        <f>IF(AB656=0,0,TRUNC((SQRT(AB656)- IF($G656="w",Parameter!$B$10,Parameter!$D$10))/IF($G656="w",Parameter!$C$10,Parameter!$E$10)))</f>
        <v>0</v>
      </c>
      <c r="AD656" s="38"/>
      <c r="AE656" s="55">
        <f>IF(AD656=0,0,TRUNC((SQRT(AD656)- IF($G656="w",Parameter!$B$15,Parameter!$D$15))/IF($G656="w",Parameter!$C$15,Parameter!$E$15)))</f>
        <v>0</v>
      </c>
      <c r="AF656" s="32"/>
      <c r="AG656" s="55">
        <f>IF(AF656=0,0,TRUNC((SQRT(AF656)- IF($G656="w",Parameter!$B$12,Parameter!$D$12))/IF($G656="w",Parameter!$C$12,Parameter!$E$12)))</f>
        <v>0</v>
      </c>
      <c r="AH656" s="60">
        <f t="shared" si="141"/>
        <v>0</v>
      </c>
      <c r="AI656" s="61">
        <f>LOOKUP($F656,Urkunde!$A$2:$A$16,IF($G656="w",Urkunde!$B$2:$B$16,Urkunde!$D$2:$D$16))</f>
        <v>0</v>
      </c>
      <c r="AJ656" s="61">
        <f>LOOKUP($F656,Urkunde!$A$2:$A$16,IF($G656="w",Urkunde!$C$2:$C$16,Urkunde!$E$2:$E$16))</f>
        <v>0</v>
      </c>
      <c r="AK656" s="61" t="str">
        <f t="shared" si="142"/>
        <v>-</v>
      </c>
      <c r="AL656" s="29">
        <f t="shared" si="143"/>
        <v>0</v>
      </c>
      <c r="AM656" s="21">
        <f t="shared" si="144"/>
        <v>0</v>
      </c>
      <c r="AN656" s="21">
        <f t="shared" si="145"/>
        <v>0</v>
      </c>
      <c r="AO656" s="21">
        <f t="shared" si="146"/>
        <v>0</v>
      </c>
      <c r="AP656" s="21">
        <f t="shared" si="147"/>
        <v>0</v>
      </c>
      <c r="AQ656" s="21">
        <f t="shared" si="148"/>
        <v>0</v>
      </c>
      <c r="AR656" s="21">
        <f t="shared" si="149"/>
        <v>0</v>
      </c>
      <c r="AS656" s="21">
        <f t="shared" si="150"/>
        <v>0</v>
      </c>
      <c r="AT656" s="21">
        <f t="shared" si="151"/>
        <v>0</v>
      </c>
      <c r="AU656" s="21">
        <f t="shared" si="152"/>
        <v>0</v>
      </c>
      <c r="AV656" s="21">
        <f t="shared" si="153"/>
        <v>0</v>
      </c>
    </row>
    <row r="657" spans="1:48" ht="15.6" x14ac:dyDescent="0.3">
      <c r="A657" s="51"/>
      <c r="B657" s="50"/>
      <c r="C657" s="96"/>
      <c r="D657" s="96"/>
      <c r="E657" s="49"/>
      <c r="F657" s="52">
        <f t="shared" si="140"/>
        <v>0</v>
      </c>
      <c r="G657" s="48"/>
      <c r="H657" s="38"/>
      <c r="I657" s="54">
        <f>IF(H657=0,0,TRUNC((50/(H657+0.24)- IF($G657="w",Parameter!$B$3,Parameter!$D$3))/IF($G657="w",Parameter!$C$3,Parameter!$E$3)))</f>
        <v>0</v>
      </c>
      <c r="J657" s="105"/>
      <c r="K657" s="54">
        <f>IF(J657=0,0,TRUNC((75/(J657+0.24)- IF($G657="w",Parameter!$B$3,Parameter!$D$3))/IF($G657="w",Parameter!$C$3,Parameter!$E$3)))</f>
        <v>0</v>
      </c>
      <c r="L657" s="105"/>
      <c r="M657" s="54">
        <f>IF(L657=0,0,TRUNC((100/(L657+0.24)- IF($G657="w",Parameter!$B$3,Parameter!$D$3))/IF($G657="w",Parameter!$C$3,Parameter!$E$3)))</f>
        <v>0</v>
      </c>
      <c r="N657" s="80"/>
      <c r="O657" s="79" t="s">
        <v>44</v>
      </c>
      <c r="P657" s="81"/>
      <c r="Q657" s="54">
        <f>IF($G657="m",0,IF(AND($P657=0,$N657=0),0,TRUNC((800/($N657*60+$P657)-IF($G657="w",Parameter!$B$6,Parameter!$D$6))/IF($G657="w",Parameter!$C$6,Parameter!$E$6))))</f>
        <v>0</v>
      </c>
      <c r="R657" s="106"/>
      <c r="S657" s="73">
        <f>IF(R657=0,0,TRUNC((2000/(R657)- IF(Q657="w",Parameter!$B$6,Parameter!$D$6))/IF(Q657="w",Parameter!$C$6,Parameter!$E$6)))</f>
        <v>0</v>
      </c>
      <c r="T657" s="106"/>
      <c r="U657" s="73">
        <f>IF(T657=0,0,TRUNC((2000/(T657)- IF(Q657="w",Parameter!$B$3,Parameter!$D$3))/IF(Q657="w",Parameter!$C$3,Parameter!$E$3)))</f>
        <v>0</v>
      </c>
      <c r="V657" s="80"/>
      <c r="W657" s="79" t="s">
        <v>44</v>
      </c>
      <c r="X657" s="81"/>
      <c r="Y657" s="54">
        <f>IF($G657="w",0,IF(AND($V657=0,$X657=0),0,TRUNC((1000/($V657*60+$X657)-IF($G657="w",Parameter!$B$6,Parameter!$D$6))/IF($G657="w",Parameter!$C$6,Parameter!$E$6))))</f>
        <v>0</v>
      </c>
      <c r="Z657" s="37"/>
      <c r="AA657" s="104">
        <f>IF(Z657=0,0,TRUNC((SQRT(Z657)- IF($G657="w",Parameter!$B$11,Parameter!$D$11))/IF($G657="w",Parameter!$C$11,Parameter!$E$11)))</f>
        <v>0</v>
      </c>
      <c r="AB657" s="105"/>
      <c r="AC657" s="104">
        <f>IF(AB657=0,0,TRUNC((SQRT(AB657)- IF($G657="w",Parameter!$B$10,Parameter!$D$10))/IF($G657="w",Parameter!$C$10,Parameter!$E$10)))</f>
        <v>0</v>
      </c>
      <c r="AD657" s="38"/>
      <c r="AE657" s="55">
        <f>IF(AD657=0,0,TRUNC((SQRT(AD657)- IF($G657="w",Parameter!$B$15,Parameter!$D$15))/IF($G657="w",Parameter!$C$15,Parameter!$E$15)))</f>
        <v>0</v>
      </c>
      <c r="AF657" s="32"/>
      <c r="AG657" s="55">
        <f>IF(AF657=0,0,TRUNC((SQRT(AF657)- IF($G657="w",Parameter!$B$12,Parameter!$D$12))/IF($G657="w",Parameter!$C$12,Parameter!$E$12)))</f>
        <v>0</v>
      </c>
      <c r="AH657" s="60">
        <f t="shared" si="141"/>
        <v>0</v>
      </c>
      <c r="AI657" s="61">
        <f>LOOKUP($F657,Urkunde!$A$2:$A$16,IF($G657="w",Urkunde!$B$2:$B$16,Urkunde!$D$2:$D$16))</f>
        <v>0</v>
      </c>
      <c r="AJ657" s="61">
        <f>LOOKUP($F657,Urkunde!$A$2:$A$16,IF($G657="w",Urkunde!$C$2:$C$16,Urkunde!$E$2:$E$16))</f>
        <v>0</v>
      </c>
      <c r="AK657" s="61" t="str">
        <f t="shared" si="142"/>
        <v>-</v>
      </c>
      <c r="AL657" s="29">
        <f t="shared" si="143"/>
        <v>0</v>
      </c>
      <c r="AM657" s="21">
        <f t="shared" si="144"/>
        <v>0</v>
      </c>
      <c r="AN657" s="21">
        <f t="shared" si="145"/>
        <v>0</v>
      </c>
      <c r="AO657" s="21">
        <f t="shared" si="146"/>
        <v>0</v>
      </c>
      <c r="AP657" s="21">
        <f t="shared" si="147"/>
        <v>0</v>
      </c>
      <c r="AQ657" s="21">
        <f t="shared" si="148"/>
        <v>0</v>
      </c>
      <c r="AR657" s="21">
        <f t="shared" si="149"/>
        <v>0</v>
      </c>
      <c r="AS657" s="21">
        <f t="shared" si="150"/>
        <v>0</v>
      </c>
      <c r="AT657" s="21">
        <f t="shared" si="151"/>
        <v>0</v>
      </c>
      <c r="AU657" s="21">
        <f t="shared" si="152"/>
        <v>0</v>
      </c>
      <c r="AV657" s="21">
        <f t="shared" si="153"/>
        <v>0</v>
      </c>
    </row>
    <row r="658" spans="1:48" ht="15.6" x14ac:dyDescent="0.3">
      <c r="A658" s="51"/>
      <c r="B658" s="50"/>
      <c r="C658" s="96"/>
      <c r="D658" s="96"/>
      <c r="E658" s="49"/>
      <c r="F658" s="52">
        <f t="shared" si="140"/>
        <v>0</v>
      </c>
      <c r="G658" s="48"/>
      <c r="H658" s="38"/>
      <c r="I658" s="54">
        <f>IF(H658=0,0,TRUNC((50/(H658+0.24)- IF($G658="w",Parameter!$B$3,Parameter!$D$3))/IF($G658="w",Parameter!$C$3,Parameter!$E$3)))</f>
        <v>0</v>
      </c>
      <c r="J658" s="105"/>
      <c r="K658" s="54">
        <f>IF(J658=0,0,TRUNC((75/(J658+0.24)- IF($G658="w",Parameter!$B$3,Parameter!$D$3))/IF($G658="w",Parameter!$C$3,Parameter!$E$3)))</f>
        <v>0</v>
      </c>
      <c r="L658" s="105"/>
      <c r="M658" s="54">
        <f>IF(L658=0,0,TRUNC((100/(L658+0.24)- IF($G658="w",Parameter!$B$3,Parameter!$D$3))/IF($G658="w",Parameter!$C$3,Parameter!$E$3)))</f>
        <v>0</v>
      </c>
      <c r="N658" s="80"/>
      <c r="O658" s="79" t="s">
        <v>44</v>
      </c>
      <c r="P658" s="81"/>
      <c r="Q658" s="54">
        <f>IF($G658="m",0,IF(AND($P658=0,$N658=0),0,TRUNC((800/($N658*60+$P658)-IF($G658="w",Parameter!$B$6,Parameter!$D$6))/IF($G658="w",Parameter!$C$6,Parameter!$E$6))))</f>
        <v>0</v>
      </c>
      <c r="R658" s="106"/>
      <c r="S658" s="73">
        <f>IF(R658=0,0,TRUNC((2000/(R658)- IF(Q658="w",Parameter!$B$6,Parameter!$D$6))/IF(Q658="w",Parameter!$C$6,Parameter!$E$6)))</f>
        <v>0</v>
      </c>
      <c r="T658" s="106"/>
      <c r="U658" s="73">
        <f>IF(T658=0,0,TRUNC((2000/(T658)- IF(Q658="w",Parameter!$B$3,Parameter!$D$3))/IF(Q658="w",Parameter!$C$3,Parameter!$E$3)))</f>
        <v>0</v>
      </c>
      <c r="V658" s="80"/>
      <c r="W658" s="79" t="s">
        <v>44</v>
      </c>
      <c r="X658" s="81"/>
      <c r="Y658" s="54">
        <f>IF($G658="w",0,IF(AND($V658=0,$X658=0),0,TRUNC((1000/($V658*60+$X658)-IF($G658="w",Parameter!$B$6,Parameter!$D$6))/IF($G658="w",Parameter!$C$6,Parameter!$E$6))))</f>
        <v>0</v>
      </c>
      <c r="Z658" s="37"/>
      <c r="AA658" s="104">
        <f>IF(Z658=0,0,TRUNC((SQRT(Z658)- IF($G658="w",Parameter!$B$11,Parameter!$D$11))/IF($G658="w",Parameter!$C$11,Parameter!$E$11)))</f>
        <v>0</v>
      </c>
      <c r="AB658" s="105"/>
      <c r="AC658" s="104">
        <f>IF(AB658=0,0,TRUNC((SQRT(AB658)- IF($G658="w",Parameter!$B$10,Parameter!$D$10))/IF($G658="w",Parameter!$C$10,Parameter!$E$10)))</f>
        <v>0</v>
      </c>
      <c r="AD658" s="38"/>
      <c r="AE658" s="55">
        <f>IF(AD658=0,0,TRUNC((SQRT(AD658)- IF($G658="w",Parameter!$B$15,Parameter!$D$15))/IF($G658="w",Parameter!$C$15,Parameter!$E$15)))</f>
        <v>0</v>
      </c>
      <c r="AF658" s="32"/>
      <c r="AG658" s="55">
        <f>IF(AF658=0,0,TRUNC((SQRT(AF658)- IF($G658="w",Parameter!$B$12,Parameter!$D$12))/IF($G658="w",Parameter!$C$12,Parameter!$E$12)))</f>
        <v>0</v>
      </c>
      <c r="AH658" s="60">
        <f t="shared" si="141"/>
        <v>0</v>
      </c>
      <c r="AI658" s="61">
        <f>LOOKUP($F658,Urkunde!$A$2:$A$16,IF($G658="w",Urkunde!$B$2:$B$16,Urkunde!$D$2:$D$16))</f>
        <v>0</v>
      </c>
      <c r="AJ658" s="61">
        <f>LOOKUP($F658,Urkunde!$A$2:$A$16,IF($G658="w",Urkunde!$C$2:$C$16,Urkunde!$E$2:$E$16))</f>
        <v>0</v>
      </c>
      <c r="AK658" s="61" t="str">
        <f t="shared" si="142"/>
        <v>-</v>
      </c>
      <c r="AL658" s="29">
        <f t="shared" si="143"/>
        <v>0</v>
      </c>
      <c r="AM658" s="21">
        <f t="shared" si="144"/>
        <v>0</v>
      </c>
      <c r="AN658" s="21">
        <f t="shared" si="145"/>
        <v>0</v>
      </c>
      <c r="AO658" s="21">
        <f t="shared" si="146"/>
        <v>0</v>
      </c>
      <c r="AP658" s="21">
        <f t="shared" si="147"/>
        <v>0</v>
      </c>
      <c r="AQ658" s="21">
        <f t="shared" si="148"/>
        <v>0</v>
      </c>
      <c r="AR658" s="21">
        <f t="shared" si="149"/>
        <v>0</v>
      </c>
      <c r="AS658" s="21">
        <f t="shared" si="150"/>
        <v>0</v>
      </c>
      <c r="AT658" s="21">
        <f t="shared" si="151"/>
        <v>0</v>
      </c>
      <c r="AU658" s="21">
        <f t="shared" si="152"/>
        <v>0</v>
      </c>
      <c r="AV658" s="21">
        <f t="shared" si="153"/>
        <v>0</v>
      </c>
    </row>
    <row r="659" spans="1:48" ht="15.6" x14ac:dyDescent="0.3">
      <c r="A659" s="51"/>
      <c r="B659" s="50"/>
      <c r="C659" s="96"/>
      <c r="D659" s="96"/>
      <c r="E659" s="49"/>
      <c r="F659" s="52">
        <f t="shared" si="140"/>
        <v>0</v>
      </c>
      <c r="G659" s="48"/>
      <c r="H659" s="38"/>
      <c r="I659" s="54">
        <f>IF(H659=0,0,TRUNC((50/(H659+0.24)- IF($G659="w",Parameter!$B$3,Parameter!$D$3))/IF($G659="w",Parameter!$C$3,Parameter!$E$3)))</f>
        <v>0</v>
      </c>
      <c r="J659" s="105"/>
      <c r="K659" s="54">
        <f>IF(J659=0,0,TRUNC((75/(J659+0.24)- IF($G659="w",Parameter!$B$3,Parameter!$D$3))/IF($G659="w",Parameter!$C$3,Parameter!$E$3)))</f>
        <v>0</v>
      </c>
      <c r="L659" s="105"/>
      <c r="M659" s="54">
        <f>IF(L659=0,0,TRUNC((100/(L659+0.24)- IF($G659="w",Parameter!$B$3,Parameter!$D$3))/IF($G659="w",Parameter!$C$3,Parameter!$E$3)))</f>
        <v>0</v>
      </c>
      <c r="N659" s="80"/>
      <c r="O659" s="79" t="s">
        <v>44</v>
      </c>
      <c r="P659" s="81"/>
      <c r="Q659" s="54">
        <f>IF($G659="m",0,IF(AND($P659=0,$N659=0),0,TRUNC((800/($N659*60+$P659)-IF($G659="w",Parameter!$B$6,Parameter!$D$6))/IF($G659="w",Parameter!$C$6,Parameter!$E$6))))</f>
        <v>0</v>
      </c>
      <c r="R659" s="106"/>
      <c r="S659" s="73">
        <f>IF(R659=0,0,TRUNC((2000/(R659)- IF(Q659="w",Parameter!$B$6,Parameter!$D$6))/IF(Q659="w",Parameter!$C$6,Parameter!$E$6)))</f>
        <v>0</v>
      </c>
      <c r="T659" s="106"/>
      <c r="U659" s="73">
        <f>IF(T659=0,0,TRUNC((2000/(T659)- IF(Q659="w",Parameter!$B$3,Parameter!$D$3))/IF(Q659="w",Parameter!$C$3,Parameter!$E$3)))</f>
        <v>0</v>
      </c>
      <c r="V659" s="80"/>
      <c r="W659" s="79" t="s">
        <v>44</v>
      </c>
      <c r="X659" s="81"/>
      <c r="Y659" s="54">
        <f>IF($G659="w",0,IF(AND($V659=0,$X659=0),0,TRUNC((1000/($V659*60+$X659)-IF($G659="w",Parameter!$B$6,Parameter!$D$6))/IF($G659="w",Parameter!$C$6,Parameter!$E$6))))</f>
        <v>0</v>
      </c>
      <c r="Z659" s="37"/>
      <c r="AA659" s="104">
        <f>IF(Z659=0,0,TRUNC((SQRT(Z659)- IF($G659="w",Parameter!$B$11,Parameter!$D$11))/IF($G659="w",Parameter!$C$11,Parameter!$E$11)))</f>
        <v>0</v>
      </c>
      <c r="AB659" s="105"/>
      <c r="AC659" s="104">
        <f>IF(AB659=0,0,TRUNC((SQRT(AB659)- IF($G659="w",Parameter!$B$10,Parameter!$D$10))/IF($G659="w",Parameter!$C$10,Parameter!$E$10)))</f>
        <v>0</v>
      </c>
      <c r="AD659" s="38"/>
      <c r="AE659" s="55">
        <f>IF(AD659=0,0,TRUNC((SQRT(AD659)- IF($G659="w",Parameter!$B$15,Parameter!$D$15))/IF($G659="w",Parameter!$C$15,Parameter!$E$15)))</f>
        <v>0</v>
      </c>
      <c r="AF659" s="32"/>
      <c r="AG659" s="55">
        <f>IF(AF659=0,0,TRUNC((SQRT(AF659)- IF($G659="w",Parameter!$B$12,Parameter!$D$12))/IF($G659="w",Parameter!$C$12,Parameter!$E$12)))</f>
        <v>0</v>
      </c>
      <c r="AH659" s="60">
        <f t="shared" si="141"/>
        <v>0</v>
      </c>
      <c r="AI659" s="61">
        <f>LOOKUP($F659,Urkunde!$A$2:$A$16,IF($G659="w",Urkunde!$B$2:$B$16,Urkunde!$D$2:$D$16))</f>
        <v>0</v>
      </c>
      <c r="AJ659" s="61">
        <f>LOOKUP($F659,Urkunde!$A$2:$A$16,IF($G659="w",Urkunde!$C$2:$C$16,Urkunde!$E$2:$E$16))</f>
        <v>0</v>
      </c>
      <c r="AK659" s="61" t="str">
        <f t="shared" si="142"/>
        <v>-</v>
      </c>
      <c r="AL659" s="29">
        <f t="shared" si="143"/>
        <v>0</v>
      </c>
      <c r="AM659" s="21">
        <f t="shared" si="144"/>
        <v>0</v>
      </c>
      <c r="AN659" s="21">
        <f t="shared" si="145"/>
        <v>0</v>
      </c>
      <c r="AO659" s="21">
        <f t="shared" si="146"/>
        <v>0</v>
      </c>
      <c r="AP659" s="21">
        <f t="shared" si="147"/>
        <v>0</v>
      </c>
      <c r="AQ659" s="21">
        <f t="shared" si="148"/>
        <v>0</v>
      </c>
      <c r="AR659" s="21">
        <f t="shared" si="149"/>
        <v>0</v>
      </c>
      <c r="AS659" s="21">
        <f t="shared" si="150"/>
        <v>0</v>
      </c>
      <c r="AT659" s="21">
        <f t="shared" si="151"/>
        <v>0</v>
      </c>
      <c r="AU659" s="21">
        <f t="shared" si="152"/>
        <v>0</v>
      </c>
      <c r="AV659" s="21">
        <f t="shared" si="153"/>
        <v>0</v>
      </c>
    </row>
    <row r="660" spans="1:48" ht="15.6" x14ac:dyDescent="0.3">
      <c r="A660" s="51"/>
      <c r="B660" s="50"/>
      <c r="C660" s="96"/>
      <c r="D660" s="96"/>
      <c r="E660" s="49"/>
      <c r="F660" s="52">
        <f t="shared" si="140"/>
        <v>0</v>
      </c>
      <c r="G660" s="48"/>
      <c r="H660" s="38"/>
      <c r="I660" s="54">
        <f>IF(H660=0,0,TRUNC((50/(H660+0.24)- IF($G660="w",Parameter!$B$3,Parameter!$D$3))/IF($G660="w",Parameter!$C$3,Parameter!$E$3)))</f>
        <v>0</v>
      </c>
      <c r="J660" s="105"/>
      <c r="K660" s="54">
        <f>IF(J660=0,0,TRUNC((75/(J660+0.24)- IF($G660="w",Parameter!$B$3,Parameter!$D$3))/IF($G660="w",Parameter!$C$3,Parameter!$E$3)))</f>
        <v>0</v>
      </c>
      <c r="L660" s="105"/>
      <c r="M660" s="54">
        <f>IF(L660=0,0,TRUNC((100/(L660+0.24)- IF($G660="w",Parameter!$B$3,Parameter!$D$3))/IF($G660="w",Parameter!$C$3,Parameter!$E$3)))</f>
        <v>0</v>
      </c>
      <c r="N660" s="80"/>
      <c r="O660" s="79" t="s">
        <v>44</v>
      </c>
      <c r="P660" s="81"/>
      <c r="Q660" s="54">
        <f>IF($G660="m",0,IF(AND($P660=0,$N660=0),0,TRUNC((800/($N660*60+$P660)-IF($G660="w",Parameter!$B$6,Parameter!$D$6))/IF($G660="w",Parameter!$C$6,Parameter!$E$6))))</f>
        <v>0</v>
      </c>
      <c r="R660" s="106"/>
      <c r="S660" s="73">
        <f>IF(R660=0,0,TRUNC((2000/(R660)- IF(Q660="w",Parameter!$B$6,Parameter!$D$6))/IF(Q660="w",Parameter!$C$6,Parameter!$E$6)))</f>
        <v>0</v>
      </c>
      <c r="T660" s="106"/>
      <c r="U660" s="73">
        <f>IF(T660=0,0,TRUNC((2000/(T660)- IF(Q660="w",Parameter!$B$3,Parameter!$D$3))/IF(Q660="w",Parameter!$C$3,Parameter!$E$3)))</f>
        <v>0</v>
      </c>
      <c r="V660" s="80"/>
      <c r="W660" s="79" t="s">
        <v>44</v>
      </c>
      <c r="X660" s="81"/>
      <c r="Y660" s="54">
        <f>IF($G660="w",0,IF(AND($V660=0,$X660=0),0,TRUNC((1000/($V660*60+$X660)-IF($G660="w",Parameter!$B$6,Parameter!$D$6))/IF($G660="w",Parameter!$C$6,Parameter!$E$6))))</f>
        <v>0</v>
      </c>
      <c r="Z660" s="37"/>
      <c r="AA660" s="104">
        <f>IF(Z660=0,0,TRUNC((SQRT(Z660)- IF($G660="w",Parameter!$B$11,Parameter!$D$11))/IF($G660="w",Parameter!$C$11,Parameter!$E$11)))</f>
        <v>0</v>
      </c>
      <c r="AB660" s="105"/>
      <c r="AC660" s="104">
        <f>IF(AB660=0,0,TRUNC((SQRT(AB660)- IF($G660="w",Parameter!$B$10,Parameter!$D$10))/IF($G660="w",Parameter!$C$10,Parameter!$E$10)))</f>
        <v>0</v>
      </c>
      <c r="AD660" s="38"/>
      <c r="AE660" s="55">
        <f>IF(AD660=0,0,TRUNC((SQRT(AD660)- IF($G660="w",Parameter!$B$15,Parameter!$D$15))/IF($G660="w",Parameter!$C$15,Parameter!$E$15)))</f>
        <v>0</v>
      </c>
      <c r="AF660" s="32"/>
      <c r="AG660" s="55">
        <f>IF(AF660=0,0,TRUNC((SQRT(AF660)- IF($G660="w",Parameter!$B$12,Parameter!$D$12))/IF($G660="w",Parameter!$C$12,Parameter!$E$12)))</f>
        <v>0</v>
      </c>
      <c r="AH660" s="60">
        <f t="shared" si="141"/>
        <v>0</v>
      </c>
      <c r="AI660" s="61">
        <f>LOOKUP($F660,Urkunde!$A$2:$A$16,IF($G660="w",Urkunde!$B$2:$B$16,Urkunde!$D$2:$D$16))</f>
        <v>0</v>
      </c>
      <c r="AJ660" s="61">
        <f>LOOKUP($F660,Urkunde!$A$2:$A$16,IF($G660="w",Urkunde!$C$2:$C$16,Urkunde!$E$2:$E$16))</f>
        <v>0</v>
      </c>
      <c r="AK660" s="61" t="str">
        <f t="shared" si="142"/>
        <v>-</v>
      </c>
      <c r="AL660" s="29">
        <f t="shared" si="143"/>
        <v>0</v>
      </c>
      <c r="AM660" s="21">
        <f t="shared" si="144"/>
        <v>0</v>
      </c>
      <c r="AN660" s="21">
        <f t="shared" si="145"/>
        <v>0</v>
      </c>
      <c r="AO660" s="21">
        <f t="shared" si="146"/>
        <v>0</v>
      </c>
      <c r="AP660" s="21">
        <f t="shared" si="147"/>
        <v>0</v>
      </c>
      <c r="AQ660" s="21">
        <f t="shared" si="148"/>
        <v>0</v>
      </c>
      <c r="AR660" s="21">
        <f t="shared" si="149"/>
        <v>0</v>
      </c>
      <c r="AS660" s="21">
        <f t="shared" si="150"/>
        <v>0</v>
      </c>
      <c r="AT660" s="21">
        <f t="shared" si="151"/>
        <v>0</v>
      </c>
      <c r="AU660" s="21">
        <f t="shared" si="152"/>
        <v>0</v>
      </c>
      <c r="AV660" s="21">
        <f t="shared" si="153"/>
        <v>0</v>
      </c>
    </row>
    <row r="661" spans="1:48" ht="15.6" x14ac:dyDescent="0.3">
      <c r="A661" s="51"/>
      <c r="B661" s="50"/>
      <c r="C661" s="96"/>
      <c r="D661" s="96"/>
      <c r="E661" s="49"/>
      <c r="F661" s="52">
        <f t="shared" si="140"/>
        <v>0</v>
      </c>
      <c r="G661" s="48"/>
      <c r="H661" s="38"/>
      <c r="I661" s="54">
        <f>IF(H661=0,0,TRUNC((50/(H661+0.24)- IF($G661="w",Parameter!$B$3,Parameter!$D$3))/IF($G661="w",Parameter!$C$3,Parameter!$E$3)))</f>
        <v>0</v>
      </c>
      <c r="J661" s="105"/>
      <c r="K661" s="54">
        <f>IF(J661=0,0,TRUNC((75/(J661+0.24)- IF($G661="w",Parameter!$B$3,Parameter!$D$3))/IF($G661="w",Parameter!$C$3,Parameter!$E$3)))</f>
        <v>0</v>
      </c>
      <c r="L661" s="105"/>
      <c r="M661" s="54">
        <f>IF(L661=0,0,TRUNC((100/(L661+0.24)- IF($G661="w",Parameter!$B$3,Parameter!$D$3))/IF($G661="w",Parameter!$C$3,Parameter!$E$3)))</f>
        <v>0</v>
      </c>
      <c r="N661" s="80"/>
      <c r="O661" s="79" t="s">
        <v>44</v>
      </c>
      <c r="P661" s="81"/>
      <c r="Q661" s="54">
        <f>IF($G661="m",0,IF(AND($P661=0,$N661=0),0,TRUNC((800/($N661*60+$P661)-IF($G661="w",Parameter!$B$6,Parameter!$D$6))/IF($G661="w",Parameter!$C$6,Parameter!$E$6))))</f>
        <v>0</v>
      </c>
      <c r="R661" s="106"/>
      <c r="S661" s="73">
        <f>IF(R661=0,0,TRUNC((2000/(R661)- IF(Q661="w",Parameter!$B$6,Parameter!$D$6))/IF(Q661="w",Parameter!$C$6,Parameter!$E$6)))</f>
        <v>0</v>
      </c>
      <c r="T661" s="106"/>
      <c r="U661" s="73">
        <f>IF(T661=0,0,TRUNC((2000/(T661)- IF(Q661="w",Parameter!$B$3,Parameter!$D$3))/IF(Q661="w",Parameter!$C$3,Parameter!$E$3)))</f>
        <v>0</v>
      </c>
      <c r="V661" s="80"/>
      <c r="W661" s="79" t="s">
        <v>44</v>
      </c>
      <c r="X661" s="81"/>
      <c r="Y661" s="54">
        <f>IF($G661="w",0,IF(AND($V661=0,$X661=0),0,TRUNC((1000/($V661*60+$X661)-IF($G661="w",Parameter!$B$6,Parameter!$D$6))/IF($G661="w",Parameter!$C$6,Parameter!$E$6))))</f>
        <v>0</v>
      </c>
      <c r="Z661" s="37"/>
      <c r="AA661" s="104">
        <f>IF(Z661=0,0,TRUNC((SQRT(Z661)- IF($G661="w",Parameter!$B$11,Parameter!$D$11))/IF($G661="w",Parameter!$C$11,Parameter!$E$11)))</f>
        <v>0</v>
      </c>
      <c r="AB661" s="105"/>
      <c r="AC661" s="104">
        <f>IF(AB661=0,0,TRUNC((SQRT(AB661)- IF($G661="w",Parameter!$B$10,Parameter!$D$10))/IF($G661="w",Parameter!$C$10,Parameter!$E$10)))</f>
        <v>0</v>
      </c>
      <c r="AD661" s="38"/>
      <c r="AE661" s="55">
        <f>IF(AD661=0,0,TRUNC((SQRT(AD661)- IF($G661="w",Parameter!$B$15,Parameter!$D$15))/IF($G661="w",Parameter!$C$15,Parameter!$E$15)))</f>
        <v>0</v>
      </c>
      <c r="AF661" s="32"/>
      <c r="AG661" s="55">
        <f>IF(AF661=0,0,TRUNC((SQRT(AF661)- IF($G661="w",Parameter!$B$12,Parameter!$D$12))/IF($G661="w",Parameter!$C$12,Parameter!$E$12)))</f>
        <v>0</v>
      </c>
      <c r="AH661" s="60">
        <f t="shared" si="141"/>
        <v>0</v>
      </c>
      <c r="AI661" s="61">
        <f>LOOKUP($F661,Urkunde!$A$2:$A$16,IF($G661="w",Urkunde!$B$2:$B$16,Urkunde!$D$2:$D$16))</f>
        <v>0</v>
      </c>
      <c r="AJ661" s="61">
        <f>LOOKUP($F661,Urkunde!$A$2:$A$16,IF($G661="w",Urkunde!$C$2:$C$16,Urkunde!$E$2:$E$16))</f>
        <v>0</v>
      </c>
      <c r="AK661" s="61" t="str">
        <f t="shared" si="142"/>
        <v>-</v>
      </c>
      <c r="AL661" s="29">
        <f t="shared" si="143"/>
        <v>0</v>
      </c>
      <c r="AM661" s="21">
        <f t="shared" si="144"/>
        <v>0</v>
      </c>
      <c r="AN661" s="21">
        <f t="shared" si="145"/>
        <v>0</v>
      </c>
      <c r="AO661" s="21">
        <f t="shared" si="146"/>
        <v>0</v>
      </c>
      <c r="AP661" s="21">
        <f t="shared" si="147"/>
        <v>0</v>
      </c>
      <c r="AQ661" s="21">
        <f t="shared" si="148"/>
        <v>0</v>
      </c>
      <c r="AR661" s="21">
        <f t="shared" si="149"/>
        <v>0</v>
      </c>
      <c r="AS661" s="21">
        <f t="shared" si="150"/>
        <v>0</v>
      </c>
      <c r="AT661" s="21">
        <f t="shared" si="151"/>
        <v>0</v>
      </c>
      <c r="AU661" s="21">
        <f t="shared" si="152"/>
        <v>0</v>
      </c>
      <c r="AV661" s="21">
        <f t="shared" si="153"/>
        <v>0</v>
      </c>
    </row>
    <row r="662" spans="1:48" ht="15.6" x14ac:dyDescent="0.3">
      <c r="A662" s="51"/>
      <c r="B662" s="50"/>
      <c r="C662" s="96"/>
      <c r="D662" s="96"/>
      <c r="E662" s="49"/>
      <c r="F662" s="52">
        <f t="shared" si="140"/>
        <v>0</v>
      </c>
      <c r="G662" s="48"/>
      <c r="H662" s="38"/>
      <c r="I662" s="54">
        <f>IF(H662=0,0,TRUNC((50/(H662+0.24)- IF($G662="w",Parameter!$B$3,Parameter!$D$3))/IF($G662="w",Parameter!$C$3,Parameter!$E$3)))</f>
        <v>0</v>
      </c>
      <c r="J662" s="105"/>
      <c r="K662" s="54">
        <f>IF(J662=0,0,TRUNC((75/(J662+0.24)- IF($G662="w",Parameter!$B$3,Parameter!$D$3))/IF($G662="w",Parameter!$C$3,Parameter!$E$3)))</f>
        <v>0</v>
      </c>
      <c r="L662" s="105"/>
      <c r="M662" s="54">
        <f>IF(L662=0,0,TRUNC((100/(L662+0.24)- IF($G662="w",Parameter!$B$3,Parameter!$D$3))/IF($G662="w",Parameter!$C$3,Parameter!$E$3)))</f>
        <v>0</v>
      </c>
      <c r="N662" s="80"/>
      <c r="O662" s="79" t="s">
        <v>44</v>
      </c>
      <c r="P662" s="81"/>
      <c r="Q662" s="54">
        <f>IF($G662="m",0,IF(AND($P662=0,$N662=0),0,TRUNC((800/($N662*60+$P662)-IF($G662="w",Parameter!$B$6,Parameter!$D$6))/IF($G662="w",Parameter!$C$6,Parameter!$E$6))))</f>
        <v>0</v>
      </c>
      <c r="R662" s="106"/>
      <c r="S662" s="73">
        <f>IF(R662=0,0,TRUNC((2000/(R662)- IF(Q662="w",Parameter!$B$6,Parameter!$D$6))/IF(Q662="w",Parameter!$C$6,Parameter!$E$6)))</f>
        <v>0</v>
      </c>
      <c r="T662" s="106"/>
      <c r="U662" s="73">
        <f>IF(T662=0,0,TRUNC((2000/(T662)- IF(Q662="w",Parameter!$B$3,Parameter!$D$3))/IF(Q662="w",Parameter!$C$3,Parameter!$E$3)))</f>
        <v>0</v>
      </c>
      <c r="V662" s="80"/>
      <c r="W662" s="79" t="s">
        <v>44</v>
      </c>
      <c r="X662" s="81"/>
      <c r="Y662" s="54">
        <f>IF($G662="w",0,IF(AND($V662=0,$X662=0),0,TRUNC((1000/($V662*60+$X662)-IF($G662="w",Parameter!$B$6,Parameter!$D$6))/IF($G662="w",Parameter!$C$6,Parameter!$E$6))))</f>
        <v>0</v>
      </c>
      <c r="Z662" s="37"/>
      <c r="AA662" s="104">
        <f>IF(Z662=0,0,TRUNC((SQRT(Z662)- IF($G662="w",Parameter!$B$11,Parameter!$D$11))/IF($G662="w",Parameter!$C$11,Parameter!$E$11)))</f>
        <v>0</v>
      </c>
      <c r="AB662" s="105"/>
      <c r="AC662" s="104">
        <f>IF(AB662=0,0,TRUNC((SQRT(AB662)- IF($G662="w",Parameter!$B$10,Parameter!$D$10))/IF($G662="w",Parameter!$C$10,Parameter!$E$10)))</f>
        <v>0</v>
      </c>
      <c r="AD662" s="38"/>
      <c r="AE662" s="55">
        <f>IF(AD662=0,0,TRUNC((SQRT(AD662)- IF($G662="w",Parameter!$B$15,Parameter!$D$15))/IF($G662="w",Parameter!$C$15,Parameter!$E$15)))</f>
        <v>0</v>
      </c>
      <c r="AF662" s="32"/>
      <c r="AG662" s="55">
        <f>IF(AF662=0,0,TRUNC((SQRT(AF662)- IF($G662="w",Parameter!$B$12,Parameter!$D$12))/IF($G662="w",Parameter!$C$12,Parameter!$E$12)))</f>
        <v>0</v>
      </c>
      <c r="AH662" s="60">
        <f t="shared" si="141"/>
        <v>0</v>
      </c>
      <c r="AI662" s="61">
        <f>LOOKUP($F662,Urkunde!$A$2:$A$16,IF($G662="w",Urkunde!$B$2:$B$16,Urkunde!$D$2:$D$16))</f>
        <v>0</v>
      </c>
      <c r="AJ662" s="61">
        <f>LOOKUP($F662,Urkunde!$A$2:$A$16,IF($G662="w",Urkunde!$C$2:$C$16,Urkunde!$E$2:$E$16))</f>
        <v>0</v>
      </c>
      <c r="AK662" s="61" t="str">
        <f t="shared" si="142"/>
        <v>-</v>
      </c>
      <c r="AL662" s="29">
        <f t="shared" si="143"/>
        <v>0</v>
      </c>
      <c r="AM662" s="21">
        <f t="shared" si="144"/>
        <v>0</v>
      </c>
      <c r="AN662" s="21">
        <f t="shared" si="145"/>
        <v>0</v>
      </c>
      <c r="AO662" s="21">
        <f t="shared" si="146"/>
        <v>0</v>
      </c>
      <c r="AP662" s="21">
        <f t="shared" si="147"/>
        <v>0</v>
      </c>
      <c r="AQ662" s="21">
        <f t="shared" si="148"/>
        <v>0</v>
      </c>
      <c r="AR662" s="21">
        <f t="shared" si="149"/>
        <v>0</v>
      </c>
      <c r="AS662" s="21">
        <f t="shared" si="150"/>
        <v>0</v>
      </c>
      <c r="AT662" s="21">
        <f t="shared" si="151"/>
        <v>0</v>
      </c>
      <c r="AU662" s="21">
        <f t="shared" si="152"/>
        <v>0</v>
      </c>
      <c r="AV662" s="21">
        <f t="shared" si="153"/>
        <v>0</v>
      </c>
    </row>
    <row r="663" spans="1:48" ht="15.6" x14ac:dyDescent="0.3">
      <c r="A663" s="51"/>
      <c r="B663" s="50"/>
      <c r="C663" s="96"/>
      <c r="D663" s="96"/>
      <c r="E663" s="49"/>
      <c r="F663" s="52">
        <f t="shared" si="140"/>
        <v>0</v>
      </c>
      <c r="G663" s="48"/>
      <c r="H663" s="38"/>
      <c r="I663" s="54">
        <f>IF(H663=0,0,TRUNC((50/(H663+0.24)- IF($G663="w",Parameter!$B$3,Parameter!$D$3))/IF($G663="w",Parameter!$C$3,Parameter!$E$3)))</f>
        <v>0</v>
      </c>
      <c r="J663" s="105"/>
      <c r="K663" s="54">
        <f>IF(J663=0,0,TRUNC((75/(J663+0.24)- IF($G663="w",Parameter!$B$3,Parameter!$D$3))/IF($G663="w",Parameter!$C$3,Parameter!$E$3)))</f>
        <v>0</v>
      </c>
      <c r="L663" s="105"/>
      <c r="M663" s="54">
        <f>IF(L663=0,0,TRUNC((100/(L663+0.24)- IF($G663="w",Parameter!$B$3,Parameter!$D$3))/IF($G663="w",Parameter!$C$3,Parameter!$E$3)))</f>
        <v>0</v>
      </c>
      <c r="N663" s="80"/>
      <c r="O663" s="79" t="s">
        <v>44</v>
      </c>
      <c r="P663" s="81"/>
      <c r="Q663" s="54">
        <f>IF($G663="m",0,IF(AND($P663=0,$N663=0),0,TRUNC((800/($N663*60+$P663)-IF($G663="w",Parameter!$B$6,Parameter!$D$6))/IF($G663="w",Parameter!$C$6,Parameter!$E$6))))</f>
        <v>0</v>
      </c>
      <c r="R663" s="106"/>
      <c r="S663" s="73">
        <f>IF(R663=0,0,TRUNC((2000/(R663)- IF(Q663="w",Parameter!$B$6,Parameter!$D$6))/IF(Q663="w",Parameter!$C$6,Parameter!$E$6)))</f>
        <v>0</v>
      </c>
      <c r="T663" s="106"/>
      <c r="U663" s="73">
        <f>IF(T663=0,0,TRUNC((2000/(T663)- IF(Q663="w",Parameter!$B$3,Parameter!$D$3))/IF(Q663="w",Parameter!$C$3,Parameter!$E$3)))</f>
        <v>0</v>
      </c>
      <c r="V663" s="80"/>
      <c r="W663" s="79" t="s">
        <v>44</v>
      </c>
      <c r="X663" s="81"/>
      <c r="Y663" s="54">
        <f>IF($G663="w",0,IF(AND($V663=0,$X663=0),0,TRUNC((1000/($V663*60+$X663)-IF($G663="w",Parameter!$B$6,Parameter!$D$6))/IF($G663="w",Parameter!$C$6,Parameter!$E$6))))</f>
        <v>0</v>
      </c>
      <c r="Z663" s="37"/>
      <c r="AA663" s="104">
        <f>IF(Z663=0,0,TRUNC((SQRT(Z663)- IF($G663="w",Parameter!$B$11,Parameter!$D$11))/IF($G663="w",Parameter!$C$11,Parameter!$E$11)))</f>
        <v>0</v>
      </c>
      <c r="AB663" s="105"/>
      <c r="AC663" s="104">
        <f>IF(AB663=0,0,TRUNC((SQRT(AB663)- IF($G663="w",Parameter!$B$10,Parameter!$D$10))/IF($G663="w",Parameter!$C$10,Parameter!$E$10)))</f>
        <v>0</v>
      </c>
      <c r="AD663" s="38"/>
      <c r="AE663" s="55">
        <f>IF(AD663=0,0,TRUNC((SQRT(AD663)- IF($G663="w",Parameter!$B$15,Parameter!$D$15))/IF($G663="w",Parameter!$C$15,Parameter!$E$15)))</f>
        <v>0</v>
      </c>
      <c r="AF663" s="32"/>
      <c r="AG663" s="55">
        <f>IF(AF663=0,0,TRUNC((SQRT(AF663)- IF($G663="w",Parameter!$B$12,Parameter!$D$12))/IF($G663="w",Parameter!$C$12,Parameter!$E$12)))</f>
        <v>0</v>
      </c>
      <c r="AH663" s="60">
        <f t="shared" si="141"/>
        <v>0</v>
      </c>
      <c r="AI663" s="61">
        <f>LOOKUP($F663,Urkunde!$A$2:$A$16,IF($G663="w",Urkunde!$B$2:$B$16,Urkunde!$D$2:$D$16))</f>
        <v>0</v>
      </c>
      <c r="AJ663" s="61">
        <f>LOOKUP($F663,Urkunde!$A$2:$A$16,IF($G663="w",Urkunde!$C$2:$C$16,Urkunde!$E$2:$E$16))</f>
        <v>0</v>
      </c>
      <c r="AK663" s="61" t="str">
        <f t="shared" si="142"/>
        <v>-</v>
      </c>
      <c r="AL663" s="29">
        <f t="shared" si="143"/>
        <v>0</v>
      </c>
      <c r="AM663" s="21">
        <f t="shared" si="144"/>
        <v>0</v>
      </c>
      <c r="AN663" s="21">
        <f t="shared" si="145"/>
        <v>0</v>
      </c>
      <c r="AO663" s="21">
        <f t="shared" si="146"/>
        <v>0</v>
      </c>
      <c r="AP663" s="21">
        <f t="shared" si="147"/>
        <v>0</v>
      </c>
      <c r="AQ663" s="21">
        <f t="shared" si="148"/>
        <v>0</v>
      </c>
      <c r="AR663" s="21">
        <f t="shared" si="149"/>
        <v>0</v>
      </c>
      <c r="AS663" s="21">
        <f t="shared" si="150"/>
        <v>0</v>
      </c>
      <c r="AT663" s="21">
        <f t="shared" si="151"/>
        <v>0</v>
      </c>
      <c r="AU663" s="21">
        <f t="shared" si="152"/>
        <v>0</v>
      </c>
      <c r="AV663" s="21">
        <f t="shared" si="153"/>
        <v>0</v>
      </c>
    </row>
    <row r="664" spans="1:48" ht="15.6" x14ac:dyDescent="0.3">
      <c r="A664" s="51"/>
      <c r="B664" s="50"/>
      <c r="C664" s="96"/>
      <c r="D664" s="96"/>
      <c r="E664" s="49"/>
      <c r="F664" s="52">
        <f t="shared" si="140"/>
        <v>0</v>
      </c>
      <c r="G664" s="48"/>
      <c r="H664" s="38"/>
      <c r="I664" s="54">
        <f>IF(H664=0,0,TRUNC((50/(H664+0.24)- IF($G664="w",Parameter!$B$3,Parameter!$D$3))/IF($G664="w",Parameter!$C$3,Parameter!$E$3)))</f>
        <v>0</v>
      </c>
      <c r="J664" s="105"/>
      <c r="K664" s="54">
        <f>IF(J664=0,0,TRUNC((75/(J664+0.24)- IF($G664="w",Parameter!$B$3,Parameter!$D$3))/IF($G664="w",Parameter!$C$3,Parameter!$E$3)))</f>
        <v>0</v>
      </c>
      <c r="L664" s="105"/>
      <c r="M664" s="54">
        <f>IF(L664=0,0,TRUNC((100/(L664+0.24)- IF($G664="w",Parameter!$B$3,Parameter!$D$3))/IF($G664="w",Parameter!$C$3,Parameter!$E$3)))</f>
        <v>0</v>
      </c>
      <c r="N664" s="80"/>
      <c r="O664" s="79" t="s">
        <v>44</v>
      </c>
      <c r="P664" s="81"/>
      <c r="Q664" s="54">
        <f>IF($G664="m",0,IF(AND($P664=0,$N664=0),0,TRUNC((800/($N664*60+$P664)-IF($G664="w",Parameter!$B$6,Parameter!$D$6))/IF($G664="w",Parameter!$C$6,Parameter!$E$6))))</f>
        <v>0</v>
      </c>
      <c r="R664" s="106"/>
      <c r="S664" s="73">
        <f>IF(R664=0,0,TRUNC((2000/(R664)- IF(Q664="w",Parameter!$B$6,Parameter!$D$6))/IF(Q664="w",Parameter!$C$6,Parameter!$E$6)))</f>
        <v>0</v>
      </c>
      <c r="T664" s="106"/>
      <c r="U664" s="73">
        <f>IF(T664=0,0,TRUNC((2000/(T664)- IF(Q664="w",Parameter!$B$3,Parameter!$D$3))/IF(Q664="w",Parameter!$C$3,Parameter!$E$3)))</f>
        <v>0</v>
      </c>
      <c r="V664" s="80"/>
      <c r="W664" s="79" t="s">
        <v>44</v>
      </c>
      <c r="X664" s="81"/>
      <c r="Y664" s="54">
        <f>IF($G664="w",0,IF(AND($V664=0,$X664=0),0,TRUNC((1000/($V664*60+$X664)-IF($G664="w",Parameter!$B$6,Parameter!$D$6))/IF($G664="w",Parameter!$C$6,Parameter!$E$6))))</f>
        <v>0</v>
      </c>
      <c r="Z664" s="37"/>
      <c r="AA664" s="104">
        <f>IF(Z664=0,0,TRUNC((SQRT(Z664)- IF($G664="w",Parameter!$B$11,Parameter!$D$11))/IF($G664="w",Parameter!$C$11,Parameter!$E$11)))</f>
        <v>0</v>
      </c>
      <c r="AB664" s="105"/>
      <c r="AC664" s="104">
        <f>IF(AB664=0,0,TRUNC((SQRT(AB664)- IF($G664="w",Parameter!$B$10,Parameter!$D$10))/IF($G664="w",Parameter!$C$10,Parameter!$E$10)))</f>
        <v>0</v>
      </c>
      <c r="AD664" s="38"/>
      <c r="AE664" s="55">
        <f>IF(AD664=0,0,TRUNC((SQRT(AD664)- IF($G664="w",Parameter!$B$15,Parameter!$D$15))/IF($G664="w",Parameter!$C$15,Parameter!$E$15)))</f>
        <v>0</v>
      </c>
      <c r="AF664" s="32"/>
      <c r="AG664" s="55">
        <f>IF(AF664=0,0,TRUNC((SQRT(AF664)- IF($G664="w",Parameter!$B$12,Parameter!$D$12))/IF($G664="w",Parameter!$C$12,Parameter!$E$12)))</f>
        <v>0</v>
      </c>
      <c r="AH664" s="60">
        <f t="shared" si="141"/>
        <v>0</v>
      </c>
      <c r="AI664" s="61">
        <f>LOOKUP($F664,Urkunde!$A$2:$A$16,IF($G664="w",Urkunde!$B$2:$B$16,Urkunde!$D$2:$D$16))</f>
        <v>0</v>
      </c>
      <c r="AJ664" s="61">
        <f>LOOKUP($F664,Urkunde!$A$2:$A$16,IF($G664="w",Urkunde!$C$2:$C$16,Urkunde!$E$2:$E$16))</f>
        <v>0</v>
      </c>
      <c r="AK664" s="61" t="str">
        <f t="shared" si="142"/>
        <v>-</v>
      </c>
      <c r="AL664" s="29">
        <f t="shared" si="143"/>
        <v>0</v>
      </c>
      <c r="AM664" s="21">
        <f t="shared" si="144"/>
        <v>0</v>
      </c>
      <c r="AN664" s="21">
        <f t="shared" si="145"/>
        <v>0</v>
      </c>
      <c r="AO664" s="21">
        <f t="shared" si="146"/>
        <v>0</v>
      </c>
      <c r="AP664" s="21">
        <f t="shared" si="147"/>
        <v>0</v>
      </c>
      <c r="AQ664" s="21">
        <f t="shared" si="148"/>
        <v>0</v>
      </c>
      <c r="AR664" s="21">
        <f t="shared" si="149"/>
        <v>0</v>
      </c>
      <c r="AS664" s="21">
        <f t="shared" si="150"/>
        <v>0</v>
      </c>
      <c r="AT664" s="21">
        <f t="shared" si="151"/>
        <v>0</v>
      </c>
      <c r="AU664" s="21">
        <f t="shared" si="152"/>
        <v>0</v>
      </c>
      <c r="AV664" s="21">
        <f t="shared" si="153"/>
        <v>0</v>
      </c>
    </row>
    <row r="665" spans="1:48" ht="15.6" x14ac:dyDescent="0.3">
      <c r="A665" s="51"/>
      <c r="B665" s="50"/>
      <c r="C665" s="96"/>
      <c r="D665" s="96"/>
      <c r="E665" s="49"/>
      <c r="F665" s="52">
        <f t="shared" si="140"/>
        <v>0</v>
      </c>
      <c r="G665" s="48"/>
      <c r="H665" s="38"/>
      <c r="I665" s="54">
        <f>IF(H665=0,0,TRUNC((50/(H665+0.24)- IF($G665="w",Parameter!$B$3,Parameter!$D$3))/IF($G665="w",Parameter!$C$3,Parameter!$E$3)))</f>
        <v>0</v>
      </c>
      <c r="J665" s="105"/>
      <c r="K665" s="54">
        <f>IF(J665=0,0,TRUNC((75/(J665+0.24)- IF($G665="w",Parameter!$B$3,Parameter!$D$3))/IF($G665="w",Parameter!$C$3,Parameter!$E$3)))</f>
        <v>0</v>
      </c>
      <c r="L665" s="105"/>
      <c r="M665" s="54">
        <f>IF(L665=0,0,TRUNC((100/(L665+0.24)- IF($G665="w",Parameter!$B$3,Parameter!$D$3))/IF($G665="w",Parameter!$C$3,Parameter!$E$3)))</f>
        <v>0</v>
      </c>
      <c r="N665" s="80"/>
      <c r="O665" s="79" t="s">
        <v>44</v>
      </c>
      <c r="P665" s="81"/>
      <c r="Q665" s="54">
        <f>IF($G665="m",0,IF(AND($P665=0,$N665=0),0,TRUNC((800/($N665*60+$P665)-IF($G665="w",Parameter!$B$6,Parameter!$D$6))/IF($G665="w",Parameter!$C$6,Parameter!$E$6))))</f>
        <v>0</v>
      </c>
      <c r="R665" s="106"/>
      <c r="S665" s="73">
        <f>IF(R665=0,0,TRUNC((2000/(R665)- IF(Q665="w",Parameter!$B$6,Parameter!$D$6))/IF(Q665="w",Parameter!$C$6,Parameter!$E$6)))</f>
        <v>0</v>
      </c>
      <c r="T665" s="106"/>
      <c r="U665" s="73">
        <f>IF(T665=0,0,TRUNC((2000/(T665)- IF(Q665="w",Parameter!$B$3,Parameter!$D$3))/IF(Q665="w",Parameter!$C$3,Parameter!$E$3)))</f>
        <v>0</v>
      </c>
      <c r="V665" s="80"/>
      <c r="W665" s="79" t="s">
        <v>44</v>
      </c>
      <c r="X665" s="81"/>
      <c r="Y665" s="54">
        <f>IF($G665="w",0,IF(AND($V665=0,$X665=0),0,TRUNC((1000/($V665*60+$X665)-IF($G665="w",Parameter!$B$6,Parameter!$D$6))/IF($G665="w",Parameter!$C$6,Parameter!$E$6))))</f>
        <v>0</v>
      </c>
      <c r="Z665" s="37"/>
      <c r="AA665" s="104">
        <f>IF(Z665=0,0,TRUNC((SQRT(Z665)- IF($G665="w",Parameter!$B$11,Parameter!$D$11))/IF($G665="w",Parameter!$C$11,Parameter!$E$11)))</f>
        <v>0</v>
      </c>
      <c r="AB665" s="105"/>
      <c r="AC665" s="104">
        <f>IF(AB665=0,0,TRUNC((SQRT(AB665)- IF($G665="w",Parameter!$B$10,Parameter!$D$10))/IF($G665="w",Parameter!$C$10,Parameter!$E$10)))</f>
        <v>0</v>
      </c>
      <c r="AD665" s="38"/>
      <c r="AE665" s="55">
        <f>IF(AD665=0,0,TRUNC((SQRT(AD665)- IF($G665="w",Parameter!$B$15,Parameter!$D$15))/IF($G665="w",Parameter!$C$15,Parameter!$E$15)))</f>
        <v>0</v>
      </c>
      <c r="AF665" s="32"/>
      <c r="AG665" s="55">
        <f>IF(AF665=0,0,TRUNC((SQRT(AF665)- IF($G665="w",Parameter!$B$12,Parameter!$D$12))/IF($G665="w",Parameter!$C$12,Parameter!$E$12)))</f>
        <v>0</v>
      </c>
      <c r="AH665" s="60">
        <f t="shared" si="141"/>
        <v>0</v>
      </c>
      <c r="AI665" s="61">
        <f>LOOKUP($F665,Urkunde!$A$2:$A$16,IF($G665="w",Urkunde!$B$2:$B$16,Urkunde!$D$2:$D$16))</f>
        <v>0</v>
      </c>
      <c r="AJ665" s="61">
        <f>LOOKUP($F665,Urkunde!$A$2:$A$16,IF($G665="w",Urkunde!$C$2:$C$16,Urkunde!$E$2:$E$16))</f>
        <v>0</v>
      </c>
      <c r="AK665" s="61" t="str">
        <f t="shared" si="142"/>
        <v>-</v>
      </c>
      <c r="AL665" s="29">
        <f t="shared" si="143"/>
        <v>0</v>
      </c>
      <c r="AM665" s="21">
        <f t="shared" si="144"/>
        <v>0</v>
      </c>
      <c r="AN665" s="21">
        <f t="shared" si="145"/>
        <v>0</v>
      </c>
      <c r="AO665" s="21">
        <f t="shared" si="146"/>
        <v>0</v>
      </c>
      <c r="AP665" s="21">
        <f t="shared" si="147"/>
        <v>0</v>
      </c>
      <c r="AQ665" s="21">
        <f t="shared" si="148"/>
        <v>0</v>
      </c>
      <c r="AR665" s="21">
        <f t="shared" si="149"/>
        <v>0</v>
      </c>
      <c r="AS665" s="21">
        <f t="shared" si="150"/>
        <v>0</v>
      </c>
      <c r="AT665" s="21">
        <f t="shared" si="151"/>
        <v>0</v>
      </c>
      <c r="AU665" s="21">
        <f t="shared" si="152"/>
        <v>0</v>
      </c>
      <c r="AV665" s="21">
        <f t="shared" si="153"/>
        <v>0</v>
      </c>
    </row>
    <row r="666" spans="1:48" ht="15.6" x14ac:dyDescent="0.3">
      <c r="A666" s="51"/>
      <c r="B666" s="50"/>
      <c r="C666" s="96"/>
      <c r="D666" s="96"/>
      <c r="E666" s="49"/>
      <c r="F666" s="52">
        <f t="shared" si="140"/>
        <v>0</v>
      </c>
      <c r="G666" s="48"/>
      <c r="H666" s="38"/>
      <c r="I666" s="54">
        <f>IF(H666=0,0,TRUNC((50/(H666+0.24)- IF($G666="w",Parameter!$B$3,Parameter!$D$3))/IF($G666="w",Parameter!$C$3,Parameter!$E$3)))</f>
        <v>0</v>
      </c>
      <c r="J666" s="105"/>
      <c r="K666" s="54">
        <f>IF(J666=0,0,TRUNC((75/(J666+0.24)- IF($G666="w",Parameter!$B$3,Parameter!$D$3))/IF($G666="w",Parameter!$C$3,Parameter!$E$3)))</f>
        <v>0</v>
      </c>
      <c r="L666" s="105"/>
      <c r="M666" s="54">
        <f>IF(L666=0,0,TRUNC((100/(L666+0.24)- IF($G666="w",Parameter!$B$3,Parameter!$D$3))/IF($G666="w",Parameter!$C$3,Parameter!$E$3)))</f>
        <v>0</v>
      </c>
      <c r="N666" s="80"/>
      <c r="O666" s="79" t="s">
        <v>44</v>
      </c>
      <c r="P666" s="81"/>
      <c r="Q666" s="54">
        <f>IF($G666="m",0,IF(AND($P666=0,$N666=0),0,TRUNC((800/($N666*60+$P666)-IF($G666="w",Parameter!$B$6,Parameter!$D$6))/IF($G666="w",Parameter!$C$6,Parameter!$E$6))))</f>
        <v>0</v>
      </c>
      <c r="R666" s="106"/>
      <c r="S666" s="73">
        <f>IF(R666=0,0,TRUNC((2000/(R666)- IF(Q666="w",Parameter!$B$6,Parameter!$D$6))/IF(Q666="w",Parameter!$C$6,Parameter!$E$6)))</f>
        <v>0</v>
      </c>
      <c r="T666" s="106"/>
      <c r="U666" s="73">
        <f>IF(T666=0,0,TRUNC((2000/(T666)- IF(Q666="w",Parameter!$B$3,Parameter!$D$3))/IF(Q666="w",Parameter!$C$3,Parameter!$E$3)))</f>
        <v>0</v>
      </c>
      <c r="V666" s="80"/>
      <c r="W666" s="79" t="s">
        <v>44</v>
      </c>
      <c r="X666" s="81"/>
      <c r="Y666" s="54">
        <f>IF($G666="w",0,IF(AND($V666=0,$X666=0),0,TRUNC((1000/($V666*60+$X666)-IF($G666="w",Parameter!$B$6,Parameter!$D$6))/IF($G666="w",Parameter!$C$6,Parameter!$E$6))))</f>
        <v>0</v>
      </c>
      <c r="Z666" s="37"/>
      <c r="AA666" s="104">
        <f>IF(Z666=0,0,TRUNC((SQRT(Z666)- IF($G666="w",Parameter!$B$11,Parameter!$D$11))/IF($G666="w",Parameter!$C$11,Parameter!$E$11)))</f>
        <v>0</v>
      </c>
      <c r="AB666" s="105"/>
      <c r="AC666" s="104">
        <f>IF(AB666=0,0,TRUNC((SQRT(AB666)- IF($G666="w",Parameter!$B$10,Parameter!$D$10))/IF($G666="w",Parameter!$C$10,Parameter!$E$10)))</f>
        <v>0</v>
      </c>
      <c r="AD666" s="38"/>
      <c r="AE666" s="55">
        <f>IF(AD666=0,0,TRUNC((SQRT(AD666)- IF($G666="w",Parameter!$B$15,Parameter!$D$15))/IF($G666="w",Parameter!$C$15,Parameter!$E$15)))</f>
        <v>0</v>
      </c>
      <c r="AF666" s="32"/>
      <c r="AG666" s="55">
        <f>IF(AF666=0,0,TRUNC((SQRT(AF666)- IF($G666="w",Parameter!$B$12,Parameter!$D$12))/IF($G666="w",Parameter!$C$12,Parameter!$E$12)))</f>
        <v>0</v>
      </c>
      <c r="AH666" s="60">
        <f t="shared" si="141"/>
        <v>0</v>
      </c>
      <c r="AI666" s="61">
        <f>LOOKUP($F666,Urkunde!$A$2:$A$16,IF($G666="w",Urkunde!$B$2:$B$16,Urkunde!$D$2:$D$16))</f>
        <v>0</v>
      </c>
      <c r="AJ666" s="61">
        <f>LOOKUP($F666,Urkunde!$A$2:$A$16,IF($G666="w",Urkunde!$C$2:$C$16,Urkunde!$E$2:$E$16))</f>
        <v>0</v>
      </c>
      <c r="AK666" s="61" t="str">
        <f t="shared" si="142"/>
        <v>-</v>
      </c>
      <c r="AL666" s="29">
        <f t="shared" si="143"/>
        <v>0</v>
      </c>
      <c r="AM666" s="21">
        <f t="shared" si="144"/>
        <v>0</v>
      </c>
      <c r="AN666" s="21">
        <f t="shared" si="145"/>
        <v>0</v>
      </c>
      <c r="AO666" s="21">
        <f t="shared" si="146"/>
        <v>0</v>
      </c>
      <c r="AP666" s="21">
        <f t="shared" si="147"/>
        <v>0</v>
      </c>
      <c r="AQ666" s="21">
        <f t="shared" si="148"/>
        <v>0</v>
      </c>
      <c r="AR666" s="21">
        <f t="shared" si="149"/>
        <v>0</v>
      </c>
      <c r="AS666" s="21">
        <f t="shared" si="150"/>
        <v>0</v>
      </c>
      <c r="AT666" s="21">
        <f t="shared" si="151"/>
        <v>0</v>
      </c>
      <c r="AU666" s="21">
        <f t="shared" si="152"/>
        <v>0</v>
      </c>
      <c r="AV666" s="21">
        <f t="shared" si="153"/>
        <v>0</v>
      </c>
    </row>
    <row r="667" spans="1:48" ht="15.6" x14ac:dyDescent="0.3">
      <c r="A667" s="51"/>
      <c r="B667" s="50"/>
      <c r="C667" s="96"/>
      <c r="D667" s="96"/>
      <c r="E667" s="49"/>
      <c r="F667" s="52">
        <f t="shared" si="140"/>
        <v>0</v>
      </c>
      <c r="G667" s="48"/>
      <c r="H667" s="38"/>
      <c r="I667" s="54">
        <f>IF(H667=0,0,TRUNC((50/(H667+0.24)- IF($G667="w",Parameter!$B$3,Parameter!$D$3))/IF($G667="w",Parameter!$C$3,Parameter!$E$3)))</f>
        <v>0</v>
      </c>
      <c r="J667" s="105"/>
      <c r="K667" s="54">
        <f>IF(J667=0,0,TRUNC((75/(J667+0.24)- IF($G667="w",Parameter!$B$3,Parameter!$D$3))/IF($G667="w",Parameter!$C$3,Parameter!$E$3)))</f>
        <v>0</v>
      </c>
      <c r="L667" s="105"/>
      <c r="M667" s="54">
        <f>IF(L667=0,0,TRUNC((100/(L667+0.24)- IF($G667="w",Parameter!$B$3,Parameter!$D$3))/IF($G667="w",Parameter!$C$3,Parameter!$E$3)))</f>
        <v>0</v>
      </c>
      <c r="N667" s="80"/>
      <c r="O667" s="79" t="s">
        <v>44</v>
      </c>
      <c r="P667" s="81"/>
      <c r="Q667" s="54">
        <f>IF($G667="m",0,IF(AND($P667=0,$N667=0),0,TRUNC((800/($N667*60+$P667)-IF($G667="w",Parameter!$B$6,Parameter!$D$6))/IF($G667="w",Parameter!$C$6,Parameter!$E$6))))</f>
        <v>0</v>
      </c>
      <c r="R667" s="106"/>
      <c r="S667" s="73">
        <f>IF(R667=0,0,TRUNC((2000/(R667)- IF(Q667="w",Parameter!$B$6,Parameter!$D$6))/IF(Q667="w",Parameter!$C$6,Parameter!$E$6)))</f>
        <v>0</v>
      </c>
      <c r="T667" s="106"/>
      <c r="U667" s="73">
        <f>IF(T667=0,0,TRUNC((2000/(T667)- IF(Q667="w",Parameter!$B$3,Parameter!$D$3))/IF(Q667="w",Parameter!$C$3,Parameter!$E$3)))</f>
        <v>0</v>
      </c>
      <c r="V667" s="80"/>
      <c r="W667" s="79" t="s">
        <v>44</v>
      </c>
      <c r="X667" s="81"/>
      <c r="Y667" s="54">
        <f>IF($G667="w",0,IF(AND($V667=0,$X667=0),0,TRUNC((1000/($V667*60+$X667)-IF($G667="w",Parameter!$B$6,Parameter!$D$6))/IF($G667="w",Parameter!$C$6,Parameter!$E$6))))</f>
        <v>0</v>
      </c>
      <c r="Z667" s="37"/>
      <c r="AA667" s="104">
        <f>IF(Z667=0,0,TRUNC((SQRT(Z667)- IF($G667="w",Parameter!$B$11,Parameter!$D$11))/IF($G667="w",Parameter!$C$11,Parameter!$E$11)))</f>
        <v>0</v>
      </c>
      <c r="AB667" s="105"/>
      <c r="AC667" s="104">
        <f>IF(AB667=0,0,TRUNC((SQRT(AB667)- IF($G667="w",Parameter!$B$10,Parameter!$D$10))/IF($G667="w",Parameter!$C$10,Parameter!$E$10)))</f>
        <v>0</v>
      </c>
      <c r="AD667" s="38"/>
      <c r="AE667" s="55">
        <f>IF(AD667=0,0,TRUNC((SQRT(AD667)- IF($G667="w",Parameter!$B$15,Parameter!$D$15))/IF($G667="w",Parameter!$C$15,Parameter!$E$15)))</f>
        <v>0</v>
      </c>
      <c r="AF667" s="32"/>
      <c r="AG667" s="55">
        <f>IF(AF667=0,0,TRUNC((SQRT(AF667)- IF($G667="w",Parameter!$B$12,Parameter!$D$12))/IF($G667="w",Parameter!$C$12,Parameter!$E$12)))</f>
        <v>0</v>
      </c>
      <c r="AH667" s="60">
        <f t="shared" si="141"/>
        <v>0</v>
      </c>
      <c r="AI667" s="61">
        <f>LOOKUP($F667,Urkunde!$A$2:$A$16,IF($G667="w",Urkunde!$B$2:$B$16,Urkunde!$D$2:$D$16))</f>
        <v>0</v>
      </c>
      <c r="AJ667" s="61">
        <f>LOOKUP($F667,Urkunde!$A$2:$A$16,IF($G667="w",Urkunde!$C$2:$C$16,Urkunde!$E$2:$E$16))</f>
        <v>0</v>
      </c>
      <c r="AK667" s="61" t="str">
        <f t="shared" si="142"/>
        <v>-</v>
      </c>
      <c r="AL667" s="29">
        <f t="shared" si="143"/>
        <v>0</v>
      </c>
      <c r="AM667" s="21">
        <f t="shared" si="144"/>
        <v>0</v>
      </c>
      <c r="AN667" s="21">
        <f t="shared" si="145"/>
        <v>0</v>
      </c>
      <c r="AO667" s="21">
        <f t="shared" si="146"/>
        <v>0</v>
      </c>
      <c r="AP667" s="21">
        <f t="shared" si="147"/>
        <v>0</v>
      </c>
      <c r="AQ667" s="21">
        <f t="shared" si="148"/>
        <v>0</v>
      </c>
      <c r="AR667" s="21">
        <f t="shared" si="149"/>
        <v>0</v>
      </c>
      <c r="AS667" s="21">
        <f t="shared" si="150"/>
        <v>0</v>
      </c>
      <c r="AT667" s="21">
        <f t="shared" si="151"/>
        <v>0</v>
      </c>
      <c r="AU667" s="21">
        <f t="shared" si="152"/>
        <v>0</v>
      </c>
      <c r="AV667" s="21">
        <f t="shared" si="153"/>
        <v>0</v>
      </c>
    </row>
    <row r="668" spans="1:48" ht="15.6" x14ac:dyDescent="0.3">
      <c r="A668" s="51"/>
      <c r="B668" s="50"/>
      <c r="C668" s="96"/>
      <c r="D668" s="96"/>
      <c r="E668" s="49"/>
      <c r="F668" s="52">
        <f t="shared" si="140"/>
        <v>0</v>
      </c>
      <c r="G668" s="48"/>
      <c r="H668" s="38"/>
      <c r="I668" s="54">
        <f>IF(H668=0,0,TRUNC((50/(H668+0.24)- IF($G668="w",Parameter!$B$3,Parameter!$D$3))/IF($G668="w",Parameter!$C$3,Parameter!$E$3)))</f>
        <v>0</v>
      </c>
      <c r="J668" s="105"/>
      <c r="K668" s="54">
        <f>IF(J668=0,0,TRUNC((75/(J668+0.24)- IF($G668="w",Parameter!$B$3,Parameter!$D$3))/IF($G668="w",Parameter!$C$3,Parameter!$E$3)))</f>
        <v>0</v>
      </c>
      <c r="L668" s="105"/>
      <c r="M668" s="54">
        <f>IF(L668=0,0,TRUNC((100/(L668+0.24)- IF($G668="w",Parameter!$B$3,Parameter!$D$3))/IF($G668="w",Parameter!$C$3,Parameter!$E$3)))</f>
        <v>0</v>
      </c>
      <c r="N668" s="80"/>
      <c r="O668" s="79" t="s">
        <v>44</v>
      </c>
      <c r="P668" s="81"/>
      <c r="Q668" s="54">
        <f>IF($G668="m",0,IF(AND($P668=0,$N668=0),0,TRUNC((800/($N668*60+$P668)-IF($G668="w",Parameter!$B$6,Parameter!$D$6))/IF($G668="w",Parameter!$C$6,Parameter!$E$6))))</f>
        <v>0</v>
      </c>
      <c r="R668" s="106"/>
      <c r="S668" s="73">
        <f>IF(R668=0,0,TRUNC((2000/(R668)- IF(Q668="w",Parameter!$B$6,Parameter!$D$6))/IF(Q668="w",Parameter!$C$6,Parameter!$E$6)))</f>
        <v>0</v>
      </c>
      <c r="T668" s="106"/>
      <c r="U668" s="73">
        <f>IF(T668=0,0,TRUNC((2000/(T668)- IF(Q668="w",Parameter!$B$3,Parameter!$D$3))/IF(Q668="w",Parameter!$C$3,Parameter!$E$3)))</f>
        <v>0</v>
      </c>
      <c r="V668" s="80"/>
      <c r="W668" s="79" t="s">
        <v>44</v>
      </c>
      <c r="X668" s="81"/>
      <c r="Y668" s="54">
        <f>IF($G668="w",0,IF(AND($V668=0,$X668=0),0,TRUNC((1000/($V668*60+$X668)-IF($G668="w",Parameter!$B$6,Parameter!$D$6))/IF($G668="w",Parameter!$C$6,Parameter!$E$6))))</f>
        <v>0</v>
      </c>
      <c r="Z668" s="37"/>
      <c r="AA668" s="104">
        <f>IF(Z668=0,0,TRUNC((SQRT(Z668)- IF($G668="w",Parameter!$B$11,Parameter!$D$11))/IF($G668="w",Parameter!$C$11,Parameter!$E$11)))</f>
        <v>0</v>
      </c>
      <c r="AB668" s="105"/>
      <c r="AC668" s="104">
        <f>IF(AB668=0,0,TRUNC((SQRT(AB668)- IF($G668="w",Parameter!$B$10,Parameter!$D$10))/IF($G668="w",Parameter!$C$10,Parameter!$E$10)))</f>
        <v>0</v>
      </c>
      <c r="AD668" s="38"/>
      <c r="AE668" s="55">
        <f>IF(AD668=0,0,TRUNC((SQRT(AD668)- IF($G668="w",Parameter!$B$15,Parameter!$D$15))/IF($G668="w",Parameter!$C$15,Parameter!$E$15)))</f>
        <v>0</v>
      </c>
      <c r="AF668" s="32"/>
      <c r="AG668" s="55">
        <f>IF(AF668=0,0,TRUNC((SQRT(AF668)- IF($G668="w",Parameter!$B$12,Parameter!$D$12))/IF($G668="w",Parameter!$C$12,Parameter!$E$12)))</f>
        <v>0</v>
      </c>
      <c r="AH668" s="60">
        <f t="shared" si="141"/>
        <v>0</v>
      </c>
      <c r="AI668" s="61">
        <f>LOOKUP($F668,Urkunde!$A$2:$A$16,IF($G668="w",Urkunde!$B$2:$B$16,Urkunde!$D$2:$D$16))</f>
        <v>0</v>
      </c>
      <c r="AJ668" s="61">
        <f>LOOKUP($F668,Urkunde!$A$2:$A$16,IF($G668="w",Urkunde!$C$2:$C$16,Urkunde!$E$2:$E$16))</f>
        <v>0</v>
      </c>
      <c r="AK668" s="61" t="str">
        <f t="shared" si="142"/>
        <v>-</v>
      </c>
      <c r="AL668" s="29">
        <f t="shared" si="143"/>
        <v>0</v>
      </c>
      <c r="AM668" s="21">
        <f t="shared" si="144"/>
        <v>0</v>
      </c>
      <c r="AN668" s="21">
        <f t="shared" si="145"/>
        <v>0</v>
      </c>
      <c r="AO668" s="21">
        <f t="shared" si="146"/>
        <v>0</v>
      </c>
      <c r="AP668" s="21">
        <f t="shared" si="147"/>
        <v>0</v>
      </c>
      <c r="AQ668" s="21">
        <f t="shared" si="148"/>
        <v>0</v>
      </c>
      <c r="AR668" s="21">
        <f t="shared" si="149"/>
        <v>0</v>
      </c>
      <c r="AS668" s="21">
        <f t="shared" si="150"/>
        <v>0</v>
      </c>
      <c r="AT668" s="21">
        <f t="shared" si="151"/>
        <v>0</v>
      </c>
      <c r="AU668" s="21">
        <f t="shared" si="152"/>
        <v>0</v>
      </c>
      <c r="AV668" s="21">
        <f t="shared" si="153"/>
        <v>0</v>
      </c>
    </row>
    <row r="669" spans="1:48" ht="15.6" x14ac:dyDescent="0.3">
      <c r="A669" s="51"/>
      <c r="B669" s="50"/>
      <c r="C669" s="96"/>
      <c r="D669" s="96"/>
      <c r="E669" s="49"/>
      <c r="F669" s="52">
        <f t="shared" si="140"/>
        <v>0</v>
      </c>
      <c r="G669" s="48"/>
      <c r="H669" s="38"/>
      <c r="I669" s="54">
        <f>IF(H669=0,0,TRUNC((50/(H669+0.24)- IF($G669="w",Parameter!$B$3,Parameter!$D$3))/IF($G669="w",Parameter!$C$3,Parameter!$E$3)))</f>
        <v>0</v>
      </c>
      <c r="J669" s="105"/>
      <c r="K669" s="54">
        <f>IF(J669=0,0,TRUNC((75/(J669+0.24)- IF($G669="w",Parameter!$B$3,Parameter!$D$3))/IF($G669="w",Parameter!$C$3,Parameter!$E$3)))</f>
        <v>0</v>
      </c>
      <c r="L669" s="105"/>
      <c r="M669" s="54">
        <f>IF(L669=0,0,TRUNC((100/(L669+0.24)- IF($G669="w",Parameter!$B$3,Parameter!$D$3))/IF($G669="w",Parameter!$C$3,Parameter!$E$3)))</f>
        <v>0</v>
      </c>
      <c r="N669" s="80"/>
      <c r="O669" s="79" t="s">
        <v>44</v>
      </c>
      <c r="P669" s="81"/>
      <c r="Q669" s="54">
        <f>IF($G669="m",0,IF(AND($P669=0,$N669=0),0,TRUNC((800/($N669*60+$P669)-IF($G669="w",Parameter!$B$6,Parameter!$D$6))/IF($G669="w",Parameter!$C$6,Parameter!$E$6))))</f>
        <v>0</v>
      </c>
      <c r="R669" s="106"/>
      <c r="S669" s="73">
        <f>IF(R669=0,0,TRUNC((2000/(R669)- IF(Q669="w",Parameter!$B$6,Parameter!$D$6))/IF(Q669="w",Parameter!$C$6,Parameter!$E$6)))</f>
        <v>0</v>
      </c>
      <c r="T669" s="106"/>
      <c r="U669" s="73">
        <f>IF(T669=0,0,TRUNC((2000/(T669)- IF(Q669="w",Parameter!$B$3,Parameter!$D$3))/IF(Q669="w",Parameter!$C$3,Parameter!$E$3)))</f>
        <v>0</v>
      </c>
      <c r="V669" s="80"/>
      <c r="W669" s="79" t="s">
        <v>44</v>
      </c>
      <c r="X669" s="81"/>
      <c r="Y669" s="54">
        <f>IF($G669="w",0,IF(AND($V669=0,$X669=0),0,TRUNC((1000/($V669*60+$X669)-IF($G669="w",Parameter!$B$6,Parameter!$D$6))/IF($G669="w",Parameter!$C$6,Parameter!$E$6))))</f>
        <v>0</v>
      </c>
      <c r="Z669" s="37"/>
      <c r="AA669" s="104">
        <f>IF(Z669=0,0,TRUNC((SQRT(Z669)- IF($G669="w",Parameter!$B$11,Parameter!$D$11))/IF($G669="w",Parameter!$C$11,Parameter!$E$11)))</f>
        <v>0</v>
      </c>
      <c r="AB669" s="105"/>
      <c r="AC669" s="104">
        <f>IF(AB669=0,0,TRUNC((SQRT(AB669)- IF($G669="w",Parameter!$B$10,Parameter!$D$10))/IF($G669="w",Parameter!$C$10,Parameter!$E$10)))</f>
        <v>0</v>
      </c>
      <c r="AD669" s="38"/>
      <c r="AE669" s="55">
        <f>IF(AD669=0,0,TRUNC((SQRT(AD669)- IF($G669="w",Parameter!$B$15,Parameter!$D$15))/IF($G669="w",Parameter!$C$15,Parameter!$E$15)))</f>
        <v>0</v>
      </c>
      <c r="AF669" s="32"/>
      <c r="AG669" s="55">
        <f>IF(AF669=0,0,TRUNC((SQRT(AF669)- IF($G669="w",Parameter!$B$12,Parameter!$D$12))/IF($G669="w",Parameter!$C$12,Parameter!$E$12)))</f>
        <v>0</v>
      </c>
      <c r="AH669" s="60">
        <f t="shared" si="141"/>
        <v>0</v>
      </c>
      <c r="AI669" s="61">
        <f>LOOKUP($F669,Urkunde!$A$2:$A$16,IF($G669="w",Urkunde!$B$2:$B$16,Urkunde!$D$2:$D$16))</f>
        <v>0</v>
      </c>
      <c r="AJ669" s="61">
        <f>LOOKUP($F669,Urkunde!$A$2:$A$16,IF($G669="w",Urkunde!$C$2:$C$16,Urkunde!$E$2:$E$16))</f>
        <v>0</v>
      </c>
      <c r="AK669" s="61" t="str">
        <f t="shared" si="142"/>
        <v>-</v>
      </c>
      <c r="AL669" s="29">
        <f t="shared" si="143"/>
        <v>0</v>
      </c>
      <c r="AM669" s="21">
        <f t="shared" si="144"/>
        <v>0</v>
      </c>
      <c r="AN669" s="21">
        <f t="shared" si="145"/>
        <v>0</v>
      </c>
      <c r="AO669" s="21">
        <f t="shared" si="146"/>
        <v>0</v>
      </c>
      <c r="AP669" s="21">
        <f t="shared" si="147"/>
        <v>0</v>
      </c>
      <c r="AQ669" s="21">
        <f t="shared" si="148"/>
        <v>0</v>
      </c>
      <c r="AR669" s="21">
        <f t="shared" si="149"/>
        <v>0</v>
      </c>
      <c r="AS669" s="21">
        <f t="shared" si="150"/>
        <v>0</v>
      </c>
      <c r="AT669" s="21">
        <f t="shared" si="151"/>
        <v>0</v>
      </c>
      <c r="AU669" s="21">
        <f t="shared" si="152"/>
        <v>0</v>
      </c>
      <c r="AV669" s="21">
        <f t="shared" si="153"/>
        <v>0</v>
      </c>
    </row>
    <row r="670" spans="1:48" ht="15.6" x14ac:dyDescent="0.3">
      <c r="A670" s="51"/>
      <c r="B670" s="50"/>
      <c r="C670" s="96"/>
      <c r="D670" s="96"/>
      <c r="E670" s="49"/>
      <c r="F670" s="52">
        <f t="shared" si="140"/>
        <v>0</v>
      </c>
      <c r="G670" s="48"/>
      <c r="H670" s="38"/>
      <c r="I670" s="54">
        <f>IF(H670=0,0,TRUNC((50/(H670+0.24)- IF($G670="w",Parameter!$B$3,Parameter!$D$3))/IF($G670="w",Parameter!$C$3,Parameter!$E$3)))</f>
        <v>0</v>
      </c>
      <c r="J670" s="105"/>
      <c r="K670" s="54">
        <f>IF(J670=0,0,TRUNC((75/(J670+0.24)- IF($G670="w",Parameter!$B$3,Parameter!$D$3))/IF($G670="w",Parameter!$C$3,Parameter!$E$3)))</f>
        <v>0</v>
      </c>
      <c r="L670" s="105"/>
      <c r="M670" s="54">
        <f>IF(L670=0,0,TRUNC((100/(L670+0.24)- IF($G670="w",Parameter!$B$3,Parameter!$D$3))/IF($G670="w",Parameter!$C$3,Parameter!$E$3)))</f>
        <v>0</v>
      </c>
      <c r="N670" s="80"/>
      <c r="O670" s="79" t="s">
        <v>44</v>
      </c>
      <c r="P670" s="81"/>
      <c r="Q670" s="54">
        <f>IF($G670="m",0,IF(AND($P670=0,$N670=0),0,TRUNC((800/($N670*60+$P670)-IF($G670="w",Parameter!$B$6,Parameter!$D$6))/IF($G670="w",Parameter!$C$6,Parameter!$E$6))))</f>
        <v>0</v>
      </c>
      <c r="R670" s="106"/>
      <c r="S670" s="73">
        <f>IF(R670=0,0,TRUNC((2000/(R670)- IF(Q670="w",Parameter!$B$6,Parameter!$D$6))/IF(Q670="w",Parameter!$C$6,Parameter!$E$6)))</f>
        <v>0</v>
      </c>
      <c r="T670" s="106"/>
      <c r="U670" s="73">
        <f>IF(T670=0,0,TRUNC((2000/(T670)- IF(Q670="w",Parameter!$B$3,Parameter!$D$3))/IF(Q670="w",Parameter!$C$3,Parameter!$E$3)))</f>
        <v>0</v>
      </c>
      <c r="V670" s="80"/>
      <c r="W670" s="79" t="s">
        <v>44</v>
      </c>
      <c r="X670" s="81"/>
      <c r="Y670" s="54">
        <f>IF($G670="w",0,IF(AND($V670=0,$X670=0),0,TRUNC((1000/($V670*60+$X670)-IF($G670="w",Parameter!$B$6,Parameter!$D$6))/IF($G670="w",Parameter!$C$6,Parameter!$E$6))))</f>
        <v>0</v>
      </c>
      <c r="Z670" s="37"/>
      <c r="AA670" s="104">
        <f>IF(Z670=0,0,TRUNC((SQRT(Z670)- IF($G670="w",Parameter!$B$11,Parameter!$D$11))/IF($G670="w",Parameter!$C$11,Parameter!$E$11)))</f>
        <v>0</v>
      </c>
      <c r="AB670" s="105"/>
      <c r="AC670" s="104">
        <f>IF(AB670=0,0,TRUNC((SQRT(AB670)- IF($G670="w",Parameter!$B$10,Parameter!$D$10))/IF($G670="w",Parameter!$C$10,Parameter!$E$10)))</f>
        <v>0</v>
      </c>
      <c r="AD670" s="38"/>
      <c r="AE670" s="55">
        <f>IF(AD670=0,0,TRUNC((SQRT(AD670)- IF($G670="w",Parameter!$B$15,Parameter!$D$15))/IF($G670="w",Parameter!$C$15,Parameter!$E$15)))</f>
        <v>0</v>
      </c>
      <c r="AF670" s="32"/>
      <c r="AG670" s="55">
        <f>IF(AF670=0,0,TRUNC((SQRT(AF670)- IF($G670="w",Parameter!$B$12,Parameter!$D$12))/IF($G670="w",Parameter!$C$12,Parameter!$E$12)))</f>
        <v>0</v>
      </c>
      <c r="AH670" s="60">
        <f t="shared" si="141"/>
        <v>0</v>
      </c>
      <c r="AI670" s="61">
        <f>LOOKUP($F670,Urkunde!$A$2:$A$16,IF($G670="w",Urkunde!$B$2:$B$16,Urkunde!$D$2:$D$16))</f>
        <v>0</v>
      </c>
      <c r="AJ670" s="61">
        <f>LOOKUP($F670,Urkunde!$A$2:$A$16,IF($G670="w",Urkunde!$C$2:$C$16,Urkunde!$E$2:$E$16))</f>
        <v>0</v>
      </c>
      <c r="AK670" s="61" t="str">
        <f t="shared" si="142"/>
        <v>-</v>
      </c>
      <c r="AL670" s="29">
        <f t="shared" si="143"/>
        <v>0</v>
      </c>
      <c r="AM670" s="21">
        <f t="shared" si="144"/>
        <v>0</v>
      </c>
      <c r="AN670" s="21">
        <f t="shared" si="145"/>
        <v>0</v>
      </c>
      <c r="AO670" s="21">
        <f t="shared" si="146"/>
        <v>0</v>
      </c>
      <c r="AP670" s="21">
        <f t="shared" si="147"/>
        <v>0</v>
      </c>
      <c r="AQ670" s="21">
        <f t="shared" si="148"/>
        <v>0</v>
      </c>
      <c r="AR670" s="21">
        <f t="shared" si="149"/>
        <v>0</v>
      </c>
      <c r="AS670" s="21">
        <f t="shared" si="150"/>
        <v>0</v>
      </c>
      <c r="AT670" s="21">
        <f t="shared" si="151"/>
        <v>0</v>
      </c>
      <c r="AU670" s="21">
        <f t="shared" si="152"/>
        <v>0</v>
      </c>
      <c r="AV670" s="21">
        <f t="shared" si="153"/>
        <v>0</v>
      </c>
    </row>
    <row r="671" spans="1:48" ht="15.6" x14ac:dyDescent="0.3">
      <c r="A671" s="51"/>
      <c r="B671" s="50"/>
      <c r="C671" s="96"/>
      <c r="D671" s="96"/>
      <c r="E671" s="49"/>
      <c r="F671" s="52">
        <f t="shared" si="140"/>
        <v>0</v>
      </c>
      <c r="G671" s="48"/>
      <c r="H671" s="38"/>
      <c r="I671" s="54">
        <f>IF(H671=0,0,TRUNC((50/(H671+0.24)- IF($G671="w",Parameter!$B$3,Parameter!$D$3))/IF($G671="w",Parameter!$C$3,Parameter!$E$3)))</f>
        <v>0</v>
      </c>
      <c r="J671" s="105"/>
      <c r="K671" s="54">
        <f>IF(J671=0,0,TRUNC((75/(J671+0.24)- IF($G671="w",Parameter!$B$3,Parameter!$D$3))/IF($G671="w",Parameter!$C$3,Parameter!$E$3)))</f>
        <v>0</v>
      </c>
      <c r="L671" s="105"/>
      <c r="M671" s="54">
        <f>IF(L671=0,0,TRUNC((100/(L671+0.24)- IF($G671="w",Parameter!$B$3,Parameter!$D$3))/IF($G671="w",Parameter!$C$3,Parameter!$E$3)))</f>
        <v>0</v>
      </c>
      <c r="N671" s="80"/>
      <c r="O671" s="79" t="s">
        <v>44</v>
      </c>
      <c r="P671" s="81"/>
      <c r="Q671" s="54">
        <f>IF($G671="m",0,IF(AND($P671=0,$N671=0),0,TRUNC((800/($N671*60+$P671)-IF($G671="w",Parameter!$B$6,Parameter!$D$6))/IF($G671="w",Parameter!$C$6,Parameter!$E$6))))</f>
        <v>0</v>
      </c>
      <c r="R671" s="106"/>
      <c r="S671" s="73">
        <f>IF(R671=0,0,TRUNC((2000/(R671)- IF(Q671="w",Parameter!$B$6,Parameter!$D$6))/IF(Q671="w",Parameter!$C$6,Parameter!$E$6)))</f>
        <v>0</v>
      </c>
      <c r="T671" s="106"/>
      <c r="U671" s="73">
        <f>IF(T671=0,0,TRUNC((2000/(T671)- IF(Q671="w",Parameter!$B$3,Parameter!$D$3))/IF(Q671="w",Parameter!$C$3,Parameter!$E$3)))</f>
        <v>0</v>
      </c>
      <c r="V671" s="80"/>
      <c r="W671" s="79" t="s">
        <v>44</v>
      </c>
      <c r="X671" s="81"/>
      <c r="Y671" s="54">
        <f>IF($G671="w",0,IF(AND($V671=0,$X671=0),0,TRUNC((1000/($V671*60+$X671)-IF($G671="w",Parameter!$B$6,Parameter!$D$6))/IF($G671="w",Parameter!$C$6,Parameter!$E$6))))</f>
        <v>0</v>
      </c>
      <c r="Z671" s="37"/>
      <c r="AA671" s="104">
        <f>IF(Z671=0,0,TRUNC((SQRT(Z671)- IF($G671="w",Parameter!$B$11,Parameter!$D$11))/IF($G671="w",Parameter!$C$11,Parameter!$E$11)))</f>
        <v>0</v>
      </c>
      <c r="AB671" s="105"/>
      <c r="AC671" s="104">
        <f>IF(AB671=0,0,TRUNC((SQRT(AB671)- IF($G671="w",Parameter!$B$10,Parameter!$D$10))/IF($G671="w",Parameter!$C$10,Parameter!$E$10)))</f>
        <v>0</v>
      </c>
      <c r="AD671" s="38"/>
      <c r="AE671" s="55">
        <f>IF(AD671=0,0,TRUNC((SQRT(AD671)- IF($G671="w",Parameter!$B$15,Parameter!$D$15))/IF($G671="w",Parameter!$C$15,Parameter!$E$15)))</f>
        <v>0</v>
      </c>
      <c r="AF671" s="32"/>
      <c r="AG671" s="55">
        <f>IF(AF671=0,0,TRUNC((SQRT(AF671)- IF($G671="w",Parameter!$B$12,Parameter!$D$12))/IF($G671="w",Parameter!$C$12,Parameter!$E$12)))</f>
        <v>0</v>
      </c>
      <c r="AH671" s="60">
        <f t="shared" si="141"/>
        <v>0</v>
      </c>
      <c r="AI671" s="61">
        <f>LOOKUP($F671,Urkunde!$A$2:$A$16,IF($G671="w",Urkunde!$B$2:$B$16,Urkunde!$D$2:$D$16))</f>
        <v>0</v>
      </c>
      <c r="AJ671" s="61">
        <f>LOOKUP($F671,Urkunde!$A$2:$A$16,IF($G671="w",Urkunde!$C$2:$C$16,Urkunde!$E$2:$E$16))</f>
        <v>0</v>
      </c>
      <c r="AK671" s="61" t="str">
        <f t="shared" si="142"/>
        <v>-</v>
      </c>
      <c r="AL671" s="29">
        <f t="shared" si="143"/>
        <v>0</v>
      </c>
      <c r="AM671" s="21">
        <f t="shared" si="144"/>
        <v>0</v>
      </c>
      <c r="AN671" s="21">
        <f t="shared" si="145"/>
        <v>0</v>
      </c>
      <c r="AO671" s="21">
        <f t="shared" si="146"/>
        <v>0</v>
      </c>
      <c r="AP671" s="21">
        <f t="shared" si="147"/>
        <v>0</v>
      </c>
      <c r="AQ671" s="21">
        <f t="shared" si="148"/>
        <v>0</v>
      </c>
      <c r="AR671" s="21">
        <f t="shared" si="149"/>
        <v>0</v>
      </c>
      <c r="AS671" s="21">
        <f t="shared" si="150"/>
        <v>0</v>
      </c>
      <c r="AT671" s="21">
        <f t="shared" si="151"/>
        <v>0</v>
      </c>
      <c r="AU671" s="21">
        <f t="shared" si="152"/>
        <v>0</v>
      </c>
      <c r="AV671" s="21">
        <f t="shared" si="153"/>
        <v>0</v>
      </c>
    </row>
    <row r="672" spans="1:48" ht="15.6" x14ac:dyDescent="0.3">
      <c r="A672" s="51"/>
      <c r="B672" s="50"/>
      <c r="C672" s="96"/>
      <c r="D672" s="96"/>
      <c r="E672" s="49"/>
      <c r="F672" s="52">
        <f t="shared" si="140"/>
        <v>0</v>
      </c>
      <c r="G672" s="48"/>
      <c r="H672" s="38"/>
      <c r="I672" s="54">
        <f>IF(H672=0,0,TRUNC((50/(H672+0.24)- IF($G672="w",Parameter!$B$3,Parameter!$D$3))/IF($G672="w",Parameter!$C$3,Parameter!$E$3)))</f>
        <v>0</v>
      </c>
      <c r="J672" s="105"/>
      <c r="K672" s="54">
        <f>IF(J672=0,0,TRUNC((75/(J672+0.24)- IF($G672="w",Parameter!$B$3,Parameter!$D$3))/IF($G672="w",Parameter!$C$3,Parameter!$E$3)))</f>
        <v>0</v>
      </c>
      <c r="L672" s="105"/>
      <c r="M672" s="54">
        <f>IF(L672=0,0,TRUNC((100/(L672+0.24)- IF($G672="w",Parameter!$B$3,Parameter!$D$3))/IF($G672="w",Parameter!$C$3,Parameter!$E$3)))</f>
        <v>0</v>
      </c>
      <c r="N672" s="80"/>
      <c r="O672" s="79" t="s">
        <v>44</v>
      </c>
      <c r="P672" s="81"/>
      <c r="Q672" s="54">
        <f>IF($G672="m",0,IF(AND($P672=0,$N672=0),0,TRUNC((800/($N672*60+$P672)-IF($G672="w",Parameter!$B$6,Parameter!$D$6))/IF($G672="w",Parameter!$C$6,Parameter!$E$6))))</f>
        <v>0</v>
      </c>
      <c r="R672" s="106"/>
      <c r="S672" s="73">
        <f>IF(R672=0,0,TRUNC((2000/(R672)- IF(Q672="w",Parameter!$B$6,Parameter!$D$6))/IF(Q672="w",Parameter!$C$6,Parameter!$E$6)))</f>
        <v>0</v>
      </c>
      <c r="T672" s="106"/>
      <c r="U672" s="73">
        <f>IF(T672=0,0,TRUNC((2000/(T672)- IF(Q672="w",Parameter!$B$3,Parameter!$D$3))/IF(Q672="w",Parameter!$C$3,Parameter!$E$3)))</f>
        <v>0</v>
      </c>
      <c r="V672" s="80"/>
      <c r="W672" s="79" t="s">
        <v>44</v>
      </c>
      <c r="X672" s="81"/>
      <c r="Y672" s="54">
        <f>IF($G672="w",0,IF(AND($V672=0,$X672=0),0,TRUNC((1000/($V672*60+$X672)-IF($G672="w",Parameter!$B$6,Parameter!$D$6))/IF($G672="w",Parameter!$C$6,Parameter!$E$6))))</f>
        <v>0</v>
      </c>
      <c r="Z672" s="37"/>
      <c r="AA672" s="104">
        <f>IF(Z672=0,0,TRUNC((SQRT(Z672)- IF($G672="w",Parameter!$B$11,Parameter!$D$11))/IF($G672="w",Parameter!$C$11,Parameter!$E$11)))</f>
        <v>0</v>
      </c>
      <c r="AB672" s="105"/>
      <c r="AC672" s="104">
        <f>IF(AB672=0,0,TRUNC((SQRT(AB672)- IF($G672="w",Parameter!$B$10,Parameter!$D$10))/IF($G672="w",Parameter!$C$10,Parameter!$E$10)))</f>
        <v>0</v>
      </c>
      <c r="AD672" s="38"/>
      <c r="AE672" s="55">
        <f>IF(AD672=0,0,TRUNC((SQRT(AD672)- IF($G672="w",Parameter!$B$15,Parameter!$D$15))/IF($G672="w",Parameter!$C$15,Parameter!$E$15)))</f>
        <v>0</v>
      </c>
      <c r="AF672" s="32"/>
      <c r="AG672" s="55">
        <f>IF(AF672=0,0,TRUNC((SQRT(AF672)- IF($G672="w",Parameter!$B$12,Parameter!$D$12))/IF($G672="w",Parameter!$C$12,Parameter!$E$12)))</f>
        <v>0</v>
      </c>
      <c r="AH672" s="60">
        <f t="shared" si="141"/>
        <v>0</v>
      </c>
      <c r="AI672" s="61">
        <f>LOOKUP($F672,Urkunde!$A$2:$A$16,IF($G672="w",Urkunde!$B$2:$B$16,Urkunde!$D$2:$D$16))</f>
        <v>0</v>
      </c>
      <c r="AJ672" s="61">
        <f>LOOKUP($F672,Urkunde!$A$2:$A$16,IF($G672="w",Urkunde!$C$2:$C$16,Urkunde!$E$2:$E$16))</f>
        <v>0</v>
      </c>
      <c r="AK672" s="61" t="str">
        <f t="shared" si="142"/>
        <v>-</v>
      </c>
      <c r="AL672" s="29">
        <f t="shared" si="143"/>
        <v>0</v>
      </c>
      <c r="AM672" s="21">
        <f t="shared" si="144"/>
        <v>0</v>
      </c>
      <c r="AN672" s="21">
        <f t="shared" si="145"/>
        <v>0</v>
      </c>
      <c r="AO672" s="21">
        <f t="shared" si="146"/>
        <v>0</v>
      </c>
      <c r="AP672" s="21">
        <f t="shared" si="147"/>
        <v>0</v>
      </c>
      <c r="AQ672" s="21">
        <f t="shared" si="148"/>
        <v>0</v>
      </c>
      <c r="AR672" s="21">
        <f t="shared" si="149"/>
        <v>0</v>
      </c>
      <c r="AS672" s="21">
        <f t="shared" si="150"/>
        <v>0</v>
      </c>
      <c r="AT672" s="21">
        <f t="shared" si="151"/>
        <v>0</v>
      </c>
      <c r="AU672" s="21">
        <f t="shared" si="152"/>
        <v>0</v>
      </c>
      <c r="AV672" s="21">
        <f t="shared" si="153"/>
        <v>0</v>
      </c>
    </row>
    <row r="673" spans="1:48" ht="15.6" x14ac:dyDescent="0.3">
      <c r="A673" s="51"/>
      <c r="B673" s="50"/>
      <c r="C673" s="96"/>
      <c r="D673" s="96"/>
      <c r="E673" s="49"/>
      <c r="F673" s="52">
        <f t="shared" si="140"/>
        <v>0</v>
      </c>
      <c r="G673" s="48"/>
      <c r="H673" s="38"/>
      <c r="I673" s="54">
        <f>IF(H673=0,0,TRUNC((50/(H673+0.24)- IF($G673="w",Parameter!$B$3,Parameter!$D$3))/IF($G673="w",Parameter!$C$3,Parameter!$E$3)))</f>
        <v>0</v>
      </c>
      <c r="J673" s="105"/>
      <c r="K673" s="54">
        <f>IF(J673=0,0,TRUNC((75/(J673+0.24)- IF($G673="w",Parameter!$B$3,Parameter!$D$3))/IF($G673="w",Parameter!$C$3,Parameter!$E$3)))</f>
        <v>0</v>
      </c>
      <c r="L673" s="105"/>
      <c r="M673" s="54">
        <f>IF(L673=0,0,TRUNC((100/(L673+0.24)- IF($G673="w",Parameter!$B$3,Parameter!$D$3))/IF($G673="w",Parameter!$C$3,Parameter!$E$3)))</f>
        <v>0</v>
      </c>
      <c r="N673" s="80"/>
      <c r="O673" s="79" t="s">
        <v>44</v>
      </c>
      <c r="P673" s="81"/>
      <c r="Q673" s="54">
        <f>IF($G673="m",0,IF(AND($P673=0,$N673=0),0,TRUNC((800/($N673*60+$P673)-IF($G673="w",Parameter!$B$6,Parameter!$D$6))/IF($G673="w",Parameter!$C$6,Parameter!$E$6))))</f>
        <v>0</v>
      </c>
      <c r="R673" s="106"/>
      <c r="S673" s="73">
        <f>IF(R673=0,0,TRUNC((2000/(R673)- IF(Q673="w",Parameter!$B$6,Parameter!$D$6))/IF(Q673="w",Parameter!$C$6,Parameter!$E$6)))</f>
        <v>0</v>
      </c>
      <c r="T673" s="106"/>
      <c r="U673" s="73">
        <f>IF(T673=0,0,TRUNC((2000/(T673)- IF(Q673="w",Parameter!$B$3,Parameter!$D$3))/IF(Q673="w",Parameter!$C$3,Parameter!$E$3)))</f>
        <v>0</v>
      </c>
      <c r="V673" s="80"/>
      <c r="W673" s="79" t="s">
        <v>44</v>
      </c>
      <c r="X673" s="81"/>
      <c r="Y673" s="54">
        <f>IF($G673="w",0,IF(AND($V673=0,$X673=0),0,TRUNC((1000/($V673*60+$X673)-IF($G673="w",Parameter!$B$6,Parameter!$D$6))/IF($G673="w",Parameter!$C$6,Parameter!$E$6))))</f>
        <v>0</v>
      </c>
      <c r="Z673" s="37"/>
      <c r="AA673" s="104">
        <f>IF(Z673=0,0,TRUNC((SQRT(Z673)- IF($G673="w",Parameter!$B$11,Parameter!$D$11))/IF($G673="w",Parameter!$C$11,Parameter!$E$11)))</f>
        <v>0</v>
      </c>
      <c r="AB673" s="105"/>
      <c r="AC673" s="104">
        <f>IF(AB673=0,0,TRUNC((SQRT(AB673)- IF($G673="w",Parameter!$B$10,Parameter!$D$10))/IF($G673="w",Parameter!$C$10,Parameter!$E$10)))</f>
        <v>0</v>
      </c>
      <c r="AD673" s="38"/>
      <c r="AE673" s="55">
        <f>IF(AD673=0,0,TRUNC((SQRT(AD673)- IF($G673="w",Parameter!$B$15,Parameter!$D$15))/IF($G673="w",Parameter!$C$15,Parameter!$E$15)))</f>
        <v>0</v>
      </c>
      <c r="AF673" s="32"/>
      <c r="AG673" s="55">
        <f>IF(AF673=0,0,TRUNC((SQRT(AF673)- IF($G673="w",Parameter!$B$12,Parameter!$D$12))/IF($G673="w",Parameter!$C$12,Parameter!$E$12)))</f>
        <v>0</v>
      </c>
      <c r="AH673" s="60">
        <f t="shared" si="141"/>
        <v>0</v>
      </c>
      <c r="AI673" s="61">
        <f>LOOKUP($F673,Urkunde!$A$2:$A$16,IF($G673="w",Urkunde!$B$2:$B$16,Urkunde!$D$2:$D$16))</f>
        <v>0</v>
      </c>
      <c r="AJ673" s="61">
        <f>LOOKUP($F673,Urkunde!$A$2:$A$16,IF($G673="w",Urkunde!$C$2:$C$16,Urkunde!$E$2:$E$16))</f>
        <v>0</v>
      </c>
      <c r="AK673" s="61" t="str">
        <f t="shared" si="142"/>
        <v>-</v>
      </c>
      <c r="AL673" s="29">
        <f t="shared" si="143"/>
        <v>0</v>
      </c>
      <c r="AM673" s="21">
        <f t="shared" si="144"/>
        <v>0</v>
      </c>
      <c r="AN673" s="21">
        <f t="shared" si="145"/>
        <v>0</v>
      </c>
      <c r="AO673" s="21">
        <f t="shared" si="146"/>
        <v>0</v>
      </c>
      <c r="AP673" s="21">
        <f t="shared" si="147"/>
        <v>0</v>
      </c>
      <c r="AQ673" s="21">
        <f t="shared" si="148"/>
        <v>0</v>
      </c>
      <c r="AR673" s="21">
        <f t="shared" si="149"/>
        <v>0</v>
      </c>
      <c r="AS673" s="21">
        <f t="shared" si="150"/>
        <v>0</v>
      </c>
      <c r="AT673" s="21">
        <f t="shared" si="151"/>
        <v>0</v>
      </c>
      <c r="AU673" s="21">
        <f t="shared" si="152"/>
        <v>0</v>
      </c>
      <c r="AV673" s="21">
        <f t="shared" si="153"/>
        <v>0</v>
      </c>
    </row>
    <row r="674" spans="1:48" ht="15.6" x14ac:dyDescent="0.3">
      <c r="A674" s="51"/>
      <c r="B674" s="50"/>
      <c r="C674" s="96"/>
      <c r="D674" s="96"/>
      <c r="E674" s="49"/>
      <c r="F674" s="52">
        <f t="shared" si="140"/>
        <v>0</v>
      </c>
      <c r="G674" s="48"/>
      <c r="H674" s="38"/>
      <c r="I674" s="54">
        <f>IF(H674=0,0,TRUNC((50/(H674+0.24)- IF($G674="w",Parameter!$B$3,Parameter!$D$3))/IF($G674="w",Parameter!$C$3,Parameter!$E$3)))</f>
        <v>0</v>
      </c>
      <c r="J674" s="105"/>
      <c r="K674" s="54">
        <f>IF(J674=0,0,TRUNC((75/(J674+0.24)- IF($G674="w",Parameter!$B$3,Parameter!$D$3))/IF($G674="w",Parameter!$C$3,Parameter!$E$3)))</f>
        <v>0</v>
      </c>
      <c r="L674" s="105"/>
      <c r="M674" s="54">
        <f>IF(L674=0,0,TRUNC((100/(L674+0.24)- IF($G674="w",Parameter!$B$3,Parameter!$D$3))/IF($G674="w",Parameter!$C$3,Parameter!$E$3)))</f>
        <v>0</v>
      </c>
      <c r="N674" s="80"/>
      <c r="O674" s="79" t="s">
        <v>44</v>
      </c>
      <c r="P674" s="81"/>
      <c r="Q674" s="54">
        <f>IF($G674="m",0,IF(AND($P674=0,$N674=0),0,TRUNC((800/($N674*60+$P674)-IF($G674="w",Parameter!$B$6,Parameter!$D$6))/IF($G674="w",Parameter!$C$6,Parameter!$E$6))))</f>
        <v>0</v>
      </c>
      <c r="R674" s="106"/>
      <c r="S674" s="73">
        <f>IF(R674=0,0,TRUNC((2000/(R674)- IF(Q674="w",Parameter!$B$6,Parameter!$D$6))/IF(Q674="w",Parameter!$C$6,Parameter!$E$6)))</f>
        <v>0</v>
      </c>
      <c r="T674" s="106"/>
      <c r="U674" s="73">
        <f>IF(T674=0,0,TRUNC((2000/(T674)- IF(Q674="w",Parameter!$B$3,Parameter!$D$3))/IF(Q674="w",Parameter!$C$3,Parameter!$E$3)))</f>
        <v>0</v>
      </c>
      <c r="V674" s="80"/>
      <c r="W674" s="79" t="s">
        <v>44</v>
      </c>
      <c r="X674" s="81"/>
      <c r="Y674" s="54">
        <f>IF($G674="w",0,IF(AND($V674=0,$X674=0),0,TRUNC((1000/($V674*60+$X674)-IF($G674="w",Parameter!$B$6,Parameter!$D$6))/IF($G674="w",Parameter!$C$6,Parameter!$E$6))))</f>
        <v>0</v>
      </c>
      <c r="Z674" s="37"/>
      <c r="AA674" s="104">
        <f>IF(Z674=0,0,TRUNC((SQRT(Z674)- IF($G674="w",Parameter!$B$11,Parameter!$D$11))/IF($G674="w",Parameter!$C$11,Parameter!$E$11)))</f>
        <v>0</v>
      </c>
      <c r="AB674" s="105"/>
      <c r="AC674" s="104">
        <f>IF(AB674=0,0,TRUNC((SQRT(AB674)- IF($G674="w",Parameter!$B$10,Parameter!$D$10))/IF($G674="w",Parameter!$C$10,Parameter!$E$10)))</f>
        <v>0</v>
      </c>
      <c r="AD674" s="38"/>
      <c r="AE674" s="55">
        <f>IF(AD674=0,0,TRUNC((SQRT(AD674)- IF($G674="w",Parameter!$B$15,Parameter!$D$15))/IF($G674="w",Parameter!$C$15,Parameter!$E$15)))</f>
        <v>0</v>
      </c>
      <c r="AF674" s="32"/>
      <c r="AG674" s="55">
        <f>IF(AF674=0,0,TRUNC((SQRT(AF674)- IF($G674="w",Parameter!$B$12,Parameter!$D$12))/IF($G674="w",Parameter!$C$12,Parameter!$E$12)))</f>
        <v>0</v>
      </c>
      <c r="AH674" s="60">
        <f t="shared" si="141"/>
        <v>0</v>
      </c>
      <c r="AI674" s="61">
        <f>LOOKUP($F674,Urkunde!$A$2:$A$16,IF($G674="w",Urkunde!$B$2:$B$16,Urkunde!$D$2:$D$16))</f>
        <v>0</v>
      </c>
      <c r="AJ674" s="61">
        <f>LOOKUP($F674,Urkunde!$A$2:$A$16,IF($G674="w",Urkunde!$C$2:$C$16,Urkunde!$E$2:$E$16))</f>
        <v>0</v>
      </c>
      <c r="AK674" s="61" t="str">
        <f t="shared" si="142"/>
        <v>-</v>
      </c>
      <c r="AL674" s="29">
        <f t="shared" si="143"/>
        <v>0</v>
      </c>
      <c r="AM674" s="21">
        <f t="shared" si="144"/>
        <v>0</v>
      </c>
      <c r="AN674" s="21">
        <f t="shared" si="145"/>
        <v>0</v>
      </c>
      <c r="AO674" s="21">
        <f t="shared" si="146"/>
        <v>0</v>
      </c>
      <c r="AP674" s="21">
        <f t="shared" si="147"/>
        <v>0</v>
      </c>
      <c r="AQ674" s="21">
        <f t="shared" si="148"/>
        <v>0</v>
      </c>
      <c r="AR674" s="21">
        <f t="shared" si="149"/>
        <v>0</v>
      </c>
      <c r="AS674" s="21">
        <f t="shared" si="150"/>
        <v>0</v>
      </c>
      <c r="AT674" s="21">
        <f t="shared" si="151"/>
        <v>0</v>
      </c>
      <c r="AU674" s="21">
        <f t="shared" si="152"/>
        <v>0</v>
      </c>
      <c r="AV674" s="21">
        <f t="shared" si="153"/>
        <v>0</v>
      </c>
    </row>
    <row r="675" spans="1:48" ht="15.6" x14ac:dyDescent="0.3">
      <c r="A675" s="51"/>
      <c r="B675" s="50"/>
      <c r="C675" s="96"/>
      <c r="D675" s="96"/>
      <c r="E675" s="49"/>
      <c r="F675" s="52">
        <f t="shared" si="140"/>
        <v>0</v>
      </c>
      <c r="G675" s="48"/>
      <c r="H675" s="38"/>
      <c r="I675" s="54">
        <f>IF(H675=0,0,TRUNC((50/(H675+0.24)- IF($G675="w",Parameter!$B$3,Parameter!$D$3))/IF($G675="w",Parameter!$C$3,Parameter!$E$3)))</f>
        <v>0</v>
      </c>
      <c r="J675" s="105"/>
      <c r="K675" s="54">
        <f>IF(J675=0,0,TRUNC((75/(J675+0.24)- IF($G675="w",Parameter!$B$3,Parameter!$D$3))/IF($G675="w",Parameter!$C$3,Parameter!$E$3)))</f>
        <v>0</v>
      </c>
      <c r="L675" s="105"/>
      <c r="M675" s="54">
        <f>IF(L675=0,0,TRUNC((100/(L675+0.24)- IF($G675="w",Parameter!$B$3,Parameter!$D$3))/IF($G675="w",Parameter!$C$3,Parameter!$E$3)))</f>
        <v>0</v>
      </c>
      <c r="N675" s="80"/>
      <c r="O675" s="79" t="s">
        <v>44</v>
      </c>
      <c r="P675" s="81"/>
      <c r="Q675" s="54">
        <f>IF($G675="m",0,IF(AND($P675=0,$N675=0),0,TRUNC((800/($N675*60+$P675)-IF($G675="w",Parameter!$B$6,Parameter!$D$6))/IF($G675="w",Parameter!$C$6,Parameter!$E$6))))</f>
        <v>0</v>
      </c>
      <c r="R675" s="106"/>
      <c r="S675" s="73">
        <f>IF(R675=0,0,TRUNC((2000/(R675)- IF(Q675="w",Parameter!$B$6,Parameter!$D$6))/IF(Q675="w",Parameter!$C$6,Parameter!$E$6)))</f>
        <v>0</v>
      </c>
      <c r="T675" s="106"/>
      <c r="U675" s="73">
        <f>IF(T675=0,0,TRUNC((2000/(T675)- IF(Q675="w",Parameter!$B$3,Parameter!$D$3))/IF(Q675="w",Parameter!$C$3,Parameter!$E$3)))</f>
        <v>0</v>
      </c>
      <c r="V675" s="80"/>
      <c r="W675" s="79" t="s">
        <v>44</v>
      </c>
      <c r="X675" s="81"/>
      <c r="Y675" s="54">
        <f>IF($G675="w",0,IF(AND($V675=0,$X675=0),0,TRUNC((1000/($V675*60+$X675)-IF($G675="w",Parameter!$B$6,Parameter!$D$6))/IF($G675="w",Parameter!$C$6,Parameter!$E$6))))</f>
        <v>0</v>
      </c>
      <c r="Z675" s="37"/>
      <c r="AA675" s="104">
        <f>IF(Z675=0,0,TRUNC((SQRT(Z675)- IF($G675="w",Parameter!$B$11,Parameter!$D$11))/IF($G675="w",Parameter!$C$11,Parameter!$E$11)))</f>
        <v>0</v>
      </c>
      <c r="AB675" s="105"/>
      <c r="AC675" s="104">
        <f>IF(AB675=0,0,TRUNC((SQRT(AB675)- IF($G675="w",Parameter!$B$10,Parameter!$D$10))/IF($G675="w",Parameter!$C$10,Parameter!$E$10)))</f>
        <v>0</v>
      </c>
      <c r="AD675" s="38"/>
      <c r="AE675" s="55">
        <f>IF(AD675=0,0,TRUNC((SQRT(AD675)- IF($G675="w",Parameter!$B$15,Parameter!$D$15))/IF($G675="w",Parameter!$C$15,Parameter!$E$15)))</f>
        <v>0</v>
      </c>
      <c r="AF675" s="32"/>
      <c r="AG675" s="55">
        <f>IF(AF675=0,0,TRUNC((SQRT(AF675)- IF($G675="w",Parameter!$B$12,Parameter!$D$12))/IF($G675="w",Parameter!$C$12,Parameter!$E$12)))</f>
        <v>0</v>
      </c>
      <c r="AH675" s="60">
        <f t="shared" si="141"/>
        <v>0</v>
      </c>
      <c r="AI675" s="61">
        <f>LOOKUP($F675,Urkunde!$A$2:$A$16,IF($G675="w",Urkunde!$B$2:$B$16,Urkunde!$D$2:$D$16))</f>
        <v>0</v>
      </c>
      <c r="AJ675" s="61">
        <f>LOOKUP($F675,Urkunde!$A$2:$A$16,IF($G675="w",Urkunde!$C$2:$C$16,Urkunde!$E$2:$E$16))</f>
        <v>0</v>
      </c>
      <c r="AK675" s="61" t="str">
        <f t="shared" si="142"/>
        <v>-</v>
      </c>
      <c r="AL675" s="29">
        <f t="shared" si="143"/>
        <v>0</v>
      </c>
      <c r="AM675" s="21">
        <f t="shared" si="144"/>
        <v>0</v>
      </c>
      <c r="AN675" s="21">
        <f t="shared" si="145"/>
        <v>0</v>
      </c>
      <c r="AO675" s="21">
        <f t="shared" si="146"/>
        <v>0</v>
      </c>
      <c r="AP675" s="21">
        <f t="shared" si="147"/>
        <v>0</v>
      </c>
      <c r="AQ675" s="21">
        <f t="shared" si="148"/>
        <v>0</v>
      </c>
      <c r="AR675" s="21">
        <f t="shared" si="149"/>
        <v>0</v>
      </c>
      <c r="AS675" s="21">
        <f t="shared" si="150"/>
        <v>0</v>
      </c>
      <c r="AT675" s="21">
        <f t="shared" si="151"/>
        <v>0</v>
      </c>
      <c r="AU675" s="21">
        <f t="shared" si="152"/>
        <v>0</v>
      </c>
      <c r="AV675" s="21">
        <f t="shared" si="153"/>
        <v>0</v>
      </c>
    </row>
    <row r="676" spans="1:48" ht="15.6" x14ac:dyDescent="0.3">
      <c r="A676" s="51"/>
      <c r="B676" s="50"/>
      <c r="C676" s="96"/>
      <c r="D676" s="96"/>
      <c r="E676" s="49"/>
      <c r="F676" s="52">
        <f t="shared" si="140"/>
        <v>0</v>
      </c>
      <c r="G676" s="48"/>
      <c r="H676" s="38"/>
      <c r="I676" s="54">
        <f>IF(H676=0,0,TRUNC((50/(H676+0.24)- IF($G676="w",Parameter!$B$3,Parameter!$D$3))/IF($G676="w",Parameter!$C$3,Parameter!$E$3)))</f>
        <v>0</v>
      </c>
      <c r="J676" s="105"/>
      <c r="K676" s="54">
        <f>IF(J676=0,0,TRUNC((75/(J676+0.24)- IF($G676="w",Parameter!$B$3,Parameter!$D$3))/IF($G676="w",Parameter!$C$3,Parameter!$E$3)))</f>
        <v>0</v>
      </c>
      <c r="L676" s="105"/>
      <c r="M676" s="54">
        <f>IF(L676=0,0,TRUNC((100/(L676+0.24)- IF($G676="w",Parameter!$B$3,Parameter!$D$3))/IF($G676="w",Parameter!$C$3,Parameter!$E$3)))</f>
        <v>0</v>
      </c>
      <c r="N676" s="80"/>
      <c r="O676" s="79" t="s">
        <v>44</v>
      </c>
      <c r="P676" s="81"/>
      <c r="Q676" s="54">
        <f>IF($G676="m",0,IF(AND($P676=0,$N676=0),0,TRUNC((800/($N676*60+$P676)-IF($G676="w",Parameter!$B$6,Parameter!$D$6))/IF($G676="w",Parameter!$C$6,Parameter!$E$6))))</f>
        <v>0</v>
      </c>
      <c r="R676" s="106"/>
      <c r="S676" s="73">
        <f>IF(R676=0,0,TRUNC((2000/(R676)- IF(Q676="w",Parameter!$B$6,Parameter!$D$6))/IF(Q676="w",Parameter!$C$6,Parameter!$E$6)))</f>
        <v>0</v>
      </c>
      <c r="T676" s="106"/>
      <c r="U676" s="73">
        <f>IF(T676=0,0,TRUNC((2000/(T676)- IF(Q676="w",Parameter!$B$3,Parameter!$D$3))/IF(Q676="w",Parameter!$C$3,Parameter!$E$3)))</f>
        <v>0</v>
      </c>
      <c r="V676" s="80"/>
      <c r="W676" s="79" t="s">
        <v>44</v>
      </c>
      <c r="X676" s="81"/>
      <c r="Y676" s="54">
        <f>IF($G676="w",0,IF(AND($V676=0,$X676=0),0,TRUNC((1000/($V676*60+$X676)-IF($G676="w",Parameter!$B$6,Parameter!$D$6))/IF($G676="w",Parameter!$C$6,Parameter!$E$6))))</f>
        <v>0</v>
      </c>
      <c r="Z676" s="37"/>
      <c r="AA676" s="104">
        <f>IF(Z676=0,0,TRUNC((SQRT(Z676)- IF($G676="w",Parameter!$B$11,Parameter!$D$11))/IF($G676="w",Parameter!$C$11,Parameter!$E$11)))</f>
        <v>0</v>
      </c>
      <c r="AB676" s="105"/>
      <c r="AC676" s="104">
        <f>IF(AB676=0,0,TRUNC((SQRT(AB676)- IF($G676="w",Parameter!$B$10,Parameter!$D$10))/IF($G676="w",Parameter!$C$10,Parameter!$E$10)))</f>
        <v>0</v>
      </c>
      <c r="AD676" s="38"/>
      <c r="AE676" s="55">
        <f>IF(AD676=0,0,TRUNC((SQRT(AD676)- IF($G676="w",Parameter!$B$15,Parameter!$D$15))/IF($G676="w",Parameter!$C$15,Parameter!$E$15)))</f>
        <v>0</v>
      </c>
      <c r="AF676" s="32"/>
      <c r="AG676" s="55">
        <f>IF(AF676=0,0,TRUNC((SQRT(AF676)- IF($G676="w",Parameter!$B$12,Parameter!$D$12))/IF($G676="w",Parameter!$C$12,Parameter!$E$12)))</f>
        <v>0</v>
      </c>
      <c r="AH676" s="60">
        <f t="shared" si="141"/>
        <v>0</v>
      </c>
      <c r="AI676" s="61">
        <f>LOOKUP($F676,Urkunde!$A$2:$A$16,IF($G676="w",Urkunde!$B$2:$B$16,Urkunde!$D$2:$D$16))</f>
        <v>0</v>
      </c>
      <c r="AJ676" s="61">
        <f>LOOKUP($F676,Urkunde!$A$2:$A$16,IF($G676="w",Urkunde!$C$2:$C$16,Urkunde!$E$2:$E$16))</f>
        <v>0</v>
      </c>
      <c r="AK676" s="61" t="str">
        <f t="shared" si="142"/>
        <v>-</v>
      </c>
      <c r="AL676" s="29">
        <f t="shared" si="143"/>
        <v>0</v>
      </c>
      <c r="AM676" s="21">
        <f t="shared" si="144"/>
        <v>0</v>
      </c>
      <c r="AN676" s="21">
        <f t="shared" si="145"/>
        <v>0</v>
      </c>
      <c r="AO676" s="21">
        <f t="shared" si="146"/>
        <v>0</v>
      </c>
      <c r="AP676" s="21">
        <f t="shared" si="147"/>
        <v>0</v>
      </c>
      <c r="AQ676" s="21">
        <f t="shared" si="148"/>
        <v>0</v>
      </c>
      <c r="AR676" s="21">
        <f t="shared" si="149"/>
        <v>0</v>
      </c>
      <c r="AS676" s="21">
        <f t="shared" si="150"/>
        <v>0</v>
      </c>
      <c r="AT676" s="21">
        <f t="shared" si="151"/>
        <v>0</v>
      </c>
      <c r="AU676" s="21">
        <f t="shared" si="152"/>
        <v>0</v>
      </c>
      <c r="AV676" s="21">
        <f t="shared" si="153"/>
        <v>0</v>
      </c>
    </row>
    <row r="677" spans="1:48" ht="15.6" x14ac:dyDescent="0.3">
      <c r="A677" s="51"/>
      <c r="B677" s="50"/>
      <c r="C677" s="96"/>
      <c r="D677" s="96"/>
      <c r="E677" s="49"/>
      <c r="F677" s="52">
        <f t="shared" si="140"/>
        <v>0</v>
      </c>
      <c r="G677" s="48"/>
      <c r="H677" s="38"/>
      <c r="I677" s="54">
        <f>IF(H677=0,0,TRUNC((50/(H677+0.24)- IF($G677="w",Parameter!$B$3,Parameter!$D$3))/IF($G677="w",Parameter!$C$3,Parameter!$E$3)))</f>
        <v>0</v>
      </c>
      <c r="J677" s="105"/>
      <c r="K677" s="54">
        <f>IF(J677=0,0,TRUNC((75/(J677+0.24)- IF($G677="w",Parameter!$B$3,Parameter!$D$3))/IF($G677="w",Parameter!$C$3,Parameter!$E$3)))</f>
        <v>0</v>
      </c>
      <c r="L677" s="105"/>
      <c r="M677" s="54">
        <f>IF(L677=0,0,TRUNC((100/(L677+0.24)- IF($G677="w",Parameter!$B$3,Parameter!$D$3))/IF($G677="w",Parameter!$C$3,Parameter!$E$3)))</f>
        <v>0</v>
      </c>
      <c r="N677" s="80"/>
      <c r="O677" s="79" t="s">
        <v>44</v>
      </c>
      <c r="P677" s="81"/>
      <c r="Q677" s="54">
        <f>IF($G677="m",0,IF(AND($P677=0,$N677=0),0,TRUNC((800/($N677*60+$P677)-IF($G677="w",Parameter!$B$6,Parameter!$D$6))/IF($G677="w",Parameter!$C$6,Parameter!$E$6))))</f>
        <v>0</v>
      </c>
      <c r="R677" s="106"/>
      <c r="S677" s="73">
        <f>IF(R677=0,0,TRUNC((2000/(R677)- IF(Q677="w",Parameter!$B$6,Parameter!$D$6))/IF(Q677="w",Parameter!$C$6,Parameter!$E$6)))</f>
        <v>0</v>
      </c>
      <c r="T677" s="106"/>
      <c r="U677" s="73">
        <f>IF(T677=0,0,TRUNC((2000/(T677)- IF(Q677="w",Parameter!$B$3,Parameter!$D$3))/IF(Q677="w",Parameter!$C$3,Parameter!$E$3)))</f>
        <v>0</v>
      </c>
      <c r="V677" s="80"/>
      <c r="W677" s="79" t="s">
        <v>44</v>
      </c>
      <c r="X677" s="81"/>
      <c r="Y677" s="54">
        <f>IF($G677="w",0,IF(AND($V677=0,$X677=0),0,TRUNC((1000/($V677*60+$X677)-IF($G677="w",Parameter!$B$6,Parameter!$D$6))/IF($G677="w",Parameter!$C$6,Parameter!$E$6))))</f>
        <v>0</v>
      </c>
      <c r="Z677" s="37"/>
      <c r="AA677" s="104">
        <f>IF(Z677=0,0,TRUNC((SQRT(Z677)- IF($G677="w",Parameter!$B$11,Parameter!$D$11))/IF($G677="w",Parameter!$C$11,Parameter!$E$11)))</f>
        <v>0</v>
      </c>
      <c r="AB677" s="105"/>
      <c r="AC677" s="104">
        <f>IF(AB677=0,0,TRUNC((SQRT(AB677)- IF($G677="w",Parameter!$B$10,Parameter!$D$10))/IF($G677="w",Parameter!$C$10,Parameter!$E$10)))</f>
        <v>0</v>
      </c>
      <c r="AD677" s="38"/>
      <c r="AE677" s="55">
        <f>IF(AD677=0,0,TRUNC((SQRT(AD677)- IF($G677="w",Parameter!$B$15,Parameter!$D$15))/IF($G677="w",Parameter!$C$15,Parameter!$E$15)))</f>
        <v>0</v>
      </c>
      <c r="AF677" s="32"/>
      <c r="AG677" s="55">
        <f>IF(AF677=0,0,TRUNC((SQRT(AF677)- IF($G677="w",Parameter!$B$12,Parameter!$D$12))/IF($G677="w",Parameter!$C$12,Parameter!$E$12)))</f>
        <v>0</v>
      </c>
      <c r="AH677" s="60">
        <f t="shared" si="141"/>
        <v>0</v>
      </c>
      <c r="AI677" s="61">
        <f>LOOKUP($F677,Urkunde!$A$2:$A$16,IF($G677="w",Urkunde!$B$2:$B$16,Urkunde!$D$2:$D$16))</f>
        <v>0</v>
      </c>
      <c r="AJ677" s="61">
        <f>LOOKUP($F677,Urkunde!$A$2:$A$16,IF($G677="w",Urkunde!$C$2:$C$16,Urkunde!$E$2:$E$16))</f>
        <v>0</v>
      </c>
      <c r="AK677" s="61" t="str">
        <f t="shared" si="142"/>
        <v>-</v>
      </c>
      <c r="AL677" s="29">
        <f t="shared" si="143"/>
        <v>0</v>
      </c>
      <c r="AM677" s="21">
        <f t="shared" si="144"/>
        <v>0</v>
      </c>
      <c r="AN677" s="21">
        <f t="shared" si="145"/>
        <v>0</v>
      </c>
      <c r="AO677" s="21">
        <f t="shared" si="146"/>
        <v>0</v>
      </c>
      <c r="AP677" s="21">
        <f t="shared" si="147"/>
        <v>0</v>
      </c>
      <c r="AQ677" s="21">
        <f t="shared" si="148"/>
        <v>0</v>
      </c>
      <c r="AR677" s="21">
        <f t="shared" si="149"/>
        <v>0</v>
      </c>
      <c r="AS677" s="21">
        <f t="shared" si="150"/>
        <v>0</v>
      </c>
      <c r="AT677" s="21">
        <f t="shared" si="151"/>
        <v>0</v>
      </c>
      <c r="AU677" s="21">
        <f t="shared" si="152"/>
        <v>0</v>
      </c>
      <c r="AV677" s="21">
        <f t="shared" si="153"/>
        <v>0</v>
      </c>
    </row>
    <row r="678" spans="1:48" ht="15.6" x14ac:dyDescent="0.3">
      <c r="A678" s="51"/>
      <c r="B678" s="50"/>
      <c r="C678" s="96"/>
      <c r="D678" s="96"/>
      <c r="E678" s="49"/>
      <c r="F678" s="52">
        <f t="shared" si="140"/>
        <v>0</v>
      </c>
      <c r="G678" s="48"/>
      <c r="H678" s="38"/>
      <c r="I678" s="54">
        <f>IF(H678=0,0,TRUNC((50/(H678+0.24)- IF($G678="w",Parameter!$B$3,Parameter!$D$3))/IF($G678="w",Parameter!$C$3,Parameter!$E$3)))</f>
        <v>0</v>
      </c>
      <c r="J678" s="105"/>
      <c r="K678" s="54">
        <f>IF(J678=0,0,TRUNC((75/(J678+0.24)- IF($G678="w",Parameter!$B$3,Parameter!$D$3))/IF($G678="w",Parameter!$C$3,Parameter!$E$3)))</f>
        <v>0</v>
      </c>
      <c r="L678" s="105"/>
      <c r="M678" s="54">
        <f>IF(L678=0,0,TRUNC((100/(L678+0.24)- IF($G678="w",Parameter!$B$3,Parameter!$D$3))/IF($G678="w",Parameter!$C$3,Parameter!$E$3)))</f>
        <v>0</v>
      </c>
      <c r="N678" s="80"/>
      <c r="O678" s="79" t="s">
        <v>44</v>
      </c>
      <c r="P678" s="81"/>
      <c r="Q678" s="54">
        <f>IF($G678="m",0,IF(AND($P678=0,$N678=0),0,TRUNC((800/($N678*60+$P678)-IF($G678="w",Parameter!$B$6,Parameter!$D$6))/IF($G678="w",Parameter!$C$6,Parameter!$E$6))))</f>
        <v>0</v>
      </c>
      <c r="R678" s="106"/>
      <c r="S678" s="73">
        <f>IF(R678=0,0,TRUNC((2000/(R678)- IF(Q678="w",Parameter!$B$6,Parameter!$D$6))/IF(Q678="w",Parameter!$C$6,Parameter!$E$6)))</f>
        <v>0</v>
      </c>
      <c r="T678" s="106"/>
      <c r="U678" s="73">
        <f>IF(T678=0,0,TRUNC((2000/(T678)- IF(Q678="w",Parameter!$B$3,Parameter!$D$3))/IF(Q678="w",Parameter!$C$3,Parameter!$E$3)))</f>
        <v>0</v>
      </c>
      <c r="V678" s="80"/>
      <c r="W678" s="79" t="s">
        <v>44</v>
      </c>
      <c r="X678" s="81"/>
      <c r="Y678" s="54">
        <f>IF($G678="w",0,IF(AND($V678=0,$X678=0),0,TRUNC((1000/($V678*60+$X678)-IF($G678="w",Parameter!$B$6,Parameter!$D$6))/IF($G678="w",Parameter!$C$6,Parameter!$E$6))))</f>
        <v>0</v>
      </c>
      <c r="Z678" s="37"/>
      <c r="AA678" s="104">
        <f>IF(Z678=0,0,TRUNC((SQRT(Z678)- IF($G678="w",Parameter!$B$11,Parameter!$D$11))/IF($G678="w",Parameter!$C$11,Parameter!$E$11)))</f>
        <v>0</v>
      </c>
      <c r="AB678" s="105"/>
      <c r="AC678" s="104">
        <f>IF(AB678=0,0,TRUNC((SQRT(AB678)- IF($G678="w",Parameter!$B$10,Parameter!$D$10))/IF($G678="w",Parameter!$C$10,Parameter!$E$10)))</f>
        <v>0</v>
      </c>
      <c r="AD678" s="38"/>
      <c r="AE678" s="55">
        <f>IF(AD678=0,0,TRUNC((SQRT(AD678)- IF($G678="w",Parameter!$B$15,Parameter!$D$15))/IF($G678="w",Parameter!$C$15,Parameter!$E$15)))</f>
        <v>0</v>
      </c>
      <c r="AF678" s="32"/>
      <c r="AG678" s="55">
        <f>IF(AF678=0,0,TRUNC((SQRT(AF678)- IF($G678="w",Parameter!$B$12,Parameter!$D$12))/IF($G678="w",Parameter!$C$12,Parameter!$E$12)))</f>
        <v>0</v>
      </c>
      <c r="AH678" s="60">
        <f t="shared" si="141"/>
        <v>0</v>
      </c>
      <c r="AI678" s="61">
        <f>LOOKUP($F678,Urkunde!$A$2:$A$16,IF($G678="w",Urkunde!$B$2:$B$16,Urkunde!$D$2:$D$16))</f>
        <v>0</v>
      </c>
      <c r="AJ678" s="61">
        <f>LOOKUP($F678,Urkunde!$A$2:$A$16,IF($G678="w",Urkunde!$C$2:$C$16,Urkunde!$E$2:$E$16))</f>
        <v>0</v>
      </c>
      <c r="AK678" s="61" t="str">
        <f t="shared" si="142"/>
        <v>-</v>
      </c>
      <c r="AL678" s="29">
        <f t="shared" si="143"/>
        <v>0</v>
      </c>
      <c r="AM678" s="21">
        <f t="shared" si="144"/>
        <v>0</v>
      </c>
      <c r="AN678" s="21">
        <f t="shared" si="145"/>
        <v>0</v>
      </c>
      <c r="AO678" s="21">
        <f t="shared" si="146"/>
        <v>0</v>
      </c>
      <c r="AP678" s="21">
        <f t="shared" si="147"/>
        <v>0</v>
      </c>
      <c r="AQ678" s="21">
        <f t="shared" si="148"/>
        <v>0</v>
      </c>
      <c r="AR678" s="21">
        <f t="shared" si="149"/>
        <v>0</v>
      </c>
      <c r="AS678" s="21">
        <f t="shared" si="150"/>
        <v>0</v>
      </c>
      <c r="AT678" s="21">
        <f t="shared" si="151"/>
        <v>0</v>
      </c>
      <c r="AU678" s="21">
        <f t="shared" si="152"/>
        <v>0</v>
      </c>
      <c r="AV678" s="21">
        <f t="shared" si="153"/>
        <v>0</v>
      </c>
    </row>
    <row r="679" spans="1:48" ht="15.6" x14ac:dyDescent="0.3">
      <c r="A679" s="51"/>
      <c r="B679" s="50"/>
      <c r="C679" s="96"/>
      <c r="D679" s="96"/>
      <c r="E679" s="49"/>
      <c r="F679" s="52">
        <f t="shared" si="140"/>
        <v>0</v>
      </c>
      <c r="G679" s="48"/>
      <c r="H679" s="38"/>
      <c r="I679" s="54">
        <f>IF(H679=0,0,TRUNC((50/(H679+0.24)- IF($G679="w",Parameter!$B$3,Parameter!$D$3))/IF($G679="w",Parameter!$C$3,Parameter!$E$3)))</f>
        <v>0</v>
      </c>
      <c r="J679" s="105"/>
      <c r="K679" s="54">
        <f>IF(J679=0,0,TRUNC((75/(J679+0.24)- IF($G679="w",Parameter!$B$3,Parameter!$D$3))/IF($G679="w",Parameter!$C$3,Parameter!$E$3)))</f>
        <v>0</v>
      </c>
      <c r="L679" s="105"/>
      <c r="M679" s="54">
        <f>IF(L679=0,0,TRUNC((100/(L679+0.24)- IF($G679="w",Parameter!$B$3,Parameter!$D$3))/IF($G679="w",Parameter!$C$3,Parameter!$E$3)))</f>
        <v>0</v>
      </c>
      <c r="N679" s="80"/>
      <c r="O679" s="79" t="s">
        <v>44</v>
      </c>
      <c r="P679" s="81"/>
      <c r="Q679" s="54">
        <f>IF($G679="m",0,IF(AND($P679=0,$N679=0),0,TRUNC((800/($N679*60+$P679)-IF($G679="w",Parameter!$B$6,Parameter!$D$6))/IF($G679="w",Parameter!$C$6,Parameter!$E$6))))</f>
        <v>0</v>
      </c>
      <c r="R679" s="106"/>
      <c r="S679" s="73">
        <f>IF(R679=0,0,TRUNC((2000/(R679)- IF(Q679="w",Parameter!$B$6,Parameter!$D$6))/IF(Q679="w",Parameter!$C$6,Parameter!$E$6)))</f>
        <v>0</v>
      </c>
      <c r="T679" s="106"/>
      <c r="U679" s="73">
        <f>IF(T679=0,0,TRUNC((2000/(T679)- IF(Q679="w",Parameter!$B$3,Parameter!$D$3))/IF(Q679="w",Parameter!$C$3,Parameter!$E$3)))</f>
        <v>0</v>
      </c>
      <c r="V679" s="80"/>
      <c r="W679" s="79" t="s">
        <v>44</v>
      </c>
      <c r="X679" s="81"/>
      <c r="Y679" s="54">
        <f>IF($G679="w",0,IF(AND($V679=0,$X679=0),0,TRUNC((1000/($V679*60+$X679)-IF($G679="w",Parameter!$B$6,Parameter!$D$6))/IF($G679="w",Parameter!$C$6,Parameter!$E$6))))</f>
        <v>0</v>
      </c>
      <c r="Z679" s="37"/>
      <c r="AA679" s="104">
        <f>IF(Z679=0,0,TRUNC((SQRT(Z679)- IF($G679="w",Parameter!$B$11,Parameter!$D$11))/IF($G679="w",Parameter!$C$11,Parameter!$E$11)))</f>
        <v>0</v>
      </c>
      <c r="AB679" s="105"/>
      <c r="AC679" s="104">
        <f>IF(AB679=0,0,TRUNC((SQRT(AB679)- IF($G679="w",Parameter!$B$10,Parameter!$D$10))/IF($G679="w",Parameter!$C$10,Parameter!$E$10)))</f>
        <v>0</v>
      </c>
      <c r="AD679" s="38"/>
      <c r="AE679" s="55">
        <f>IF(AD679=0,0,TRUNC((SQRT(AD679)- IF($G679="w",Parameter!$B$15,Parameter!$D$15))/IF($G679="w",Parameter!$C$15,Parameter!$E$15)))</f>
        <v>0</v>
      </c>
      <c r="AF679" s="32"/>
      <c r="AG679" s="55">
        <f>IF(AF679=0,0,TRUNC((SQRT(AF679)- IF($G679="w",Parameter!$B$12,Parameter!$D$12))/IF($G679="w",Parameter!$C$12,Parameter!$E$12)))</f>
        <v>0</v>
      </c>
      <c r="AH679" s="60">
        <f t="shared" si="141"/>
        <v>0</v>
      </c>
      <c r="AI679" s="61">
        <f>LOOKUP($F679,Urkunde!$A$2:$A$16,IF($G679="w",Urkunde!$B$2:$B$16,Urkunde!$D$2:$D$16))</f>
        <v>0</v>
      </c>
      <c r="AJ679" s="61">
        <f>LOOKUP($F679,Urkunde!$A$2:$A$16,IF($G679="w",Urkunde!$C$2:$C$16,Urkunde!$E$2:$E$16))</f>
        <v>0</v>
      </c>
      <c r="AK679" s="61" t="str">
        <f t="shared" si="142"/>
        <v>-</v>
      </c>
      <c r="AL679" s="29">
        <f t="shared" si="143"/>
        <v>0</v>
      </c>
      <c r="AM679" s="21">
        <f t="shared" si="144"/>
        <v>0</v>
      </c>
      <c r="AN679" s="21">
        <f t="shared" si="145"/>
        <v>0</v>
      </c>
      <c r="AO679" s="21">
        <f t="shared" si="146"/>
        <v>0</v>
      </c>
      <c r="AP679" s="21">
        <f t="shared" si="147"/>
        <v>0</v>
      </c>
      <c r="AQ679" s="21">
        <f t="shared" si="148"/>
        <v>0</v>
      </c>
      <c r="AR679" s="21">
        <f t="shared" si="149"/>
        <v>0</v>
      </c>
      <c r="AS679" s="21">
        <f t="shared" si="150"/>
        <v>0</v>
      </c>
      <c r="AT679" s="21">
        <f t="shared" si="151"/>
        <v>0</v>
      </c>
      <c r="AU679" s="21">
        <f t="shared" si="152"/>
        <v>0</v>
      </c>
      <c r="AV679" s="21">
        <f t="shared" si="153"/>
        <v>0</v>
      </c>
    </row>
    <row r="680" spans="1:48" ht="15.6" x14ac:dyDescent="0.3">
      <c r="A680" s="51"/>
      <c r="B680" s="50"/>
      <c r="C680" s="96"/>
      <c r="D680" s="96"/>
      <c r="E680" s="49"/>
      <c r="F680" s="52">
        <f t="shared" si="140"/>
        <v>0</v>
      </c>
      <c r="G680" s="48"/>
      <c r="H680" s="38"/>
      <c r="I680" s="54">
        <f>IF(H680=0,0,TRUNC((50/(H680+0.24)- IF($G680="w",Parameter!$B$3,Parameter!$D$3))/IF($G680="w",Parameter!$C$3,Parameter!$E$3)))</f>
        <v>0</v>
      </c>
      <c r="J680" s="105"/>
      <c r="K680" s="54">
        <f>IF(J680=0,0,TRUNC((75/(J680+0.24)- IF($G680="w",Parameter!$B$3,Parameter!$D$3))/IF($G680="w",Parameter!$C$3,Parameter!$E$3)))</f>
        <v>0</v>
      </c>
      <c r="L680" s="105"/>
      <c r="M680" s="54">
        <f>IF(L680=0,0,TRUNC((100/(L680+0.24)- IF($G680="w",Parameter!$B$3,Parameter!$D$3))/IF($G680="w",Parameter!$C$3,Parameter!$E$3)))</f>
        <v>0</v>
      </c>
      <c r="N680" s="80"/>
      <c r="O680" s="79" t="s">
        <v>44</v>
      </c>
      <c r="P680" s="81"/>
      <c r="Q680" s="54">
        <f>IF($G680="m",0,IF(AND($P680=0,$N680=0),0,TRUNC((800/($N680*60+$P680)-IF($G680="w",Parameter!$B$6,Parameter!$D$6))/IF($G680="w",Parameter!$C$6,Parameter!$E$6))))</f>
        <v>0</v>
      </c>
      <c r="R680" s="106"/>
      <c r="S680" s="73">
        <f>IF(R680=0,0,TRUNC((2000/(R680)- IF(Q680="w",Parameter!$B$6,Parameter!$D$6))/IF(Q680="w",Parameter!$C$6,Parameter!$E$6)))</f>
        <v>0</v>
      </c>
      <c r="T680" s="106"/>
      <c r="U680" s="73">
        <f>IF(T680=0,0,TRUNC((2000/(T680)- IF(Q680="w",Parameter!$B$3,Parameter!$D$3))/IF(Q680="w",Parameter!$C$3,Parameter!$E$3)))</f>
        <v>0</v>
      </c>
      <c r="V680" s="80"/>
      <c r="W680" s="79" t="s">
        <v>44</v>
      </c>
      <c r="X680" s="81"/>
      <c r="Y680" s="54">
        <f>IF($G680="w",0,IF(AND($V680=0,$X680=0),0,TRUNC((1000/($V680*60+$X680)-IF($G680="w",Parameter!$B$6,Parameter!$D$6))/IF($G680="w",Parameter!$C$6,Parameter!$E$6))))</f>
        <v>0</v>
      </c>
      <c r="Z680" s="37"/>
      <c r="AA680" s="104">
        <f>IF(Z680=0,0,TRUNC((SQRT(Z680)- IF($G680="w",Parameter!$B$11,Parameter!$D$11))/IF($G680="w",Parameter!$C$11,Parameter!$E$11)))</f>
        <v>0</v>
      </c>
      <c r="AB680" s="105"/>
      <c r="AC680" s="104">
        <f>IF(AB680=0,0,TRUNC((SQRT(AB680)- IF($G680="w",Parameter!$B$10,Parameter!$D$10))/IF($G680="w",Parameter!$C$10,Parameter!$E$10)))</f>
        <v>0</v>
      </c>
      <c r="AD680" s="38"/>
      <c r="AE680" s="55">
        <f>IF(AD680=0,0,TRUNC((SQRT(AD680)- IF($G680="w",Parameter!$B$15,Parameter!$D$15))/IF($G680="w",Parameter!$C$15,Parameter!$E$15)))</f>
        <v>0</v>
      </c>
      <c r="AF680" s="32"/>
      <c r="AG680" s="55">
        <f>IF(AF680=0,0,TRUNC((SQRT(AF680)- IF($G680="w",Parameter!$B$12,Parameter!$D$12))/IF($G680="w",Parameter!$C$12,Parameter!$E$12)))</f>
        <v>0</v>
      </c>
      <c r="AH680" s="60">
        <f t="shared" si="141"/>
        <v>0</v>
      </c>
      <c r="AI680" s="61">
        <f>LOOKUP($F680,Urkunde!$A$2:$A$16,IF($G680="w",Urkunde!$B$2:$B$16,Urkunde!$D$2:$D$16))</f>
        <v>0</v>
      </c>
      <c r="AJ680" s="61">
        <f>LOOKUP($F680,Urkunde!$A$2:$A$16,IF($G680="w",Urkunde!$C$2:$C$16,Urkunde!$E$2:$E$16))</f>
        <v>0</v>
      </c>
      <c r="AK680" s="61" t="str">
        <f t="shared" si="142"/>
        <v>-</v>
      </c>
      <c r="AL680" s="29">
        <f t="shared" si="143"/>
        <v>0</v>
      </c>
      <c r="AM680" s="21">
        <f t="shared" si="144"/>
        <v>0</v>
      </c>
      <c r="AN680" s="21">
        <f t="shared" si="145"/>
        <v>0</v>
      </c>
      <c r="AO680" s="21">
        <f t="shared" si="146"/>
        <v>0</v>
      </c>
      <c r="AP680" s="21">
        <f t="shared" si="147"/>
        <v>0</v>
      </c>
      <c r="AQ680" s="21">
        <f t="shared" si="148"/>
        <v>0</v>
      </c>
      <c r="AR680" s="21">
        <f t="shared" si="149"/>
        <v>0</v>
      </c>
      <c r="AS680" s="21">
        <f t="shared" si="150"/>
        <v>0</v>
      </c>
      <c r="AT680" s="21">
        <f t="shared" si="151"/>
        <v>0</v>
      </c>
      <c r="AU680" s="21">
        <f t="shared" si="152"/>
        <v>0</v>
      </c>
      <c r="AV680" s="21">
        <f t="shared" si="153"/>
        <v>0</v>
      </c>
    </row>
    <row r="681" spans="1:48" ht="15.6" x14ac:dyDescent="0.3">
      <c r="A681" s="51"/>
      <c r="B681" s="50"/>
      <c r="C681" s="96"/>
      <c r="D681" s="96"/>
      <c r="E681" s="49"/>
      <c r="F681" s="52">
        <f t="shared" si="140"/>
        <v>0</v>
      </c>
      <c r="G681" s="48"/>
      <c r="H681" s="38"/>
      <c r="I681" s="54">
        <f>IF(H681=0,0,TRUNC((50/(H681+0.24)- IF($G681="w",Parameter!$B$3,Parameter!$D$3))/IF($G681="w",Parameter!$C$3,Parameter!$E$3)))</f>
        <v>0</v>
      </c>
      <c r="J681" s="105"/>
      <c r="K681" s="54">
        <f>IF(J681=0,0,TRUNC((75/(J681+0.24)- IF($G681="w",Parameter!$B$3,Parameter!$D$3))/IF($G681="w",Parameter!$C$3,Parameter!$E$3)))</f>
        <v>0</v>
      </c>
      <c r="L681" s="105"/>
      <c r="M681" s="54">
        <f>IF(L681=0,0,TRUNC((100/(L681+0.24)- IF($G681="w",Parameter!$B$3,Parameter!$D$3))/IF($G681="w",Parameter!$C$3,Parameter!$E$3)))</f>
        <v>0</v>
      </c>
      <c r="N681" s="80"/>
      <c r="O681" s="79" t="s">
        <v>44</v>
      </c>
      <c r="P681" s="81"/>
      <c r="Q681" s="54">
        <f>IF($G681="m",0,IF(AND($P681=0,$N681=0),0,TRUNC((800/($N681*60+$P681)-IF($G681="w",Parameter!$B$6,Parameter!$D$6))/IF($G681="w",Parameter!$C$6,Parameter!$E$6))))</f>
        <v>0</v>
      </c>
      <c r="R681" s="106"/>
      <c r="S681" s="73">
        <f>IF(R681=0,0,TRUNC((2000/(R681)- IF(Q681="w",Parameter!$B$6,Parameter!$D$6))/IF(Q681="w",Parameter!$C$6,Parameter!$E$6)))</f>
        <v>0</v>
      </c>
      <c r="T681" s="106"/>
      <c r="U681" s="73">
        <f>IF(T681=0,0,TRUNC((2000/(T681)- IF(Q681="w",Parameter!$B$3,Parameter!$D$3))/IF(Q681="w",Parameter!$C$3,Parameter!$E$3)))</f>
        <v>0</v>
      </c>
      <c r="V681" s="80"/>
      <c r="W681" s="79" t="s">
        <v>44</v>
      </c>
      <c r="X681" s="81"/>
      <c r="Y681" s="54">
        <f>IF($G681="w",0,IF(AND($V681=0,$X681=0),0,TRUNC((1000/($V681*60+$X681)-IF($G681="w",Parameter!$B$6,Parameter!$D$6))/IF($G681="w",Parameter!$C$6,Parameter!$E$6))))</f>
        <v>0</v>
      </c>
      <c r="Z681" s="37"/>
      <c r="AA681" s="104">
        <f>IF(Z681=0,0,TRUNC((SQRT(Z681)- IF($G681="w",Parameter!$B$11,Parameter!$D$11))/IF($G681="w",Parameter!$C$11,Parameter!$E$11)))</f>
        <v>0</v>
      </c>
      <c r="AB681" s="105"/>
      <c r="AC681" s="104">
        <f>IF(AB681=0,0,TRUNC((SQRT(AB681)- IF($G681="w",Parameter!$B$10,Parameter!$D$10))/IF($G681="w",Parameter!$C$10,Parameter!$E$10)))</f>
        <v>0</v>
      </c>
      <c r="AD681" s="38"/>
      <c r="AE681" s="55">
        <f>IF(AD681=0,0,TRUNC((SQRT(AD681)- IF($G681="w",Parameter!$B$15,Parameter!$D$15))/IF($G681="w",Parameter!$C$15,Parameter!$E$15)))</f>
        <v>0</v>
      </c>
      <c r="AF681" s="32"/>
      <c r="AG681" s="55">
        <f>IF(AF681=0,0,TRUNC((SQRT(AF681)- IF($G681="w",Parameter!$B$12,Parameter!$D$12))/IF($G681="w",Parameter!$C$12,Parameter!$E$12)))</f>
        <v>0</v>
      </c>
      <c r="AH681" s="60">
        <f t="shared" si="141"/>
        <v>0</v>
      </c>
      <c r="AI681" s="61">
        <f>LOOKUP($F681,Urkunde!$A$2:$A$16,IF($G681="w",Urkunde!$B$2:$B$16,Urkunde!$D$2:$D$16))</f>
        <v>0</v>
      </c>
      <c r="AJ681" s="61">
        <f>LOOKUP($F681,Urkunde!$A$2:$A$16,IF($G681="w",Urkunde!$C$2:$C$16,Urkunde!$E$2:$E$16))</f>
        <v>0</v>
      </c>
      <c r="AK681" s="61" t="str">
        <f t="shared" si="142"/>
        <v>-</v>
      </c>
      <c r="AL681" s="29">
        <f t="shared" si="143"/>
        <v>0</v>
      </c>
      <c r="AM681" s="21">
        <f t="shared" si="144"/>
        <v>0</v>
      </c>
      <c r="AN681" s="21">
        <f t="shared" si="145"/>
        <v>0</v>
      </c>
      <c r="AO681" s="21">
        <f t="shared" si="146"/>
        <v>0</v>
      </c>
      <c r="AP681" s="21">
        <f t="shared" si="147"/>
        <v>0</v>
      </c>
      <c r="AQ681" s="21">
        <f t="shared" si="148"/>
        <v>0</v>
      </c>
      <c r="AR681" s="21">
        <f t="shared" si="149"/>
        <v>0</v>
      </c>
      <c r="AS681" s="21">
        <f t="shared" si="150"/>
        <v>0</v>
      </c>
      <c r="AT681" s="21">
        <f t="shared" si="151"/>
        <v>0</v>
      </c>
      <c r="AU681" s="21">
        <f t="shared" si="152"/>
        <v>0</v>
      </c>
      <c r="AV681" s="21">
        <f t="shared" si="153"/>
        <v>0</v>
      </c>
    </row>
    <row r="682" spans="1:48" ht="15.6" x14ac:dyDescent="0.3">
      <c r="A682" s="51"/>
      <c r="B682" s="50"/>
      <c r="C682" s="96"/>
      <c r="D682" s="96"/>
      <c r="E682" s="49"/>
      <c r="F682" s="52">
        <f t="shared" si="140"/>
        <v>0</v>
      </c>
      <c r="G682" s="48"/>
      <c r="H682" s="38"/>
      <c r="I682" s="54">
        <f>IF(H682=0,0,TRUNC((50/(H682+0.24)- IF($G682="w",Parameter!$B$3,Parameter!$D$3))/IF($G682="w",Parameter!$C$3,Parameter!$E$3)))</f>
        <v>0</v>
      </c>
      <c r="J682" s="105"/>
      <c r="K682" s="54">
        <f>IF(J682=0,0,TRUNC((75/(J682+0.24)- IF($G682="w",Parameter!$B$3,Parameter!$D$3))/IF($G682="w",Parameter!$C$3,Parameter!$E$3)))</f>
        <v>0</v>
      </c>
      <c r="L682" s="105"/>
      <c r="M682" s="54">
        <f>IF(L682=0,0,TRUNC((100/(L682+0.24)- IF($G682="w",Parameter!$B$3,Parameter!$D$3))/IF($G682="w",Parameter!$C$3,Parameter!$E$3)))</f>
        <v>0</v>
      </c>
      <c r="N682" s="80"/>
      <c r="O682" s="79" t="s">
        <v>44</v>
      </c>
      <c r="P682" s="81"/>
      <c r="Q682" s="54">
        <f>IF($G682="m",0,IF(AND($P682=0,$N682=0),0,TRUNC((800/($N682*60+$P682)-IF($G682="w",Parameter!$B$6,Parameter!$D$6))/IF($G682="w",Parameter!$C$6,Parameter!$E$6))))</f>
        <v>0</v>
      </c>
      <c r="R682" s="106"/>
      <c r="S682" s="73">
        <f>IF(R682=0,0,TRUNC((2000/(R682)- IF(Q682="w",Parameter!$B$6,Parameter!$D$6))/IF(Q682="w",Parameter!$C$6,Parameter!$E$6)))</f>
        <v>0</v>
      </c>
      <c r="T682" s="106"/>
      <c r="U682" s="73">
        <f>IF(T682=0,0,TRUNC((2000/(T682)- IF(Q682="w",Parameter!$B$3,Parameter!$D$3))/IF(Q682="w",Parameter!$C$3,Parameter!$E$3)))</f>
        <v>0</v>
      </c>
      <c r="V682" s="80"/>
      <c r="W682" s="79" t="s">
        <v>44</v>
      </c>
      <c r="X682" s="81"/>
      <c r="Y682" s="54">
        <f>IF($G682="w",0,IF(AND($V682=0,$X682=0),0,TRUNC((1000/($V682*60+$X682)-IF($G682="w",Parameter!$B$6,Parameter!$D$6))/IF($G682="w",Parameter!$C$6,Parameter!$E$6))))</f>
        <v>0</v>
      </c>
      <c r="Z682" s="37"/>
      <c r="AA682" s="104">
        <f>IF(Z682=0,0,TRUNC((SQRT(Z682)- IF($G682="w",Parameter!$B$11,Parameter!$D$11))/IF($G682="w",Parameter!$C$11,Parameter!$E$11)))</f>
        <v>0</v>
      </c>
      <c r="AB682" s="105"/>
      <c r="AC682" s="104">
        <f>IF(AB682=0,0,TRUNC((SQRT(AB682)- IF($G682="w",Parameter!$B$10,Parameter!$D$10))/IF($G682="w",Parameter!$C$10,Parameter!$E$10)))</f>
        <v>0</v>
      </c>
      <c r="AD682" s="38"/>
      <c r="AE682" s="55">
        <f>IF(AD682=0,0,TRUNC((SQRT(AD682)- IF($G682="w",Parameter!$B$15,Parameter!$D$15))/IF($G682="w",Parameter!$C$15,Parameter!$E$15)))</f>
        <v>0</v>
      </c>
      <c r="AF682" s="32"/>
      <c r="AG682" s="55">
        <f>IF(AF682=0,0,TRUNC((SQRT(AF682)- IF($G682="w",Parameter!$B$12,Parameter!$D$12))/IF($G682="w",Parameter!$C$12,Parameter!$E$12)))</f>
        <v>0</v>
      </c>
      <c r="AH682" s="60">
        <f t="shared" si="141"/>
        <v>0</v>
      </c>
      <c r="AI682" s="61">
        <f>LOOKUP($F682,Urkunde!$A$2:$A$16,IF($G682="w",Urkunde!$B$2:$B$16,Urkunde!$D$2:$D$16))</f>
        <v>0</v>
      </c>
      <c r="AJ682" s="61">
        <f>LOOKUP($F682,Urkunde!$A$2:$A$16,IF($G682="w",Urkunde!$C$2:$C$16,Urkunde!$E$2:$E$16))</f>
        <v>0</v>
      </c>
      <c r="AK682" s="61" t="str">
        <f t="shared" si="142"/>
        <v>-</v>
      </c>
      <c r="AL682" s="29">
        <f t="shared" si="143"/>
        <v>0</v>
      </c>
      <c r="AM682" s="21">
        <f t="shared" si="144"/>
        <v>0</v>
      </c>
      <c r="AN682" s="21">
        <f t="shared" si="145"/>
        <v>0</v>
      </c>
      <c r="AO682" s="21">
        <f t="shared" si="146"/>
        <v>0</v>
      </c>
      <c r="AP682" s="21">
        <f t="shared" si="147"/>
        <v>0</v>
      </c>
      <c r="AQ682" s="21">
        <f t="shared" si="148"/>
        <v>0</v>
      </c>
      <c r="AR682" s="21">
        <f t="shared" si="149"/>
        <v>0</v>
      </c>
      <c r="AS682" s="21">
        <f t="shared" si="150"/>
        <v>0</v>
      </c>
      <c r="AT682" s="21">
        <f t="shared" si="151"/>
        <v>0</v>
      </c>
      <c r="AU682" s="21">
        <f t="shared" si="152"/>
        <v>0</v>
      </c>
      <c r="AV682" s="21">
        <f t="shared" si="153"/>
        <v>0</v>
      </c>
    </row>
    <row r="683" spans="1:48" ht="15.6" x14ac:dyDescent="0.3">
      <c r="A683" s="51"/>
      <c r="B683" s="50"/>
      <c r="C683" s="96"/>
      <c r="D683" s="96"/>
      <c r="E683" s="49"/>
      <c r="F683" s="52">
        <f t="shared" si="140"/>
        <v>0</v>
      </c>
      <c r="G683" s="48"/>
      <c r="H683" s="38"/>
      <c r="I683" s="54">
        <f>IF(H683=0,0,TRUNC((50/(H683+0.24)- IF($G683="w",Parameter!$B$3,Parameter!$D$3))/IF($G683="w",Parameter!$C$3,Parameter!$E$3)))</f>
        <v>0</v>
      </c>
      <c r="J683" s="105"/>
      <c r="K683" s="54">
        <f>IF(J683=0,0,TRUNC((75/(J683+0.24)- IF($G683="w",Parameter!$B$3,Parameter!$D$3))/IF($G683="w",Parameter!$C$3,Parameter!$E$3)))</f>
        <v>0</v>
      </c>
      <c r="L683" s="105"/>
      <c r="M683" s="54">
        <f>IF(L683=0,0,TRUNC((100/(L683+0.24)- IF($G683="w",Parameter!$B$3,Parameter!$D$3))/IF($G683="w",Parameter!$C$3,Parameter!$E$3)))</f>
        <v>0</v>
      </c>
      <c r="N683" s="80"/>
      <c r="O683" s="79" t="s">
        <v>44</v>
      </c>
      <c r="P683" s="81"/>
      <c r="Q683" s="54">
        <f>IF($G683="m",0,IF(AND($P683=0,$N683=0),0,TRUNC((800/($N683*60+$P683)-IF($G683="w",Parameter!$B$6,Parameter!$D$6))/IF($G683="w",Parameter!$C$6,Parameter!$E$6))))</f>
        <v>0</v>
      </c>
      <c r="R683" s="106"/>
      <c r="S683" s="73">
        <f>IF(R683=0,0,TRUNC((2000/(R683)- IF(Q683="w",Parameter!$B$6,Parameter!$D$6))/IF(Q683="w",Parameter!$C$6,Parameter!$E$6)))</f>
        <v>0</v>
      </c>
      <c r="T683" s="106"/>
      <c r="U683" s="73">
        <f>IF(T683=0,0,TRUNC((2000/(T683)- IF(Q683="w",Parameter!$B$3,Parameter!$D$3))/IF(Q683="w",Parameter!$C$3,Parameter!$E$3)))</f>
        <v>0</v>
      </c>
      <c r="V683" s="80"/>
      <c r="W683" s="79" t="s">
        <v>44</v>
      </c>
      <c r="X683" s="81"/>
      <c r="Y683" s="54">
        <f>IF($G683="w",0,IF(AND($V683=0,$X683=0),0,TRUNC((1000/($V683*60+$X683)-IF($G683="w",Parameter!$B$6,Parameter!$D$6))/IF($G683="w",Parameter!$C$6,Parameter!$E$6))))</f>
        <v>0</v>
      </c>
      <c r="Z683" s="37"/>
      <c r="AA683" s="104">
        <f>IF(Z683=0,0,TRUNC((SQRT(Z683)- IF($G683="w",Parameter!$B$11,Parameter!$D$11))/IF($G683="w",Parameter!$C$11,Parameter!$E$11)))</f>
        <v>0</v>
      </c>
      <c r="AB683" s="105"/>
      <c r="AC683" s="104">
        <f>IF(AB683=0,0,TRUNC((SQRT(AB683)- IF($G683="w",Parameter!$B$10,Parameter!$D$10))/IF($G683="w",Parameter!$C$10,Parameter!$E$10)))</f>
        <v>0</v>
      </c>
      <c r="AD683" s="38"/>
      <c r="AE683" s="55">
        <f>IF(AD683=0,0,TRUNC((SQRT(AD683)- IF($G683="w",Parameter!$B$15,Parameter!$D$15))/IF($G683="w",Parameter!$C$15,Parameter!$E$15)))</f>
        <v>0</v>
      </c>
      <c r="AF683" s="32"/>
      <c r="AG683" s="55">
        <f>IF(AF683=0,0,TRUNC((SQRT(AF683)- IF($G683="w",Parameter!$B$12,Parameter!$D$12))/IF($G683="w",Parameter!$C$12,Parameter!$E$12)))</f>
        <v>0</v>
      </c>
      <c r="AH683" s="60">
        <f t="shared" si="141"/>
        <v>0</v>
      </c>
      <c r="AI683" s="61">
        <f>LOOKUP($F683,Urkunde!$A$2:$A$16,IF($G683="w",Urkunde!$B$2:$B$16,Urkunde!$D$2:$D$16))</f>
        <v>0</v>
      </c>
      <c r="AJ683" s="61">
        <f>LOOKUP($F683,Urkunde!$A$2:$A$16,IF($G683="w",Urkunde!$C$2:$C$16,Urkunde!$E$2:$E$16))</f>
        <v>0</v>
      </c>
      <c r="AK683" s="61" t="str">
        <f t="shared" si="142"/>
        <v>-</v>
      </c>
      <c r="AL683" s="29">
        <f t="shared" si="143"/>
        <v>0</v>
      </c>
      <c r="AM683" s="21">
        <f t="shared" si="144"/>
        <v>0</v>
      </c>
      <c r="AN683" s="21">
        <f t="shared" si="145"/>
        <v>0</v>
      </c>
      <c r="AO683" s="21">
        <f t="shared" si="146"/>
        <v>0</v>
      </c>
      <c r="AP683" s="21">
        <f t="shared" si="147"/>
        <v>0</v>
      </c>
      <c r="AQ683" s="21">
        <f t="shared" si="148"/>
        <v>0</v>
      </c>
      <c r="AR683" s="21">
        <f t="shared" si="149"/>
        <v>0</v>
      </c>
      <c r="AS683" s="21">
        <f t="shared" si="150"/>
        <v>0</v>
      </c>
      <c r="AT683" s="21">
        <f t="shared" si="151"/>
        <v>0</v>
      </c>
      <c r="AU683" s="21">
        <f t="shared" si="152"/>
        <v>0</v>
      </c>
      <c r="AV683" s="21">
        <f t="shared" si="153"/>
        <v>0</v>
      </c>
    </row>
    <row r="684" spans="1:48" ht="15.6" x14ac:dyDescent="0.3">
      <c r="A684" s="51"/>
      <c r="B684" s="50"/>
      <c r="C684" s="96"/>
      <c r="D684" s="96"/>
      <c r="E684" s="49"/>
      <c r="F684" s="52">
        <f t="shared" si="140"/>
        <v>0</v>
      </c>
      <c r="G684" s="48"/>
      <c r="H684" s="38"/>
      <c r="I684" s="54">
        <f>IF(H684=0,0,TRUNC((50/(H684+0.24)- IF($G684="w",Parameter!$B$3,Parameter!$D$3))/IF($G684="w",Parameter!$C$3,Parameter!$E$3)))</f>
        <v>0</v>
      </c>
      <c r="J684" s="105"/>
      <c r="K684" s="54">
        <f>IF(J684=0,0,TRUNC((75/(J684+0.24)- IF($G684="w",Parameter!$B$3,Parameter!$D$3))/IF($G684="w",Parameter!$C$3,Parameter!$E$3)))</f>
        <v>0</v>
      </c>
      <c r="L684" s="105"/>
      <c r="M684" s="54">
        <f>IF(L684=0,0,TRUNC((100/(L684+0.24)- IF($G684="w",Parameter!$B$3,Parameter!$D$3))/IF($G684="w",Parameter!$C$3,Parameter!$E$3)))</f>
        <v>0</v>
      </c>
      <c r="N684" s="80"/>
      <c r="O684" s="79" t="s">
        <v>44</v>
      </c>
      <c r="P684" s="81"/>
      <c r="Q684" s="54">
        <f>IF($G684="m",0,IF(AND($P684=0,$N684=0),0,TRUNC((800/($N684*60+$P684)-IF($G684="w",Parameter!$B$6,Parameter!$D$6))/IF($G684="w",Parameter!$C$6,Parameter!$E$6))))</f>
        <v>0</v>
      </c>
      <c r="R684" s="106"/>
      <c r="S684" s="73">
        <f>IF(R684=0,0,TRUNC((2000/(R684)- IF(Q684="w",Parameter!$B$6,Parameter!$D$6))/IF(Q684="w",Parameter!$C$6,Parameter!$E$6)))</f>
        <v>0</v>
      </c>
      <c r="T684" s="106"/>
      <c r="U684" s="73">
        <f>IF(T684=0,0,TRUNC((2000/(T684)- IF(Q684="w",Parameter!$B$3,Parameter!$D$3))/IF(Q684="w",Parameter!$C$3,Parameter!$E$3)))</f>
        <v>0</v>
      </c>
      <c r="V684" s="80"/>
      <c r="W684" s="79" t="s">
        <v>44</v>
      </c>
      <c r="X684" s="81"/>
      <c r="Y684" s="54">
        <f>IF($G684="w",0,IF(AND($V684=0,$X684=0),0,TRUNC((1000/($V684*60+$X684)-IF($G684="w",Parameter!$B$6,Parameter!$D$6))/IF($G684="w",Parameter!$C$6,Parameter!$E$6))))</f>
        <v>0</v>
      </c>
      <c r="Z684" s="37"/>
      <c r="AA684" s="104">
        <f>IF(Z684=0,0,TRUNC((SQRT(Z684)- IF($G684="w",Parameter!$B$11,Parameter!$D$11))/IF($G684="w",Parameter!$C$11,Parameter!$E$11)))</f>
        <v>0</v>
      </c>
      <c r="AB684" s="105"/>
      <c r="AC684" s="104">
        <f>IF(AB684=0,0,TRUNC((SQRT(AB684)- IF($G684="w",Parameter!$B$10,Parameter!$D$10))/IF($G684="w",Parameter!$C$10,Parameter!$E$10)))</f>
        <v>0</v>
      </c>
      <c r="AD684" s="38"/>
      <c r="AE684" s="55">
        <f>IF(AD684=0,0,TRUNC((SQRT(AD684)- IF($G684="w",Parameter!$B$15,Parameter!$D$15))/IF($G684="w",Parameter!$C$15,Parameter!$E$15)))</f>
        <v>0</v>
      </c>
      <c r="AF684" s="32"/>
      <c r="AG684" s="55">
        <f>IF(AF684=0,0,TRUNC((SQRT(AF684)- IF($G684="w",Parameter!$B$12,Parameter!$D$12))/IF($G684="w",Parameter!$C$12,Parameter!$E$12)))</f>
        <v>0</v>
      </c>
      <c r="AH684" s="60">
        <f t="shared" si="141"/>
        <v>0</v>
      </c>
      <c r="AI684" s="61">
        <f>LOOKUP($F684,Urkunde!$A$2:$A$16,IF($G684="w",Urkunde!$B$2:$B$16,Urkunde!$D$2:$D$16))</f>
        <v>0</v>
      </c>
      <c r="AJ684" s="61">
        <f>LOOKUP($F684,Urkunde!$A$2:$A$16,IF($G684="w",Urkunde!$C$2:$C$16,Urkunde!$E$2:$E$16))</f>
        <v>0</v>
      </c>
      <c r="AK684" s="61" t="str">
        <f t="shared" si="142"/>
        <v>-</v>
      </c>
      <c r="AL684" s="29">
        <f t="shared" si="143"/>
        <v>0</v>
      </c>
      <c r="AM684" s="21">
        <f t="shared" si="144"/>
        <v>0</v>
      </c>
      <c r="AN684" s="21">
        <f t="shared" si="145"/>
        <v>0</v>
      </c>
      <c r="AO684" s="21">
        <f t="shared" si="146"/>
        <v>0</v>
      </c>
      <c r="AP684" s="21">
        <f t="shared" si="147"/>
        <v>0</v>
      </c>
      <c r="AQ684" s="21">
        <f t="shared" si="148"/>
        <v>0</v>
      </c>
      <c r="AR684" s="21">
        <f t="shared" si="149"/>
        <v>0</v>
      </c>
      <c r="AS684" s="21">
        <f t="shared" si="150"/>
        <v>0</v>
      </c>
      <c r="AT684" s="21">
        <f t="shared" si="151"/>
        <v>0</v>
      </c>
      <c r="AU684" s="21">
        <f t="shared" si="152"/>
        <v>0</v>
      </c>
      <c r="AV684" s="21">
        <f t="shared" si="153"/>
        <v>0</v>
      </c>
    </row>
    <row r="685" spans="1:48" ht="15.6" x14ac:dyDescent="0.3">
      <c r="A685" s="51"/>
      <c r="B685" s="50"/>
      <c r="C685" s="96"/>
      <c r="D685" s="96"/>
      <c r="E685" s="49"/>
      <c r="F685" s="52">
        <f t="shared" si="140"/>
        <v>0</v>
      </c>
      <c r="G685" s="48"/>
      <c r="H685" s="38"/>
      <c r="I685" s="54">
        <f>IF(H685=0,0,TRUNC((50/(H685+0.24)- IF($G685="w",Parameter!$B$3,Parameter!$D$3))/IF($G685="w",Parameter!$C$3,Parameter!$E$3)))</f>
        <v>0</v>
      </c>
      <c r="J685" s="105"/>
      <c r="K685" s="54">
        <f>IF(J685=0,0,TRUNC((75/(J685+0.24)- IF($G685="w",Parameter!$B$3,Parameter!$D$3))/IF($G685="w",Parameter!$C$3,Parameter!$E$3)))</f>
        <v>0</v>
      </c>
      <c r="L685" s="105"/>
      <c r="M685" s="54">
        <f>IF(L685=0,0,TRUNC((100/(L685+0.24)- IF($G685="w",Parameter!$B$3,Parameter!$D$3))/IF($G685="w",Parameter!$C$3,Parameter!$E$3)))</f>
        <v>0</v>
      </c>
      <c r="N685" s="80"/>
      <c r="O685" s="79" t="s">
        <v>44</v>
      </c>
      <c r="P685" s="81"/>
      <c r="Q685" s="54">
        <f>IF($G685="m",0,IF(AND($P685=0,$N685=0),0,TRUNC((800/($N685*60+$P685)-IF($G685="w",Parameter!$B$6,Parameter!$D$6))/IF($G685="w",Parameter!$C$6,Parameter!$E$6))))</f>
        <v>0</v>
      </c>
      <c r="R685" s="106"/>
      <c r="S685" s="73">
        <f>IF(R685=0,0,TRUNC((2000/(R685)- IF(Q685="w",Parameter!$B$6,Parameter!$D$6))/IF(Q685="w",Parameter!$C$6,Parameter!$E$6)))</f>
        <v>0</v>
      </c>
      <c r="T685" s="106"/>
      <c r="U685" s="73">
        <f>IF(T685=0,0,TRUNC((2000/(T685)- IF(Q685="w",Parameter!$B$3,Parameter!$D$3))/IF(Q685="w",Parameter!$C$3,Parameter!$E$3)))</f>
        <v>0</v>
      </c>
      <c r="V685" s="80"/>
      <c r="W685" s="79" t="s">
        <v>44</v>
      </c>
      <c r="X685" s="81"/>
      <c r="Y685" s="54">
        <f>IF($G685="w",0,IF(AND($V685=0,$X685=0),0,TRUNC((1000/($V685*60+$X685)-IF($G685="w",Parameter!$B$6,Parameter!$D$6))/IF($G685="w",Parameter!$C$6,Parameter!$E$6))))</f>
        <v>0</v>
      </c>
      <c r="Z685" s="37"/>
      <c r="AA685" s="104">
        <f>IF(Z685=0,0,TRUNC((SQRT(Z685)- IF($G685="w",Parameter!$B$11,Parameter!$D$11))/IF($G685="w",Parameter!$C$11,Parameter!$E$11)))</f>
        <v>0</v>
      </c>
      <c r="AB685" s="105"/>
      <c r="AC685" s="104">
        <f>IF(AB685=0,0,TRUNC((SQRT(AB685)- IF($G685="w",Parameter!$B$10,Parameter!$D$10))/IF($G685="w",Parameter!$C$10,Parameter!$E$10)))</f>
        <v>0</v>
      </c>
      <c r="AD685" s="38"/>
      <c r="AE685" s="55">
        <f>IF(AD685=0,0,TRUNC((SQRT(AD685)- IF($G685="w",Parameter!$B$15,Parameter!$D$15))/IF($G685="w",Parameter!$C$15,Parameter!$E$15)))</f>
        <v>0</v>
      </c>
      <c r="AF685" s="32"/>
      <c r="AG685" s="55">
        <f>IF(AF685=0,0,TRUNC((SQRT(AF685)- IF($G685="w",Parameter!$B$12,Parameter!$D$12))/IF($G685="w",Parameter!$C$12,Parameter!$E$12)))</f>
        <v>0</v>
      </c>
      <c r="AH685" s="60">
        <f t="shared" si="141"/>
        <v>0</v>
      </c>
      <c r="AI685" s="61">
        <f>LOOKUP($F685,Urkunde!$A$2:$A$16,IF($G685="w",Urkunde!$B$2:$B$16,Urkunde!$D$2:$D$16))</f>
        <v>0</v>
      </c>
      <c r="AJ685" s="61">
        <f>LOOKUP($F685,Urkunde!$A$2:$A$16,IF($G685="w",Urkunde!$C$2:$C$16,Urkunde!$E$2:$E$16))</f>
        <v>0</v>
      </c>
      <c r="AK685" s="61" t="str">
        <f t="shared" si="142"/>
        <v>-</v>
      </c>
      <c r="AL685" s="29">
        <f t="shared" si="143"/>
        <v>0</v>
      </c>
      <c r="AM685" s="21">
        <f t="shared" si="144"/>
        <v>0</v>
      </c>
      <c r="AN685" s="21">
        <f t="shared" si="145"/>
        <v>0</v>
      </c>
      <c r="AO685" s="21">
        <f t="shared" si="146"/>
        <v>0</v>
      </c>
      <c r="AP685" s="21">
        <f t="shared" si="147"/>
        <v>0</v>
      </c>
      <c r="AQ685" s="21">
        <f t="shared" si="148"/>
        <v>0</v>
      </c>
      <c r="AR685" s="21">
        <f t="shared" si="149"/>
        <v>0</v>
      </c>
      <c r="AS685" s="21">
        <f t="shared" si="150"/>
        <v>0</v>
      </c>
      <c r="AT685" s="21">
        <f t="shared" si="151"/>
        <v>0</v>
      </c>
      <c r="AU685" s="21">
        <f t="shared" si="152"/>
        <v>0</v>
      </c>
      <c r="AV685" s="21">
        <f t="shared" si="153"/>
        <v>0</v>
      </c>
    </row>
    <row r="686" spans="1:48" ht="15.6" x14ac:dyDescent="0.3">
      <c r="A686" s="51"/>
      <c r="B686" s="50"/>
      <c r="C686" s="96"/>
      <c r="D686" s="96"/>
      <c r="E686" s="49"/>
      <c r="F686" s="52">
        <f t="shared" si="140"/>
        <v>0</v>
      </c>
      <c r="G686" s="48"/>
      <c r="H686" s="38"/>
      <c r="I686" s="54">
        <f>IF(H686=0,0,TRUNC((50/(H686+0.24)- IF($G686="w",Parameter!$B$3,Parameter!$D$3))/IF($G686="w",Parameter!$C$3,Parameter!$E$3)))</f>
        <v>0</v>
      </c>
      <c r="J686" s="105"/>
      <c r="K686" s="54">
        <f>IF(J686=0,0,TRUNC((75/(J686+0.24)- IF($G686="w",Parameter!$B$3,Parameter!$D$3))/IF($G686="w",Parameter!$C$3,Parameter!$E$3)))</f>
        <v>0</v>
      </c>
      <c r="L686" s="105"/>
      <c r="M686" s="54">
        <f>IF(L686=0,0,TRUNC((100/(L686+0.24)- IF($G686="w",Parameter!$B$3,Parameter!$D$3))/IF($G686="w",Parameter!$C$3,Parameter!$E$3)))</f>
        <v>0</v>
      </c>
      <c r="N686" s="80"/>
      <c r="O686" s="79" t="s">
        <v>44</v>
      </c>
      <c r="P686" s="81"/>
      <c r="Q686" s="54">
        <f>IF($G686="m",0,IF(AND($P686=0,$N686=0),0,TRUNC((800/($N686*60+$P686)-IF($G686="w",Parameter!$B$6,Parameter!$D$6))/IF($G686="w",Parameter!$C$6,Parameter!$E$6))))</f>
        <v>0</v>
      </c>
      <c r="R686" s="106"/>
      <c r="S686" s="73">
        <f>IF(R686=0,0,TRUNC((2000/(R686)- IF(Q686="w",Parameter!$B$6,Parameter!$D$6))/IF(Q686="w",Parameter!$C$6,Parameter!$E$6)))</f>
        <v>0</v>
      </c>
      <c r="T686" s="106"/>
      <c r="U686" s="73">
        <f>IF(T686=0,0,TRUNC((2000/(T686)- IF(Q686="w",Parameter!$B$3,Parameter!$D$3))/IF(Q686="w",Parameter!$C$3,Parameter!$E$3)))</f>
        <v>0</v>
      </c>
      <c r="V686" s="80"/>
      <c r="W686" s="79" t="s">
        <v>44</v>
      </c>
      <c r="X686" s="81"/>
      <c r="Y686" s="54">
        <f>IF($G686="w",0,IF(AND($V686=0,$X686=0),0,TRUNC((1000/($V686*60+$X686)-IF($G686="w",Parameter!$B$6,Parameter!$D$6))/IF($G686="w",Parameter!$C$6,Parameter!$E$6))))</f>
        <v>0</v>
      </c>
      <c r="Z686" s="37"/>
      <c r="AA686" s="104">
        <f>IF(Z686=0,0,TRUNC((SQRT(Z686)- IF($G686="w",Parameter!$B$11,Parameter!$D$11))/IF($G686="w",Parameter!$C$11,Parameter!$E$11)))</f>
        <v>0</v>
      </c>
      <c r="AB686" s="105"/>
      <c r="AC686" s="104">
        <f>IF(AB686=0,0,TRUNC((SQRT(AB686)- IF($G686="w",Parameter!$B$10,Parameter!$D$10))/IF($G686="w",Parameter!$C$10,Parameter!$E$10)))</f>
        <v>0</v>
      </c>
      <c r="AD686" s="38"/>
      <c r="AE686" s="55">
        <f>IF(AD686=0,0,TRUNC((SQRT(AD686)- IF($G686="w",Parameter!$B$15,Parameter!$D$15))/IF($G686="w",Parameter!$C$15,Parameter!$E$15)))</f>
        <v>0</v>
      </c>
      <c r="AF686" s="32"/>
      <c r="AG686" s="55">
        <f>IF(AF686=0,0,TRUNC((SQRT(AF686)- IF($G686="w",Parameter!$B$12,Parameter!$D$12))/IF($G686="w",Parameter!$C$12,Parameter!$E$12)))</f>
        <v>0</v>
      </c>
      <c r="AH686" s="60">
        <f t="shared" si="141"/>
        <v>0</v>
      </c>
      <c r="AI686" s="61">
        <f>LOOKUP($F686,Urkunde!$A$2:$A$16,IF($G686="w",Urkunde!$B$2:$B$16,Urkunde!$D$2:$D$16))</f>
        <v>0</v>
      </c>
      <c r="AJ686" s="61">
        <f>LOOKUP($F686,Urkunde!$A$2:$A$16,IF($G686="w",Urkunde!$C$2:$C$16,Urkunde!$E$2:$E$16))</f>
        <v>0</v>
      </c>
      <c r="AK686" s="61" t="str">
        <f t="shared" si="142"/>
        <v>-</v>
      </c>
      <c r="AL686" s="29">
        <f t="shared" si="143"/>
        <v>0</v>
      </c>
      <c r="AM686" s="21">
        <f t="shared" si="144"/>
        <v>0</v>
      </c>
      <c r="AN686" s="21">
        <f t="shared" si="145"/>
        <v>0</v>
      </c>
      <c r="AO686" s="21">
        <f t="shared" si="146"/>
        <v>0</v>
      </c>
      <c r="AP686" s="21">
        <f t="shared" si="147"/>
        <v>0</v>
      </c>
      <c r="AQ686" s="21">
        <f t="shared" si="148"/>
        <v>0</v>
      </c>
      <c r="AR686" s="21">
        <f t="shared" si="149"/>
        <v>0</v>
      </c>
      <c r="AS686" s="21">
        <f t="shared" si="150"/>
        <v>0</v>
      </c>
      <c r="AT686" s="21">
        <f t="shared" si="151"/>
        <v>0</v>
      </c>
      <c r="AU686" s="21">
        <f t="shared" si="152"/>
        <v>0</v>
      </c>
      <c r="AV686" s="21">
        <f t="shared" si="153"/>
        <v>0</v>
      </c>
    </row>
    <row r="687" spans="1:48" ht="15.6" x14ac:dyDescent="0.3">
      <c r="A687" s="51"/>
      <c r="B687" s="50"/>
      <c r="C687" s="96"/>
      <c r="D687" s="96"/>
      <c r="E687" s="49"/>
      <c r="F687" s="52">
        <f t="shared" si="140"/>
        <v>0</v>
      </c>
      <c r="G687" s="48"/>
      <c r="H687" s="38"/>
      <c r="I687" s="54">
        <f>IF(H687=0,0,TRUNC((50/(H687+0.24)- IF($G687="w",Parameter!$B$3,Parameter!$D$3))/IF($G687="w",Parameter!$C$3,Parameter!$E$3)))</f>
        <v>0</v>
      </c>
      <c r="J687" s="105"/>
      <c r="K687" s="54">
        <f>IF(J687=0,0,TRUNC((75/(J687+0.24)- IF($G687="w",Parameter!$B$3,Parameter!$D$3))/IF($G687="w",Parameter!$C$3,Parameter!$E$3)))</f>
        <v>0</v>
      </c>
      <c r="L687" s="105"/>
      <c r="M687" s="54">
        <f>IF(L687=0,0,TRUNC((100/(L687+0.24)- IF($G687="w",Parameter!$B$3,Parameter!$D$3))/IF($G687="w",Parameter!$C$3,Parameter!$E$3)))</f>
        <v>0</v>
      </c>
      <c r="N687" s="80"/>
      <c r="O687" s="79" t="s">
        <v>44</v>
      </c>
      <c r="P687" s="81"/>
      <c r="Q687" s="54">
        <f>IF($G687="m",0,IF(AND($P687=0,$N687=0),0,TRUNC((800/($N687*60+$P687)-IF($G687="w",Parameter!$B$6,Parameter!$D$6))/IF($G687="w",Parameter!$C$6,Parameter!$E$6))))</f>
        <v>0</v>
      </c>
      <c r="R687" s="106"/>
      <c r="S687" s="73">
        <f>IF(R687=0,0,TRUNC((2000/(R687)- IF(Q687="w",Parameter!$B$6,Parameter!$D$6))/IF(Q687="w",Parameter!$C$6,Parameter!$E$6)))</f>
        <v>0</v>
      </c>
      <c r="T687" s="106"/>
      <c r="U687" s="73">
        <f>IF(T687=0,0,TRUNC((2000/(T687)- IF(Q687="w",Parameter!$B$3,Parameter!$D$3))/IF(Q687="w",Parameter!$C$3,Parameter!$E$3)))</f>
        <v>0</v>
      </c>
      <c r="V687" s="80"/>
      <c r="W687" s="79" t="s">
        <v>44</v>
      </c>
      <c r="X687" s="81"/>
      <c r="Y687" s="54">
        <f>IF($G687="w",0,IF(AND($V687=0,$X687=0),0,TRUNC((1000/($V687*60+$X687)-IF($G687="w",Parameter!$B$6,Parameter!$D$6))/IF($G687="w",Parameter!$C$6,Parameter!$E$6))))</f>
        <v>0</v>
      </c>
      <c r="Z687" s="37"/>
      <c r="AA687" s="104">
        <f>IF(Z687=0,0,TRUNC((SQRT(Z687)- IF($G687="w",Parameter!$B$11,Parameter!$D$11))/IF($G687="w",Parameter!$C$11,Parameter!$E$11)))</f>
        <v>0</v>
      </c>
      <c r="AB687" s="105"/>
      <c r="AC687" s="104">
        <f>IF(AB687=0,0,TRUNC((SQRT(AB687)- IF($G687="w",Parameter!$B$10,Parameter!$D$10))/IF($G687="w",Parameter!$C$10,Parameter!$E$10)))</f>
        <v>0</v>
      </c>
      <c r="AD687" s="38"/>
      <c r="AE687" s="55">
        <f>IF(AD687=0,0,TRUNC((SQRT(AD687)- IF($G687="w",Parameter!$B$15,Parameter!$D$15))/IF($G687="w",Parameter!$C$15,Parameter!$E$15)))</f>
        <v>0</v>
      </c>
      <c r="AF687" s="32"/>
      <c r="AG687" s="55">
        <f>IF(AF687=0,0,TRUNC((SQRT(AF687)- IF($G687="w",Parameter!$B$12,Parameter!$D$12))/IF($G687="w",Parameter!$C$12,Parameter!$E$12)))</f>
        <v>0</v>
      </c>
      <c r="AH687" s="60">
        <f t="shared" si="141"/>
        <v>0</v>
      </c>
      <c r="AI687" s="61">
        <f>LOOKUP($F687,Urkunde!$A$2:$A$16,IF($G687="w",Urkunde!$B$2:$B$16,Urkunde!$D$2:$D$16))</f>
        <v>0</v>
      </c>
      <c r="AJ687" s="61">
        <f>LOOKUP($F687,Urkunde!$A$2:$A$16,IF($G687="w",Urkunde!$C$2:$C$16,Urkunde!$E$2:$E$16))</f>
        <v>0</v>
      </c>
      <c r="AK687" s="61" t="str">
        <f t="shared" si="142"/>
        <v>-</v>
      </c>
      <c r="AL687" s="29">
        <f t="shared" si="143"/>
        <v>0</v>
      </c>
      <c r="AM687" s="21">
        <f t="shared" si="144"/>
        <v>0</v>
      </c>
      <c r="AN687" s="21">
        <f t="shared" si="145"/>
        <v>0</v>
      </c>
      <c r="AO687" s="21">
        <f t="shared" si="146"/>
        <v>0</v>
      </c>
      <c r="AP687" s="21">
        <f t="shared" si="147"/>
        <v>0</v>
      </c>
      <c r="AQ687" s="21">
        <f t="shared" si="148"/>
        <v>0</v>
      </c>
      <c r="AR687" s="21">
        <f t="shared" si="149"/>
        <v>0</v>
      </c>
      <c r="AS687" s="21">
        <f t="shared" si="150"/>
        <v>0</v>
      </c>
      <c r="AT687" s="21">
        <f t="shared" si="151"/>
        <v>0</v>
      </c>
      <c r="AU687" s="21">
        <f t="shared" si="152"/>
        <v>0</v>
      </c>
      <c r="AV687" s="21">
        <f t="shared" si="153"/>
        <v>0</v>
      </c>
    </row>
    <row r="688" spans="1:48" ht="15.6" x14ac:dyDescent="0.3">
      <c r="A688" s="51"/>
      <c r="B688" s="50"/>
      <c r="C688" s="96"/>
      <c r="D688" s="96"/>
      <c r="E688" s="49"/>
      <c r="F688" s="52">
        <f t="shared" si="140"/>
        <v>0</v>
      </c>
      <c r="G688" s="48"/>
      <c r="H688" s="38"/>
      <c r="I688" s="54">
        <f>IF(H688=0,0,TRUNC((50/(H688+0.24)- IF($G688="w",Parameter!$B$3,Parameter!$D$3))/IF($G688="w",Parameter!$C$3,Parameter!$E$3)))</f>
        <v>0</v>
      </c>
      <c r="J688" s="105"/>
      <c r="K688" s="54">
        <f>IF(J688=0,0,TRUNC((75/(J688+0.24)- IF($G688="w",Parameter!$B$3,Parameter!$D$3))/IF($G688="w",Parameter!$C$3,Parameter!$E$3)))</f>
        <v>0</v>
      </c>
      <c r="L688" s="105"/>
      <c r="M688" s="54">
        <f>IF(L688=0,0,TRUNC((100/(L688+0.24)- IF($G688="w",Parameter!$B$3,Parameter!$D$3))/IF($G688="w",Parameter!$C$3,Parameter!$E$3)))</f>
        <v>0</v>
      </c>
      <c r="N688" s="80"/>
      <c r="O688" s="79" t="s">
        <v>44</v>
      </c>
      <c r="P688" s="81"/>
      <c r="Q688" s="54">
        <f>IF($G688="m",0,IF(AND($P688=0,$N688=0),0,TRUNC((800/($N688*60+$P688)-IF($G688="w",Parameter!$B$6,Parameter!$D$6))/IF($G688="w",Parameter!$C$6,Parameter!$E$6))))</f>
        <v>0</v>
      </c>
      <c r="R688" s="106"/>
      <c r="S688" s="73">
        <f>IF(R688=0,0,TRUNC((2000/(R688)- IF(Q688="w",Parameter!$B$6,Parameter!$D$6))/IF(Q688="w",Parameter!$C$6,Parameter!$E$6)))</f>
        <v>0</v>
      </c>
      <c r="T688" s="106"/>
      <c r="U688" s="73">
        <f>IF(T688=0,0,TRUNC((2000/(T688)- IF(Q688="w",Parameter!$B$3,Parameter!$D$3))/IF(Q688="w",Parameter!$C$3,Parameter!$E$3)))</f>
        <v>0</v>
      </c>
      <c r="V688" s="80"/>
      <c r="W688" s="79" t="s">
        <v>44</v>
      </c>
      <c r="X688" s="81"/>
      <c r="Y688" s="54">
        <f>IF($G688="w",0,IF(AND($V688=0,$X688=0),0,TRUNC((1000/($V688*60+$X688)-IF($G688="w",Parameter!$B$6,Parameter!$D$6))/IF($G688="w",Parameter!$C$6,Parameter!$E$6))))</f>
        <v>0</v>
      </c>
      <c r="Z688" s="37"/>
      <c r="AA688" s="104">
        <f>IF(Z688=0,0,TRUNC((SQRT(Z688)- IF($G688="w",Parameter!$B$11,Parameter!$D$11))/IF($G688="w",Parameter!$C$11,Parameter!$E$11)))</f>
        <v>0</v>
      </c>
      <c r="AB688" s="105"/>
      <c r="AC688" s="104">
        <f>IF(AB688=0,0,TRUNC((SQRT(AB688)- IF($G688="w",Parameter!$B$10,Parameter!$D$10))/IF($G688="w",Parameter!$C$10,Parameter!$E$10)))</f>
        <v>0</v>
      </c>
      <c r="AD688" s="38"/>
      <c r="AE688" s="55">
        <f>IF(AD688=0,0,TRUNC((SQRT(AD688)- IF($G688="w",Parameter!$B$15,Parameter!$D$15))/IF($G688="w",Parameter!$C$15,Parameter!$E$15)))</f>
        <v>0</v>
      </c>
      <c r="AF688" s="32"/>
      <c r="AG688" s="55">
        <f>IF(AF688=0,0,TRUNC((SQRT(AF688)- IF($G688="w",Parameter!$B$12,Parameter!$D$12))/IF($G688="w",Parameter!$C$12,Parameter!$E$12)))</f>
        <v>0</v>
      </c>
      <c r="AH688" s="60">
        <f t="shared" si="141"/>
        <v>0</v>
      </c>
      <c r="AI688" s="61">
        <f>LOOKUP($F688,Urkunde!$A$2:$A$16,IF($G688="w",Urkunde!$B$2:$B$16,Urkunde!$D$2:$D$16))</f>
        <v>0</v>
      </c>
      <c r="AJ688" s="61">
        <f>LOOKUP($F688,Urkunde!$A$2:$A$16,IF($G688="w",Urkunde!$C$2:$C$16,Urkunde!$E$2:$E$16))</f>
        <v>0</v>
      </c>
      <c r="AK688" s="61" t="str">
        <f t="shared" si="142"/>
        <v>-</v>
      </c>
      <c r="AL688" s="29">
        <f t="shared" si="143"/>
        <v>0</v>
      </c>
      <c r="AM688" s="21">
        <f t="shared" si="144"/>
        <v>0</v>
      </c>
      <c r="AN688" s="21">
        <f t="shared" si="145"/>
        <v>0</v>
      </c>
      <c r="AO688" s="21">
        <f t="shared" si="146"/>
        <v>0</v>
      </c>
      <c r="AP688" s="21">
        <f t="shared" si="147"/>
        <v>0</v>
      </c>
      <c r="AQ688" s="21">
        <f t="shared" si="148"/>
        <v>0</v>
      </c>
      <c r="AR688" s="21">
        <f t="shared" si="149"/>
        <v>0</v>
      </c>
      <c r="AS688" s="21">
        <f t="shared" si="150"/>
        <v>0</v>
      </c>
      <c r="AT688" s="21">
        <f t="shared" si="151"/>
        <v>0</v>
      </c>
      <c r="AU688" s="21">
        <f t="shared" si="152"/>
        <v>0</v>
      </c>
      <c r="AV688" s="21">
        <f t="shared" si="153"/>
        <v>0</v>
      </c>
    </row>
    <row r="689" spans="1:48" ht="15.6" x14ac:dyDescent="0.3">
      <c r="A689" s="51"/>
      <c r="B689" s="50"/>
      <c r="C689" s="96"/>
      <c r="D689" s="96"/>
      <c r="E689" s="49"/>
      <c r="F689" s="52">
        <f t="shared" si="140"/>
        <v>0</v>
      </c>
      <c r="G689" s="48"/>
      <c r="H689" s="38"/>
      <c r="I689" s="54">
        <f>IF(H689=0,0,TRUNC((50/(H689+0.24)- IF($G689="w",Parameter!$B$3,Parameter!$D$3))/IF($G689="w",Parameter!$C$3,Parameter!$E$3)))</f>
        <v>0</v>
      </c>
      <c r="J689" s="105"/>
      <c r="K689" s="54">
        <f>IF(J689=0,0,TRUNC((75/(J689+0.24)- IF($G689="w",Parameter!$B$3,Parameter!$D$3))/IF($G689="w",Parameter!$C$3,Parameter!$E$3)))</f>
        <v>0</v>
      </c>
      <c r="L689" s="105"/>
      <c r="M689" s="54">
        <f>IF(L689=0,0,TRUNC((100/(L689+0.24)- IF($G689="w",Parameter!$B$3,Parameter!$D$3))/IF($G689="w",Parameter!$C$3,Parameter!$E$3)))</f>
        <v>0</v>
      </c>
      <c r="N689" s="80"/>
      <c r="O689" s="79" t="s">
        <v>44</v>
      </c>
      <c r="P689" s="81"/>
      <c r="Q689" s="54">
        <f>IF($G689="m",0,IF(AND($P689=0,$N689=0),0,TRUNC((800/($N689*60+$P689)-IF($G689="w",Parameter!$B$6,Parameter!$D$6))/IF($G689="w",Parameter!$C$6,Parameter!$E$6))))</f>
        <v>0</v>
      </c>
      <c r="R689" s="106"/>
      <c r="S689" s="73">
        <f>IF(R689=0,0,TRUNC((2000/(R689)- IF(Q689="w",Parameter!$B$6,Parameter!$D$6))/IF(Q689="w",Parameter!$C$6,Parameter!$E$6)))</f>
        <v>0</v>
      </c>
      <c r="T689" s="106"/>
      <c r="U689" s="73">
        <f>IF(T689=0,0,TRUNC((2000/(T689)- IF(Q689="w",Parameter!$B$3,Parameter!$D$3))/IF(Q689="w",Parameter!$C$3,Parameter!$E$3)))</f>
        <v>0</v>
      </c>
      <c r="V689" s="80"/>
      <c r="W689" s="79" t="s">
        <v>44</v>
      </c>
      <c r="X689" s="81"/>
      <c r="Y689" s="54">
        <f>IF($G689="w",0,IF(AND($V689=0,$X689=0),0,TRUNC((1000/($V689*60+$X689)-IF($G689="w",Parameter!$B$6,Parameter!$D$6))/IF($G689="w",Parameter!$C$6,Parameter!$E$6))))</f>
        <v>0</v>
      </c>
      <c r="Z689" s="37"/>
      <c r="AA689" s="104">
        <f>IF(Z689=0,0,TRUNC((SQRT(Z689)- IF($G689="w",Parameter!$B$11,Parameter!$D$11))/IF($G689="w",Parameter!$C$11,Parameter!$E$11)))</f>
        <v>0</v>
      </c>
      <c r="AB689" s="105"/>
      <c r="AC689" s="104">
        <f>IF(AB689=0,0,TRUNC((SQRT(AB689)- IF($G689="w",Parameter!$B$10,Parameter!$D$10))/IF($G689="w",Parameter!$C$10,Parameter!$E$10)))</f>
        <v>0</v>
      </c>
      <c r="AD689" s="38"/>
      <c r="AE689" s="55">
        <f>IF(AD689=0,0,TRUNC((SQRT(AD689)- IF($G689="w",Parameter!$B$15,Parameter!$D$15))/IF($G689="w",Parameter!$C$15,Parameter!$E$15)))</f>
        <v>0</v>
      </c>
      <c r="AF689" s="32"/>
      <c r="AG689" s="55">
        <f>IF(AF689=0,0,TRUNC((SQRT(AF689)- IF($G689="w",Parameter!$B$12,Parameter!$D$12))/IF($G689="w",Parameter!$C$12,Parameter!$E$12)))</f>
        <v>0</v>
      </c>
      <c r="AH689" s="60">
        <f t="shared" si="141"/>
        <v>0</v>
      </c>
      <c r="AI689" s="61">
        <f>LOOKUP($F689,Urkunde!$A$2:$A$16,IF($G689="w",Urkunde!$B$2:$B$16,Urkunde!$D$2:$D$16))</f>
        <v>0</v>
      </c>
      <c r="AJ689" s="61">
        <f>LOOKUP($F689,Urkunde!$A$2:$A$16,IF($G689="w",Urkunde!$C$2:$C$16,Urkunde!$E$2:$E$16))</f>
        <v>0</v>
      </c>
      <c r="AK689" s="61" t="str">
        <f t="shared" si="142"/>
        <v>-</v>
      </c>
      <c r="AL689" s="29">
        <f t="shared" si="143"/>
        <v>0</v>
      </c>
      <c r="AM689" s="21">
        <f t="shared" si="144"/>
        <v>0</v>
      </c>
      <c r="AN689" s="21">
        <f t="shared" si="145"/>
        <v>0</v>
      </c>
      <c r="AO689" s="21">
        <f t="shared" si="146"/>
        <v>0</v>
      </c>
      <c r="AP689" s="21">
        <f t="shared" si="147"/>
        <v>0</v>
      </c>
      <c r="AQ689" s="21">
        <f t="shared" si="148"/>
        <v>0</v>
      </c>
      <c r="AR689" s="21">
        <f t="shared" si="149"/>
        <v>0</v>
      </c>
      <c r="AS689" s="21">
        <f t="shared" si="150"/>
        <v>0</v>
      </c>
      <c r="AT689" s="21">
        <f t="shared" si="151"/>
        <v>0</v>
      </c>
      <c r="AU689" s="21">
        <f t="shared" si="152"/>
        <v>0</v>
      </c>
      <c r="AV689" s="21">
        <f t="shared" si="153"/>
        <v>0</v>
      </c>
    </row>
    <row r="690" spans="1:48" ht="15.6" x14ac:dyDescent="0.3">
      <c r="A690" s="51"/>
      <c r="B690" s="50"/>
      <c r="C690" s="96"/>
      <c r="D690" s="96"/>
      <c r="E690" s="49"/>
      <c r="F690" s="52">
        <f t="shared" si="140"/>
        <v>0</v>
      </c>
      <c r="G690" s="48"/>
      <c r="H690" s="38"/>
      <c r="I690" s="54">
        <f>IF(H690=0,0,TRUNC((50/(H690+0.24)- IF($G690="w",Parameter!$B$3,Parameter!$D$3))/IF($G690="w",Parameter!$C$3,Parameter!$E$3)))</f>
        <v>0</v>
      </c>
      <c r="J690" s="105"/>
      <c r="K690" s="54">
        <f>IF(J690=0,0,TRUNC((75/(J690+0.24)- IF($G690="w",Parameter!$B$3,Parameter!$D$3))/IF($G690="w",Parameter!$C$3,Parameter!$E$3)))</f>
        <v>0</v>
      </c>
      <c r="L690" s="105"/>
      <c r="M690" s="54">
        <f>IF(L690=0,0,TRUNC((100/(L690+0.24)- IF($G690="w",Parameter!$B$3,Parameter!$D$3))/IF($G690="w",Parameter!$C$3,Parameter!$E$3)))</f>
        <v>0</v>
      </c>
      <c r="N690" s="80"/>
      <c r="O690" s="79" t="s">
        <v>44</v>
      </c>
      <c r="P690" s="81"/>
      <c r="Q690" s="54">
        <f>IF($G690="m",0,IF(AND($P690=0,$N690=0),0,TRUNC((800/($N690*60+$P690)-IF($G690="w",Parameter!$B$6,Parameter!$D$6))/IF($G690="w",Parameter!$C$6,Parameter!$E$6))))</f>
        <v>0</v>
      </c>
      <c r="R690" s="106"/>
      <c r="S690" s="73">
        <f>IF(R690=0,0,TRUNC((2000/(R690)- IF(Q690="w",Parameter!$B$6,Parameter!$D$6))/IF(Q690="w",Parameter!$C$6,Parameter!$E$6)))</f>
        <v>0</v>
      </c>
      <c r="T690" s="106"/>
      <c r="U690" s="73">
        <f>IF(T690=0,0,TRUNC((2000/(T690)- IF(Q690="w",Parameter!$B$3,Parameter!$D$3))/IF(Q690="w",Parameter!$C$3,Parameter!$E$3)))</f>
        <v>0</v>
      </c>
      <c r="V690" s="80"/>
      <c r="W690" s="79" t="s">
        <v>44</v>
      </c>
      <c r="X690" s="81"/>
      <c r="Y690" s="54">
        <f>IF($G690="w",0,IF(AND($V690=0,$X690=0),0,TRUNC((1000/($V690*60+$X690)-IF($G690="w",Parameter!$B$6,Parameter!$D$6))/IF($G690="w",Parameter!$C$6,Parameter!$E$6))))</f>
        <v>0</v>
      </c>
      <c r="Z690" s="37"/>
      <c r="AA690" s="104">
        <f>IF(Z690=0,0,TRUNC((SQRT(Z690)- IF($G690="w",Parameter!$B$11,Parameter!$D$11))/IF($G690="w",Parameter!$C$11,Parameter!$E$11)))</f>
        <v>0</v>
      </c>
      <c r="AB690" s="105"/>
      <c r="AC690" s="104">
        <f>IF(AB690=0,0,TRUNC((SQRT(AB690)- IF($G690="w",Parameter!$B$10,Parameter!$D$10))/IF($G690="w",Parameter!$C$10,Parameter!$E$10)))</f>
        <v>0</v>
      </c>
      <c r="AD690" s="38"/>
      <c r="AE690" s="55">
        <f>IF(AD690=0,0,TRUNC((SQRT(AD690)- IF($G690="w",Parameter!$B$15,Parameter!$D$15))/IF($G690="w",Parameter!$C$15,Parameter!$E$15)))</f>
        <v>0</v>
      </c>
      <c r="AF690" s="32"/>
      <c r="AG690" s="55">
        <f>IF(AF690=0,0,TRUNC((SQRT(AF690)- IF($G690="w",Parameter!$B$12,Parameter!$D$12))/IF($G690="w",Parameter!$C$12,Parameter!$E$12)))</f>
        <v>0</v>
      </c>
      <c r="AH690" s="60">
        <f t="shared" si="141"/>
        <v>0</v>
      </c>
      <c r="AI690" s="61">
        <f>LOOKUP($F690,Urkunde!$A$2:$A$16,IF($G690="w",Urkunde!$B$2:$B$16,Urkunde!$D$2:$D$16))</f>
        <v>0</v>
      </c>
      <c r="AJ690" s="61">
        <f>LOOKUP($F690,Urkunde!$A$2:$A$16,IF($G690="w",Urkunde!$C$2:$C$16,Urkunde!$E$2:$E$16))</f>
        <v>0</v>
      </c>
      <c r="AK690" s="61" t="str">
        <f t="shared" si="142"/>
        <v>-</v>
      </c>
      <c r="AL690" s="29">
        <f t="shared" si="143"/>
        <v>0</v>
      </c>
      <c r="AM690" s="21">
        <f t="shared" si="144"/>
        <v>0</v>
      </c>
      <c r="AN690" s="21">
        <f t="shared" si="145"/>
        <v>0</v>
      </c>
      <c r="AO690" s="21">
        <f t="shared" si="146"/>
        <v>0</v>
      </c>
      <c r="AP690" s="21">
        <f t="shared" si="147"/>
        <v>0</v>
      </c>
      <c r="AQ690" s="21">
        <f t="shared" si="148"/>
        <v>0</v>
      </c>
      <c r="AR690" s="21">
        <f t="shared" si="149"/>
        <v>0</v>
      </c>
      <c r="AS690" s="21">
        <f t="shared" si="150"/>
        <v>0</v>
      </c>
      <c r="AT690" s="21">
        <f t="shared" si="151"/>
        <v>0</v>
      </c>
      <c r="AU690" s="21">
        <f t="shared" si="152"/>
        <v>0</v>
      </c>
      <c r="AV690" s="21">
        <f t="shared" si="153"/>
        <v>0</v>
      </c>
    </row>
    <row r="691" spans="1:48" ht="15.6" x14ac:dyDescent="0.3">
      <c r="A691" s="51"/>
      <c r="B691" s="50"/>
      <c r="C691" s="96"/>
      <c r="D691" s="96"/>
      <c r="E691" s="49"/>
      <c r="F691" s="52">
        <f t="shared" si="140"/>
        <v>0</v>
      </c>
      <c r="G691" s="48"/>
      <c r="H691" s="38"/>
      <c r="I691" s="54">
        <f>IF(H691=0,0,TRUNC((50/(H691+0.24)- IF($G691="w",Parameter!$B$3,Parameter!$D$3))/IF($G691="w",Parameter!$C$3,Parameter!$E$3)))</f>
        <v>0</v>
      </c>
      <c r="J691" s="105"/>
      <c r="K691" s="54">
        <f>IF(J691=0,0,TRUNC((75/(J691+0.24)- IF($G691="w",Parameter!$B$3,Parameter!$D$3))/IF($G691="w",Parameter!$C$3,Parameter!$E$3)))</f>
        <v>0</v>
      </c>
      <c r="L691" s="105"/>
      <c r="M691" s="54">
        <f>IF(L691=0,0,TRUNC((100/(L691+0.24)- IF($G691="w",Parameter!$B$3,Parameter!$D$3))/IF($G691="w",Parameter!$C$3,Parameter!$E$3)))</f>
        <v>0</v>
      </c>
      <c r="N691" s="80"/>
      <c r="O691" s="79" t="s">
        <v>44</v>
      </c>
      <c r="P691" s="81"/>
      <c r="Q691" s="54">
        <f>IF($G691="m",0,IF(AND($P691=0,$N691=0),0,TRUNC((800/($N691*60+$P691)-IF($G691="w",Parameter!$B$6,Parameter!$D$6))/IF($G691="w",Parameter!$C$6,Parameter!$E$6))))</f>
        <v>0</v>
      </c>
      <c r="R691" s="106"/>
      <c r="S691" s="73">
        <f>IF(R691=0,0,TRUNC((2000/(R691)- IF(Q691="w",Parameter!$B$6,Parameter!$D$6))/IF(Q691="w",Parameter!$C$6,Parameter!$E$6)))</f>
        <v>0</v>
      </c>
      <c r="T691" s="106"/>
      <c r="U691" s="73">
        <f>IF(T691=0,0,TRUNC((2000/(T691)- IF(Q691="w",Parameter!$B$3,Parameter!$D$3))/IF(Q691="w",Parameter!$C$3,Parameter!$E$3)))</f>
        <v>0</v>
      </c>
      <c r="V691" s="80"/>
      <c r="W691" s="79" t="s">
        <v>44</v>
      </c>
      <c r="X691" s="81"/>
      <c r="Y691" s="54">
        <f>IF($G691="w",0,IF(AND($V691=0,$X691=0),0,TRUNC((1000/($V691*60+$X691)-IF($G691="w",Parameter!$B$6,Parameter!$D$6))/IF($G691="w",Parameter!$C$6,Parameter!$E$6))))</f>
        <v>0</v>
      </c>
      <c r="Z691" s="37"/>
      <c r="AA691" s="104">
        <f>IF(Z691=0,0,TRUNC((SQRT(Z691)- IF($G691="w",Parameter!$B$11,Parameter!$D$11))/IF($G691="w",Parameter!$C$11,Parameter!$E$11)))</f>
        <v>0</v>
      </c>
      <c r="AB691" s="105"/>
      <c r="AC691" s="104">
        <f>IF(AB691=0,0,TRUNC((SQRT(AB691)- IF($G691="w",Parameter!$B$10,Parameter!$D$10))/IF($G691="w",Parameter!$C$10,Parameter!$E$10)))</f>
        <v>0</v>
      </c>
      <c r="AD691" s="38"/>
      <c r="AE691" s="55">
        <f>IF(AD691=0,0,TRUNC((SQRT(AD691)- IF($G691="w",Parameter!$B$15,Parameter!$D$15))/IF($G691="w",Parameter!$C$15,Parameter!$E$15)))</f>
        <v>0</v>
      </c>
      <c r="AF691" s="32"/>
      <c r="AG691" s="55">
        <f>IF(AF691=0,0,TRUNC((SQRT(AF691)- IF($G691="w",Parameter!$B$12,Parameter!$D$12))/IF($G691="w",Parameter!$C$12,Parameter!$E$12)))</f>
        <v>0</v>
      </c>
      <c r="AH691" s="60">
        <f t="shared" si="141"/>
        <v>0</v>
      </c>
      <c r="AI691" s="61">
        <f>LOOKUP($F691,Urkunde!$A$2:$A$16,IF($G691="w",Urkunde!$B$2:$B$16,Urkunde!$D$2:$D$16))</f>
        <v>0</v>
      </c>
      <c r="AJ691" s="61">
        <f>LOOKUP($F691,Urkunde!$A$2:$A$16,IF($G691="w",Urkunde!$C$2:$C$16,Urkunde!$E$2:$E$16))</f>
        <v>0</v>
      </c>
      <c r="AK691" s="61" t="str">
        <f t="shared" si="142"/>
        <v>-</v>
      </c>
      <c r="AL691" s="29">
        <f t="shared" si="143"/>
        <v>0</v>
      </c>
      <c r="AM691" s="21">
        <f t="shared" si="144"/>
        <v>0</v>
      </c>
      <c r="AN691" s="21">
        <f t="shared" si="145"/>
        <v>0</v>
      </c>
      <c r="AO691" s="21">
        <f t="shared" si="146"/>
        <v>0</v>
      </c>
      <c r="AP691" s="21">
        <f t="shared" si="147"/>
        <v>0</v>
      </c>
      <c r="AQ691" s="21">
        <f t="shared" si="148"/>
        <v>0</v>
      </c>
      <c r="AR691" s="21">
        <f t="shared" si="149"/>
        <v>0</v>
      </c>
      <c r="AS691" s="21">
        <f t="shared" si="150"/>
        <v>0</v>
      </c>
      <c r="AT691" s="21">
        <f t="shared" si="151"/>
        <v>0</v>
      </c>
      <c r="AU691" s="21">
        <f t="shared" si="152"/>
        <v>0</v>
      </c>
      <c r="AV691" s="21">
        <f t="shared" si="153"/>
        <v>0</v>
      </c>
    </row>
    <row r="692" spans="1:48" ht="15.6" x14ac:dyDescent="0.3">
      <c r="A692" s="51"/>
      <c r="B692" s="50"/>
      <c r="C692" s="96"/>
      <c r="D692" s="96"/>
      <c r="E692" s="49"/>
      <c r="F692" s="52">
        <f t="shared" si="140"/>
        <v>0</v>
      </c>
      <c r="G692" s="48"/>
      <c r="H692" s="38"/>
      <c r="I692" s="54">
        <f>IF(H692=0,0,TRUNC((50/(H692+0.24)- IF($G692="w",Parameter!$B$3,Parameter!$D$3))/IF($G692="w",Parameter!$C$3,Parameter!$E$3)))</f>
        <v>0</v>
      </c>
      <c r="J692" s="105"/>
      <c r="K692" s="54">
        <f>IF(J692=0,0,TRUNC((75/(J692+0.24)- IF($G692="w",Parameter!$B$3,Parameter!$D$3))/IF($G692="w",Parameter!$C$3,Parameter!$E$3)))</f>
        <v>0</v>
      </c>
      <c r="L692" s="105"/>
      <c r="M692" s="54">
        <f>IF(L692=0,0,TRUNC((100/(L692+0.24)- IF($G692="w",Parameter!$B$3,Parameter!$D$3))/IF($G692="w",Parameter!$C$3,Parameter!$E$3)))</f>
        <v>0</v>
      </c>
      <c r="N692" s="80"/>
      <c r="O692" s="79" t="s">
        <v>44</v>
      </c>
      <c r="P692" s="81"/>
      <c r="Q692" s="54">
        <f>IF($G692="m",0,IF(AND($P692=0,$N692=0),0,TRUNC((800/($N692*60+$P692)-IF($G692="w",Parameter!$B$6,Parameter!$D$6))/IF($G692="w",Parameter!$C$6,Parameter!$E$6))))</f>
        <v>0</v>
      </c>
      <c r="R692" s="106"/>
      <c r="S692" s="73">
        <f>IF(R692=0,0,TRUNC((2000/(R692)- IF(Q692="w",Parameter!$B$6,Parameter!$D$6))/IF(Q692="w",Parameter!$C$6,Parameter!$E$6)))</f>
        <v>0</v>
      </c>
      <c r="T692" s="106"/>
      <c r="U692" s="73">
        <f>IF(T692=0,0,TRUNC((2000/(T692)- IF(Q692="w",Parameter!$B$3,Parameter!$D$3))/IF(Q692="w",Parameter!$C$3,Parameter!$E$3)))</f>
        <v>0</v>
      </c>
      <c r="V692" s="80"/>
      <c r="W692" s="79" t="s">
        <v>44</v>
      </c>
      <c r="X692" s="81"/>
      <c r="Y692" s="54">
        <f>IF($G692="w",0,IF(AND($V692=0,$X692=0),0,TRUNC((1000/($V692*60+$X692)-IF($G692="w",Parameter!$B$6,Parameter!$D$6))/IF($G692="w",Parameter!$C$6,Parameter!$E$6))))</f>
        <v>0</v>
      </c>
      <c r="Z692" s="37"/>
      <c r="AA692" s="104">
        <f>IF(Z692=0,0,TRUNC((SQRT(Z692)- IF($G692="w",Parameter!$B$11,Parameter!$D$11))/IF($G692="w",Parameter!$C$11,Parameter!$E$11)))</f>
        <v>0</v>
      </c>
      <c r="AB692" s="105"/>
      <c r="AC692" s="104">
        <f>IF(AB692=0,0,TRUNC((SQRT(AB692)- IF($G692="w",Parameter!$B$10,Parameter!$D$10))/IF($G692="w",Parameter!$C$10,Parameter!$E$10)))</f>
        <v>0</v>
      </c>
      <c r="AD692" s="38"/>
      <c r="AE692" s="55">
        <f>IF(AD692=0,0,TRUNC((SQRT(AD692)- IF($G692="w",Parameter!$B$15,Parameter!$D$15))/IF($G692="w",Parameter!$C$15,Parameter!$E$15)))</f>
        <v>0</v>
      </c>
      <c r="AF692" s="32"/>
      <c r="AG692" s="55">
        <f>IF(AF692=0,0,TRUNC((SQRT(AF692)- IF($G692="w",Parameter!$B$12,Parameter!$D$12))/IF($G692="w",Parameter!$C$12,Parameter!$E$12)))</f>
        <v>0</v>
      </c>
      <c r="AH692" s="60">
        <f t="shared" si="141"/>
        <v>0</v>
      </c>
      <c r="AI692" s="61">
        <f>LOOKUP($F692,Urkunde!$A$2:$A$16,IF($G692="w",Urkunde!$B$2:$B$16,Urkunde!$D$2:$D$16))</f>
        <v>0</v>
      </c>
      <c r="AJ692" s="61">
        <f>LOOKUP($F692,Urkunde!$A$2:$A$16,IF($G692="w",Urkunde!$C$2:$C$16,Urkunde!$E$2:$E$16))</f>
        <v>0</v>
      </c>
      <c r="AK692" s="61" t="str">
        <f t="shared" si="142"/>
        <v>-</v>
      </c>
      <c r="AL692" s="29">
        <f t="shared" si="143"/>
        <v>0</v>
      </c>
      <c r="AM692" s="21">
        <f t="shared" si="144"/>
        <v>0</v>
      </c>
      <c r="AN692" s="21">
        <f t="shared" si="145"/>
        <v>0</v>
      </c>
      <c r="AO692" s="21">
        <f t="shared" si="146"/>
        <v>0</v>
      </c>
      <c r="AP692" s="21">
        <f t="shared" si="147"/>
        <v>0</v>
      </c>
      <c r="AQ692" s="21">
        <f t="shared" si="148"/>
        <v>0</v>
      </c>
      <c r="AR692" s="21">
        <f t="shared" si="149"/>
        <v>0</v>
      </c>
      <c r="AS692" s="21">
        <f t="shared" si="150"/>
        <v>0</v>
      </c>
      <c r="AT692" s="21">
        <f t="shared" si="151"/>
        <v>0</v>
      </c>
      <c r="AU692" s="21">
        <f t="shared" si="152"/>
        <v>0</v>
      </c>
      <c r="AV692" s="21">
        <f t="shared" si="153"/>
        <v>0</v>
      </c>
    </row>
    <row r="693" spans="1:48" ht="15.6" x14ac:dyDescent="0.3">
      <c r="A693" s="51"/>
      <c r="B693" s="50"/>
      <c r="C693" s="96"/>
      <c r="D693" s="96"/>
      <c r="E693" s="49"/>
      <c r="F693" s="52">
        <f t="shared" si="140"/>
        <v>0</v>
      </c>
      <c r="G693" s="48"/>
      <c r="H693" s="38"/>
      <c r="I693" s="54">
        <f>IF(H693=0,0,TRUNC((50/(H693+0.24)- IF($G693="w",Parameter!$B$3,Parameter!$D$3))/IF($G693="w",Parameter!$C$3,Parameter!$E$3)))</f>
        <v>0</v>
      </c>
      <c r="J693" s="105"/>
      <c r="K693" s="54">
        <f>IF(J693=0,0,TRUNC((75/(J693+0.24)- IF($G693="w",Parameter!$B$3,Parameter!$D$3))/IF($G693="w",Parameter!$C$3,Parameter!$E$3)))</f>
        <v>0</v>
      </c>
      <c r="L693" s="105"/>
      <c r="M693" s="54">
        <f>IF(L693=0,0,TRUNC((100/(L693+0.24)- IF($G693="w",Parameter!$B$3,Parameter!$D$3))/IF($G693="w",Parameter!$C$3,Parameter!$E$3)))</f>
        <v>0</v>
      </c>
      <c r="N693" s="80"/>
      <c r="O693" s="79" t="s">
        <v>44</v>
      </c>
      <c r="P693" s="81"/>
      <c r="Q693" s="54">
        <f>IF($G693="m",0,IF(AND($P693=0,$N693=0),0,TRUNC((800/($N693*60+$P693)-IF($G693="w",Parameter!$B$6,Parameter!$D$6))/IF($G693="w",Parameter!$C$6,Parameter!$E$6))))</f>
        <v>0</v>
      </c>
      <c r="R693" s="106"/>
      <c r="S693" s="73">
        <f>IF(R693=0,0,TRUNC((2000/(R693)- IF(Q693="w",Parameter!$B$6,Parameter!$D$6))/IF(Q693="w",Parameter!$C$6,Parameter!$E$6)))</f>
        <v>0</v>
      </c>
      <c r="T693" s="106"/>
      <c r="U693" s="73">
        <f>IF(T693=0,0,TRUNC((2000/(T693)- IF(Q693="w",Parameter!$B$3,Parameter!$D$3))/IF(Q693="w",Parameter!$C$3,Parameter!$E$3)))</f>
        <v>0</v>
      </c>
      <c r="V693" s="80"/>
      <c r="W693" s="79" t="s">
        <v>44</v>
      </c>
      <c r="X693" s="81"/>
      <c r="Y693" s="54">
        <f>IF($G693="w",0,IF(AND($V693=0,$X693=0),0,TRUNC((1000/($V693*60+$X693)-IF($G693="w",Parameter!$B$6,Parameter!$D$6))/IF($G693="w",Parameter!$C$6,Parameter!$E$6))))</f>
        <v>0</v>
      </c>
      <c r="Z693" s="37"/>
      <c r="AA693" s="104">
        <f>IF(Z693=0,0,TRUNC((SQRT(Z693)- IF($G693="w",Parameter!$B$11,Parameter!$D$11))/IF($G693="w",Parameter!$C$11,Parameter!$E$11)))</f>
        <v>0</v>
      </c>
      <c r="AB693" s="105"/>
      <c r="AC693" s="104">
        <f>IF(AB693=0,0,TRUNC((SQRT(AB693)- IF($G693="w",Parameter!$B$10,Parameter!$D$10))/IF($G693="w",Parameter!$C$10,Parameter!$E$10)))</f>
        <v>0</v>
      </c>
      <c r="AD693" s="38"/>
      <c r="AE693" s="55">
        <f>IF(AD693=0,0,TRUNC((SQRT(AD693)- IF($G693="w",Parameter!$B$15,Parameter!$D$15))/IF($G693="w",Parameter!$C$15,Parameter!$E$15)))</f>
        <v>0</v>
      </c>
      <c r="AF693" s="32"/>
      <c r="AG693" s="55">
        <f>IF(AF693=0,0,TRUNC((SQRT(AF693)- IF($G693="w",Parameter!$B$12,Parameter!$D$12))/IF($G693="w",Parameter!$C$12,Parameter!$E$12)))</f>
        <v>0</v>
      </c>
      <c r="AH693" s="60">
        <f t="shared" si="141"/>
        <v>0</v>
      </c>
      <c r="AI693" s="61">
        <f>LOOKUP($F693,Urkunde!$A$2:$A$16,IF($G693="w",Urkunde!$B$2:$B$16,Urkunde!$D$2:$D$16))</f>
        <v>0</v>
      </c>
      <c r="AJ693" s="61">
        <f>LOOKUP($F693,Urkunde!$A$2:$A$16,IF($G693="w",Urkunde!$C$2:$C$16,Urkunde!$E$2:$E$16))</f>
        <v>0</v>
      </c>
      <c r="AK693" s="61" t="str">
        <f t="shared" si="142"/>
        <v>-</v>
      </c>
      <c r="AL693" s="29">
        <f t="shared" si="143"/>
        <v>0</v>
      </c>
      <c r="AM693" s="21">
        <f t="shared" si="144"/>
        <v>0</v>
      </c>
      <c r="AN693" s="21">
        <f t="shared" si="145"/>
        <v>0</v>
      </c>
      <c r="AO693" s="21">
        <f t="shared" si="146"/>
        <v>0</v>
      </c>
      <c r="AP693" s="21">
        <f t="shared" si="147"/>
        <v>0</v>
      </c>
      <c r="AQ693" s="21">
        <f t="shared" si="148"/>
        <v>0</v>
      </c>
      <c r="AR693" s="21">
        <f t="shared" si="149"/>
        <v>0</v>
      </c>
      <c r="AS693" s="21">
        <f t="shared" si="150"/>
        <v>0</v>
      </c>
      <c r="AT693" s="21">
        <f t="shared" si="151"/>
        <v>0</v>
      </c>
      <c r="AU693" s="21">
        <f t="shared" si="152"/>
        <v>0</v>
      </c>
      <c r="AV693" s="21">
        <f t="shared" si="153"/>
        <v>0</v>
      </c>
    </row>
    <row r="694" spans="1:48" ht="15.6" x14ac:dyDescent="0.3">
      <c r="A694" s="51"/>
      <c r="B694" s="50"/>
      <c r="C694" s="96"/>
      <c r="D694" s="96"/>
      <c r="E694" s="49"/>
      <c r="F694" s="52">
        <f t="shared" si="140"/>
        <v>0</v>
      </c>
      <c r="G694" s="48"/>
      <c r="H694" s="38"/>
      <c r="I694" s="54">
        <f>IF(H694=0,0,TRUNC((50/(H694+0.24)- IF($G694="w",Parameter!$B$3,Parameter!$D$3))/IF($G694="w",Parameter!$C$3,Parameter!$E$3)))</f>
        <v>0</v>
      </c>
      <c r="J694" s="105"/>
      <c r="K694" s="54">
        <f>IF(J694=0,0,TRUNC((75/(J694+0.24)- IF($G694="w",Parameter!$B$3,Parameter!$D$3))/IF($G694="w",Parameter!$C$3,Parameter!$E$3)))</f>
        <v>0</v>
      </c>
      <c r="L694" s="105"/>
      <c r="M694" s="54">
        <f>IF(L694=0,0,TRUNC((100/(L694+0.24)- IF($G694="w",Parameter!$B$3,Parameter!$D$3))/IF($G694="w",Parameter!$C$3,Parameter!$E$3)))</f>
        <v>0</v>
      </c>
      <c r="N694" s="80"/>
      <c r="O694" s="79" t="s">
        <v>44</v>
      </c>
      <c r="P694" s="81"/>
      <c r="Q694" s="54">
        <f>IF($G694="m",0,IF(AND($P694=0,$N694=0),0,TRUNC((800/($N694*60+$P694)-IF($G694="w",Parameter!$B$6,Parameter!$D$6))/IF($G694="w",Parameter!$C$6,Parameter!$E$6))))</f>
        <v>0</v>
      </c>
      <c r="R694" s="106"/>
      <c r="S694" s="73">
        <f>IF(R694=0,0,TRUNC((2000/(R694)- IF(Q694="w",Parameter!$B$6,Parameter!$D$6))/IF(Q694="w",Parameter!$C$6,Parameter!$E$6)))</f>
        <v>0</v>
      </c>
      <c r="T694" s="106"/>
      <c r="U694" s="73">
        <f>IF(T694=0,0,TRUNC((2000/(T694)- IF(Q694="w",Parameter!$B$3,Parameter!$D$3))/IF(Q694="w",Parameter!$C$3,Parameter!$E$3)))</f>
        <v>0</v>
      </c>
      <c r="V694" s="80"/>
      <c r="W694" s="79" t="s">
        <v>44</v>
      </c>
      <c r="X694" s="81"/>
      <c r="Y694" s="54">
        <f>IF($G694="w",0,IF(AND($V694=0,$X694=0),0,TRUNC((1000/($V694*60+$X694)-IF($G694="w",Parameter!$B$6,Parameter!$D$6))/IF($G694="w",Parameter!$C$6,Parameter!$E$6))))</f>
        <v>0</v>
      </c>
      <c r="Z694" s="37"/>
      <c r="AA694" s="104">
        <f>IF(Z694=0,0,TRUNC((SQRT(Z694)- IF($G694="w",Parameter!$B$11,Parameter!$D$11))/IF($G694="w",Parameter!$C$11,Parameter!$E$11)))</f>
        <v>0</v>
      </c>
      <c r="AB694" s="105"/>
      <c r="AC694" s="104">
        <f>IF(AB694=0,0,TRUNC((SQRT(AB694)- IF($G694="w",Parameter!$B$10,Parameter!$D$10))/IF($G694="w",Parameter!$C$10,Parameter!$E$10)))</f>
        <v>0</v>
      </c>
      <c r="AD694" s="38"/>
      <c r="AE694" s="55">
        <f>IF(AD694=0,0,TRUNC((SQRT(AD694)- IF($G694="w",Parameter!$B$15,Parameter!$D$15))/IF($G694="w",Parameter!$C$15,Parameter!$E$15)))</f>
        <v>0</v>
      </c>
      <c r="AF694" s="32"/>
      <c r="AG694" s="55">
        <f>IF(AF694=0,0,TRUNC((SQRT(AF694)- IF($G694="w",Parameter!$B$12,Parameter!$D$12))/IF($G694="w",Parameter!$C$12,Parameter!$E$12)))</f>
        <v>0</v>
      </c>
      <c r="AH694" s="60">
        <f t="shared" si="141"/>
        <v>0</v>
      </c>
      <c r="AI694" s="61">
        <f>LOOKUP($F694,Urkunde!$A$2:$A$16,IF($G694="w",Urkunde!$B$2:$B$16,Urkunde!$D$2:$D$16))</f>
        <v>0</v>
      </c>
      <c r="AJ694" s="61">
        <f>LOOKUP($F694,Urkunde!$A$2:$A$16,IF($G694="w",Urkunde!$C$2:$C$16,Urkunde!$E$2:$E$16))</f>
        <v>0</v>
      </c>
      <c r="AK694" s="61" t="str">
        <f t="shared" si="142"/>
        <v>-</v>
      </c>
      <c r="AL694" s="29">
        <f t="shared" si="143"/>
        <v>0</v>
      </c>
      <c r="AM694" s="21">
        <f t="shared" si="144"/>
        <v>0</v>
      </c>
      <c r="AN694" s="21">
        <f t="shared" si="145"/>
        <v>0</v>
      </c>
      <c r="AO694" s="21">
        <f t="shared" si="146"/>
        <v>0</v>
      </c>
      <c r="AP694" s="21">
        <f t="shared" si="147"/>
        <v>0</v>
      </c>
      <c r="AQ694" s="21">
        <f t="shared" si="148"/>
        <v>0</v>
      </c>
      <c r="AR694" s="21">
        <f t="shared" si="149"/>
        <v>0</v>
      </c>
      <c r="AS694" s="21">
        <f t="shared" si="150"/>
        <v>0</v>
      </c>
      <c r="AT694" s="21">
        <f t="shared" si="151"/>
        <v>0</v>
      </c>
      <c r="AU694" s="21">
        <f t="shared" si="152"/>
        <v>0</v>
      </c>
      <c r="AV694" s="21">
        <f t="shared" si="153"/>
        <v>0</v>
      </c>
    </row>
    <row r="695" spans="1:48" ht="15.6" x14ac:dyDescent="0.3">
      <c r="A695" s="51"/>
      <c r="B695" s="50"/>
      <c r="C695" s="96"/>
      <c r="D695" s="96"/>
      <c r="E695" s="49"/>
      <c r="F695" s="52">
        <f t="shared" si="140"/>
        <v>0</v>
      </c>
      <c r="G695" s="48"/>
      <c r="H695" s="38"/>
      <c r="I695" s="54">
        <f>IF(H695=0,0,TRUNC((50/(H695+0.24)- IF($G695="w",Parameter!$B$3,Parameter!$D$3))/IF($G695="w",Parameter!$C$3,Parameter!$E$3)))</f>
        <v>0</v>
      </c>
      <c r="J695" s="105"/>
      <c r="K695" s="54">
        <f>IF(J695=0,0,TRUNC((75/(J695+0.24)- IF($G695="w",Parameter!$B$3,Parameter!$D$3))/IF($G695="w",Parameter!$C$3,Parameter!$E$3)))</f>
        <v>0</v>
      </c>
      <c r="L695" s="105"/>
      <c r="M695" s="54">
        <f>IF(L695=0,0,TRUNC((100/(L695+0.24)- IF($G695="w",Parameter!$B$3,Parameter!$D$3))/IF($G695="w",Parameter!$C$3,Parameter!$E$3)))</f>
        <v>0</v>
      </c>
      <c r="N695" s="80"/>
      <c r="O695" s="79" t="s">
        <v>44</v>
      </c>
      <c r="P695" s="81"/>
      <c r="Q695" s="54">
        <f>IF($G695="m",0,IF(AND($P695=0,$N695=0),0,TRUNC((800/($N695*60+$P695)-IF($G695="w",Parameter!$B$6,Parameter!$D$6))/IF($G695="w",Parameter!$C$6,Parameter!$E$6))))</f>
        <v>0</v>
      </c>
      <c r="R695" s="106"/>
      <c r="S695" s="73">
        <f>IF(R695=0,0,TRUNC((2000/(R695)- IF(Q695="w",Parameter!$B$6,Parameter!$D$6))/IF(Q695="w",Parameter!$C$6,Parameter!$E$6)))</f>
        <v>0</v>
      </c>
      <c r="T695" s="106"/>
      <c r="U695" s="73">
        <f>IF(T695=0,0,TRUNC((2000/(T695)- IF(Q695="w",Parameter!$B$3,Parameter!$D$3))/IF(Q695="w",Parameter!$C$3,Parameter!$E$3)))</f>
        <v>0</v>
      </c>
      <c r="V695" s="80"/>
      <c r="W695" s="79" t="s">
        <v>44</v>
      </c>
      <c r="X695" s="81"/>
      <c r="Y695" s="54">
        <f>IF($G695="w",0,IF(AND($V695=0,$X695=0),0,TRUNC((1000/($V695*60+$X695)-IF($G695="w",Parameter!$B$6,Parameter!$D$6))/IF($G695="w",Parameter!$C$6,Parameter!$E$6))))</f>
        <v>0</v>
      </c>
      <c r="Z695" s="37"/>
      <c r="AA695" s="104">
        <f>IF(Z695=0,0,TRUNC((SQRT(Z695)- IF($G695="w",Parameter!$B$11,Parameter!$D$11))/IF($G695="w",Parameter!$C$11,Parameter!$E$11)))</f>
        <v>0</v>
      </c>
      <c r="AB695" s="105"/>
      <c r="AC695" s="104">
        <f>IF(AB695=0,0,TRUNC((SQRT(AB695)- IF($G695="w",Parameter!$B$10,Parameter!$D$10))/IF($G695="w",Parameter!$C$10,Parameter!$E$10)))</f>
        <v>0</v>
      </c>
      <c r="AD695" s="38"/>
      <c r="AE695" s="55">
        <f>IF(AD695=0,0,TRUNC((SQRT(AD695)- IF($G695="w",Parameter!$B$15,Parameter!$D$15))/IF($G695="w",Parameter!$C$15,Parameter!$E$15)))</f>
        <v>0</v>
      </c>
      <c r="AF695" s="32"/>
      <c r="AG695" s="55">
        <f>IF(AF695=0,0,TRUNC((SQRT(AF695)- IF($G695="w",Parameter!$B$12,Parameter!$D$12))/IF($G695="w",Parameter!$C$12,Parameter!$E$12)))</f>
        <v>0</v>
      </c>
      <c r="AH695" s="60">
        <f t="shared" si="141"/>
        <v>0</v>
      </c>
      <c r="AI695" s="61">
        <f>LOOKUP($F695,Urkunde!$A$2:$A$16,IF($G695="w",Urkunde!$B$2:$B$16,Urkunde!$D$2:$D$16))</f>
        <v>0</v>
      </c>
      <c r="AJ695" s="61">
        <f>LOOKUP($F695,Urkunde!$A$2:$A$16,IF($G695="w",Urkunde!$C$2:$C$16,Urkunde!$E$2:$E$16))</f>
        <v>0</v>
      </c>
      <c r="AK695" s="61" t="str">
        <f t="shared" si="142"/>
        <v>-</v>
      </c>
      <c r="AL695" s="29">
        <f t="shared" si="143"/>
        <v>0</v>
      </c>
      <c r="AM695" s="21">
        <f t="shared" si="144"/>
        <v>0</v>
      </c>
      <c r="AN695" s="21">
        <f t="shared" si="145"/>
        <v>0</v>
      </c>
      <c r="AO695" s="21">
        <f t="shared" si="146"/>
        <v>0</v>
      </c>
      <c r="AP695" s="21">
        <f t="shared" si="147"/>
        <v>0</v>
      </c>
      <c r="AQ695" s="21">
        <f t="shared" si="148"/>
        <v>0</v>
      </c>
      <c r="AR695" s="21">
        <f t="shared" si="149"/>
        <v>0</v>
      </c>
      <c r="AS695" s="21">
        <f t="shared" si="150"/>
        <v>0</v>
      </c>
      <c r="AT695" s="21">
        <f t="shared" si="151"/>
        <v>0</v>
      </c>
      <c r="AU695" s="21">
        <f t="shared" si="152"/>
        <v>0</v>
      </c>
      <c r="AV695" s="21">
        <f t="shared" si="153"/>
        <v>0</v>
      </c>
    </row>
    <row r="696" spans="1:48" ht="15.6" x14ac:dyDescent="0.3">
      <c r="A696" s="51"/>
      <c r="B696" s="50"/>
      <c r="C696" s="96"/>
      <c r="D696" s="96"/>
      <c r="E696" s="49"/>
      <c r="F696" s="52">
        <f t="shared" si="140"/>
        <v>0</v>
      </c>
      <c r="G696" s="48"/>
      <c r="H696" s="38"/>
      <c r="I696" s="54">
        <f>IF(H696=0,0,TRUNC((50/(H696+0.24)- IF($G696="w",Parameter!$B$3,Parameter!$D$3))/IF($G696="w",Parameter!$C$3,Parameter!$E$3)))</f>
        <v>0</v>
      </c>
      <c r="J696" s="105"/>
      <c r="K696" s="54">
        <f>IF(J696=0,0,TRUNC((75/(J696+0.24)- IF($G696="w",Parameter!$B$3,Parameter!$D$3))/IF($G696="w",Parameter!$C$3,Parameter!$E$3)))</f>
        <v>0</v>
      </c>
      <c r="L696" s="105"/>
      <c r="M696" s="54">
        <f>IF(L696=0,0,TRUNC((100/(L696+0.24)- IF($G696="w",Parameter!$B$3,Parameter!$D$3))/IF($G696="w",Parameter!$C$3,Parameter!$E$3)))</f>
        <v>0</v>
      </c>
      <c r="N696" s="80"/>
      <c r="O696" s="79" t="s">
        <v>44</v>
      </c>
      <c r="P696" s="81"/>
      <c r="Q696" s="54">
        <f>IF($G696="m",0,IF(AND($P696=0,$N696=0),0,TRUNC((800/($N696*60+$P696)-IF($G696="w",Parameter!$B$6,Parameter!$D$6))/IF($G696="w",Parameter!$C$6,Parameter!$E$6))))</f>
        <v>0</v>
      </c>
      <c r="R696" s="106"/>
      <c r="S696" s="73">
        <f>IF(R696=0,0,TRUNC((2000/(R696)- IF(Q696="w",Parameter!$B$6,Parameter!$D$6))/IF(Q696="w",Parameter!$C$6,Parameter!$E$6)))</f>
        <v>0</v>
      </c>
      <c r="T696" s="106"/>
      <c r="U696" s="73">
        <f>IF(T696=0,0,TRUNC((2000/(T696)- IF(Q696="w",Parameter!$B$3,Parameter!$D$3))/IF(Q696="w",Parameter!$C$3,Parameter!$E$3)))</f>
        <v>0</v>
      </c>
      <c r="V696" s="80"/>
      <c r="W696" s="79" t="s">
        <v>44</v>
      </c>
      <c r="X696" s="81"/>
      <c r="Y696" s="54">
        <f>IF($G696="w",0,IF(AND($V696=0,$X696=0),0,TRUNC((1000/($V696*60+$X696)-IF($G696="w",Parameter!$B$6,Parameter!$D$6))/IF($G696="w",Parameter!$C$6,Parameter!$E$6))))</f>
        <v>0</v>
      </c>
      <c r="Z696" s="37"/>
      <c r="AA696" s="104">
        <f>IF(Z696=0,0,TRUNC((SQRT(Z696)- IF($G696="w",Parameter!$B$11,Parameter!$D$11))/IF($G696="w",Parameter!$C$11,Parameter!$E$11)))</f>
        <v>0</v>
      </c>
      <c r="AB696" s="105"/>
      <c r="AC696" s="104">
        <f>IF(AB696=0,0,TRUNC((SQRT(AB696)- IF($G696="w",Parameter!$B$10,Parameter!$D$10))/IF($G696="w",Parameter!$C$10,Parameter!$E$10)))</f>
        <v>0</v>
      </c>
      <c r="AD696" s="38"/>
      <c r="AE696" s="55">
        <f>IF(AD696=0,0,TRUNC((SQRT(AD696)- IF($G696="w",Parameter!$B$15,Parameter!$D$15))/IF($G696="w",Parameter!$C$15,Parameter!$E$15)))</f>
        <v>0</v>
      </c>
      <c r="AF696" s="32"/>
      <c r="AG696" s="55">
        <f>IF(AF696=0,0,TRUNC((SQRT(AF696)- IF($G696="w",Parameter!$B$12,Parameter!$D$12))/IF($G696="w",Parameter!$C$12,Parameter!$E$12)))</f>
        <v>0</v>
      </c>
      <c r="AH696" s="60">
        <f t="shared" si="141"/>
        <v>0</v>
      </c>
      <c r="AI696" s="61">
        <f>LOOKUP($F696,Urkunde!$A$2:$A$16,IF($G696="w",Urkunde!$B$2:$B$16,Urkunde!$D$2:$D$16))</f>
        <v>0</v>
      </c>
      <c r="AJ696" s="61">
        <f>LOOKUP($F696,Urkunde!$A$2:$A$16,IF($G696="w",Urkunde!$C$2:$C$16,Urkunde!$E$2:$E$16))</f>
        <v>0</v>
      </c>
      <c r="AK696" s="61" t="str">
        <f t="shared" si="142"/>
        <v>-</v>
      </c>
      <c r="AL696" s="29">
        <f t="shared" si="143"/>
        <v>0</v>
      </c>
      <c r="AM696" s="21">
        <f t="shared" si="144"/>
        <v>0</v>
      </c>
      <c r="AN696" s="21">
        <f t="shared" si="145"/>
        <v>0</v>
      </c>
      <c r="AO696" s="21">
        <f t="shared" si="146"/>
        <v>0</v>
      </c>
      <c r="AP696" s="21">
        <f t="shared" si="147"/>
        <v>0</v>
      </c>
      <c r="AQ696" s="21">
        <f t="shared" si="148"/>
        <v>0</v>
      </c>
      <c r="AR696" s="21">
        <f t="shared" si="149"/>
        <v>0</v>
      </c>
      <c r="AS696" s="21">
        <f t="shared" si="150"/>
        <v>0</v>
      </c>
      <c r="AT696" s="21">
        <f t="shared" si="151"/>
        <v>0</v>
      </c>
      <c r="AU696" s="21">
        <f t="shared" si="152"/>
        <v>0</v>
      </c>
      <c r="AV696" s="21">
        <f t="shared" si="153"/>
        <v>0</v>
      </c>
    </row>
    <row r="697" spans="1:48" ht="15.6" x14ac:dyDescent="0.3">
      <c r="A697" s="51"/>
      <c r="B697" s="50"/>
      <c r="C697" s="96"/>
      <c r="D697" s="96"/>
      <c r="E697" s="49"/>
      <c r="F697" s="52">
        <f t="shared" si="140"/>
        <v>0</v>
      </c>
      <c r="G697" s="48"/>
      <c r="H697" s="38"/>
      <c r="I697" s="54">
        <f>IF(H697=0,0,TRUNC((50/(H697+0.24)- IF($G697="w",Parameter!$B$3,Parameter!$D$3))/IF($G697="w",Parameter!$C$3,Parameter!$E$3)))</f>
        <v>0</v>
      </c>
      <c r="J697" s="105"/>
      <c r="K697" s="54">
        <f>IF(J697=0,0,TRUNC((75/(J697+0.24)- IF($G697="w",Parameter!$B$3,Parameter!$D$3))/IF($G697="w",Parameter!$C$3,Parameter!$E$3)))</f>
        <v>0</v>
      </c>
      <c r="L697" s="105"/>
      <c r="M697" s="54">
        <f>IF(L697=0,0,TRUNC((100/(L697+0.24)- IF($G697="w",Parameter!$B$3,Parameter!$D$3))/IF($G697="w",Parameter!$C$3,Parameter!$E$3)))</f>
        <v>0</v>
      </c>
      <c r="N697" s="80"/>
      <c r="O697" s="79" t="s">
        <v>44</v>
      </c>
      <c r="P697" s="81"/>
      <c r="Q697" s="54">
        <f>IF($G697="m",0,IF(AND($P697=0,$N697=0),0,TRUNC((800/($N697*60+$P697)-IF($G697="w",Parameter!$B$6,Parameter!$D$6))/IF($G697="w",Parameter!$C$6,Parameter!$E$6))))</f>
        <v>0</v>
      </c>
      <c r="R697" s="106"/>
      <c r="S697" s="73">
        <f>IF(R697=0,0,TRUNC((2000/(R697)- IF(Q697="w",Parameter!$B$6,Parameter!$D$6))/IF(Q697="w",Parameter!$C$6,Parameter!$E$6)))</f>
        <v>0</v>
      </c>
      <c r="T697" s="106"/>
      <c r="U697" s="73">
        <f>IF(T697=0,0,TRUNC((2000/(T697)- IF(Q697="w",Parameter!$B$3,Parameter!$D$3))/IF(Q697="w",Parameter!$C$3,Parameter!$E$3)))</f>
        <v>0</v>
      </c>
      <c r="V697" s="80"/>
      <c r="W697" s="79" t="s">
        <v>44</v>
      </c>
      <c r="X697" s="81"/>
      <c r="Y697" s="54">
        <f>IF($G697="w",0,IF(AND($V697=0,$X697=0),0,TRUNC((1000/($V697*60+$X697)-IF($G697="w",Parameter!$B$6,Parameter!$D$6))/IF($G697="w",Parameter!$C$6,Parameter!$E$6))))</f>
        <v>0</v>
      </c>
      <c r="Z697" s="37"/>
      <c r="AA697" s="104">
        <f>IF(Z697=0,0,TRUNC((SQRT(Z697)- IF($G697="w",Parameter!$B$11,Parameter!$D$11))/IF($G697="w",Parameter!$C$11,Parameter!$E$11)))</f>
        <v>0</v>
      </c>
      <c r="AB697" s="105"/>
      <c r="AC697" s="104">
        <f>IF(AB697=0,0,TRUNC((SQRT(AB697)- IF($G697="w",Parameter!$B$10,Parameter!$D$10))/IF($G697="w",Parameter!$C$10,Parameter!$E$10)))</f>
        <v>0</v>
      </c>
      <c r="AD697" s="38"/>
      <c r="AE697" s="55">
        <f>IF(AD697=0,0,TRUNC((SQRT(AD697)- IF($G697="w",Parameter!$B$15,Parameter!$D$15))/IF($G697="w",Parameter!$C$15,Parameter!$E$15)))</f>
        <v>0</v>
      </c>
      <c r="AF697" s="32"/>
      <c r="AG697" s="55">
        <f>IF(AF697=0,0,TRUNC((SQRT(AF697)- IF($G697="w",Parameter!$B$12,Parameter!$D$12))/IF($G697="w",Parameter!$C$12,Parameter!$E$12)))</f>
        <v>0</v>
      </c>
      <c r="AH697" s="60">
        <f t="shared" si="141"/>
        <v>0</v>
      </c>
      <c r="AI697" s="61">
        <f>LOOKUP($F697,Urkunde!$A$2:$A$16,IF($G697="w",Urkunde!$B$2:$B$16,Urkunde!$D$2:$D$16))</f>
        <v>0</v>
      </c>
      <c r="AJ697" s="61">
        <f>LOOKUP($F697,Urkunde!$A$2:$A$16,IF($G697="w",Urkunde!$C$2:$C$16,Urkunde!$E$2:$E$16))</f>
        <v>0</v>
      </c>
      <c r="AK697" s="61" t="str">
        <f t="shared" si="142"/>
        <v>-</v>
      </c>
      <c r="AL697" s="29">
        <f t="shared" si="143"/>
        <v>0</v>
      </c>
      <c r="AM697" s="21">
        <f t="shared" si="144"/>
        <v>0</v>
      </c>
      <c r="AN697" s="21">
        <f t="shared" si="145"/>
        <v>0</v>
      </c>
      <c r="AO697" s="21">
        <f t="shared" si="146"/>
        <v>0</v>
      </c>
      <c r="AP697" s="21">
        <f t="shared" si="147"/>
        <v>0</v>
      </c>
      <c r="AQ697" s="21">
        <f t="shared" si="148"/>
        <v>0</v>
      </c>
      <c r="AR697" s="21">
        <f t="shared" si="149"/>
        <v>0</v>
      </c>
      <c r="AS697" s="21">
        <f t="shared" si="150"/>
        <v>0</v>
      </c>
      <c r="AT697" s="21">
        <f t="shared" si="151"/>
        <v>0</v>
      </c>
      <c r="AU697" s="21">
        <f t="shared" si="152"/>
        <v>0</v>
      </c>
      <c r="AV697" s="21">
        <f t="shared" si="153"/>
        <v>0</v>
      </c>
    </row>
    <row r="698" spans="1:48" ht="15.6" x14ac:dyDescent="0.3">
      <c r="A698" s="51"/>
      <c r="B698" s="50"/>
      <c r="C698" s="96"/>
      <c r="D698" s="96"/>
      <c r="E698" s="49"/>
      <c r="F698" s="52">
        <f t="shared" si="140"/>
        <v>0</v>
      </c>
      <c r="G698" s="48"/>
      <c r="H698" s="38"/>
      <c r="I698" s="54">
        <f>IF(H698=0,0,TRUNC((50/(H698+0.24)- IF($G698="w",Parameter!$B$3,Parameter!$D$3))/IF($G698="w",Parameter!$C$3,Parameter!$E$3)))</f>
        <v>0</v>
      </c>
      <c r="J698" s="105"/>
      <c r="K698" s="54">
        <f>IF(J698=0,0,TRUNC((75/(J698+0.24)- IF($G698="w",Parameter!$B$3,Parameter!$D$3))/IF($G698="w",Parameter!$C$3,Parameter!$E$3)))</f>
        <v>0</v>
      </c>
      <c r="L698" s="105"/>
      <c r="M698" s="54">
        <f>IF(L698=0,0,TRUNC((100/(L698+0.24)- IF($G698="w",Parameter!$B$3,Parameter!$D$3))/IF($G698="w",Parameter!$C$3,Parameter!$E$3)))</f>
        <v>0</v>
      </c>
      <c r="N698" s="80"/>
      <c r="O698" s="79" t="s">
        <v>44</v>
      </c>
      <c r="P698" s="81"/>
      <c r="Q698" s="54">
        <f>IF($G698="m",0,IF(AND($P698=0,$N698=0),0,TRUNC((800/($N698*60+$P698)-IF($G698="w",Parameter!$B$6,Parameter!$D$6))/IF($G698="w",Parameter!$C$6,Parameter!$E$6))))</f>
        <v>0</v>
      </c>
      <c r="R698" s="106"/>
      <c r="S698" s="73">
        <f>IF(R698=0,0,TRUNC((2000/(R698)- IF(Q698="w",Parameter!$B$6,Parameter!$D$6))/IF(Q698="w",Parameter!$C$6,Parameter!$E$6)))</f>
        <v>0</v>
      </c>
      <c r="T698" s="106"/>
      <c r="U698" s="73">
        <f>IF(T698=0,0,TRUNC((2000/(T698)- IF(Q698="w",Parameter!$B$3,Parameter!$D$3))/IF(Q698="w",Parameter!$C$3,Parameter!$E$3)))</f>
        <v>0</v>
      </c>
      <c r="V698" s="80"/>
      <c r="W698" s="79" t="s">
        <v>44</v>
      </c>
      <c r="X698" s="81"/>
      <c r="Y698" s="54">
        <f>IF($G698="w",0,IF(AND($V698=0,$X698=0),0,TRUNC((1000/($V698*60+$X698)-IF($G698="w",Parameter!$B$6,Parameter!$D$6))/IF($G698="w",Parameter!$C$6,Parameter!$E$6))))</f>
        <v>0</v>
      </c>
      <c r="Z698" s="37"/>
      <c r="AA698" s="104">
        <f>IF(Z698=0,0,TRUNC((SQRT(Z698)- IF($G698="w",Parameter!$B$11,Parameter!$D$11))/IF($G698="w",Parameter!$C$11,Parameter!$E$11)))</f>
        <v>0</v>
      </c>
      <c r="AB698" s="105"/>
      <c r="AC698" s="104">
        <f>IF(AB698=0,0,TRUNC((SQRT(AB698)- IF($G698="w",Parameter!$B$10,Parameter!$D$10))/IF($G698="w",Parameter!$C$10,Parameter!$E$10)))</f>
        <v>0</v>
      </c>
      <c r="AD698" s="38"/>
      <c r="AE698" s="55">
        <f>IF(AD698=0,0,TRUNC((SQRT(AD698)- IF($G698="w",Parameter!$B$15,Parameter!$D$15))/IF($G698="w",Parameter!$C$15,Parameter!$E$15)))</f>
        <v>0</v>
      </c>
      <c r="AF698" s="32"/>
      <c r="AG698" s="55">
        <f>IF(AF698=0,0,TRUNC((SQRT(AF698)- IF($G698="w",Parameter!$B$12,Parameter!$D$12))/IF($G698="w",Parameter!$C$12,Parameter!$E$12)))</f>
        <v>0</v>
      </c>
      <c r="AH698" s="60">
        <f t="shared" si="141"/>
        <v>0</v>
      </c>
      <c r="AI698" s="61">
        <f>LOOKUP($F698,Urkunde!$A$2:$A$16,IF($G698="w",Urkunde!$B$2:$B$16,Urkunde!$D$2:$D$16))</f>
        <v>0</v>
      </c>
      <c r="AJ698" s="61">
        <f>LOOKUP($F698,Urkunde!$A$2:$A$16,IF($G698="w",Urkunde!$C$2:$C$16,Urkunde!$E$2:$E$16))</f>
        <v>0</v>
      </c>
      <c r="AK698" s="61" t="str">
        <f t="shared" si="142"/>
        <v>-</v>
      </c>
      <c r="AL698" s="29">
        <f t="shared" si="143"/>
        <v>0</v>
      </c>
      <c r="AM698" s="21">
        <f t="shared" si="144"/>
        <v>0</v>
      </c>
      <c r="AN698" s="21">
        <f t="shared" si="145"/>
        <v>0</v>
      </c>
      <c r="AO698" s="21">
        <f t="shared" si="146"/>
        <v>0</v>
      </c>
      <c r="AP698" s="21">
        <f t="shared" si="147"/>
        <v>0</v>
      </c>
      <c r="AQ698" s="21">
        <f t="shared" si="148"/>
        <v>0</v>
      </c>
      <c r="AR698" s="21">
        <f t="shared" si="149"/>
        <v>0</v>
      </c>
      <c r="AS698" s="21">
        <f t="shared" si="150"/>
        <v>0</v>
      </c>
      <c r="AT698" s="21">
        <f t="shared" si="151"/>
        <v>0</v>
      </c>
      <c r="AU698" s="21">
        <f t="shared" si="152"/>
        <v>0</v>
      </c>
      <c r="AV698" s="21">
        <f t="shared" si="153"/>
        <v>0</v>
      </c>
    </row>
    <row r="699" spans="1:48" ht="15.6" x14ac:dyDescent="0.3">
      <c r="A699" s="51"/>
      <c r="B699" s="50"/>
      <c r="C699" s="96"/>
      <c r="D699" s="96"/>
      <c r="E699" s="49"/>
      <c r="F699" s="52">
        <f t="shared" si="140"/>
        <v>0</v>
      </c>
      <c r="G699" s="48"/>
      <c r="H699" s="38"/>
      <c r="I699" s="54">
        <f>IF(H699=0,0,TRUNC((50/(H699+0.24)- IF($G699="w",Parameter!$B$3,Parameter!$D$3))/IF($G699="w",Parameter!$C$3,Parameter!$E$3)))</f>
        <v>0</v>
      </c>
      <c r="J699" s="105"/>
      <c r="K699" s="54">
        <f>IF(J699=0,0,TRUNC((75/(J699+0.24)- IF($G699="w",Parameter!$B$3,Parameter!$D$3))/IF($G699="w",Parameter!$C$3,Parameter!$E$3)))</f>
        <v>0</v>
      </c>
      <c r="L699" s="105"/>
      <c r="M699" s="54">
        <f>IF(L699=0,0,TRUNC((100/(L699+0.24)- IF($G699="w",Parameter!$B$3,Parameter!$D$3))/IF($G699="w",Parameter!$C$3,Parameter!$E$3)))</f>
        <v>0</v>
      </c>
      <c r="N699" s="80"/>
      <c r="O699" s="79" t="s">
        <v>44</v>
      </c>
      <c r="P699" s="81"/>
      <c r="Q699" s="54">
        <f>IF($G699="m",0,IF(AND($P699=0,$N699=0),0,TRUNC((800/($N699*60+$P699)-IF($G699="w",Parameter!$B$6,Parameter!$D$6))/IF($G699="w",Parameter!$C$6,Parameter!$E$6))))</f>
        <v>0</v>
      </c>
      <c r="R699" s="106"/>
      <c r="S699" s="73">
        <f>IF(R699=0,0,TRUNC((2000/(R699)- IF(Q699="w",Parameter!$B$6,Parameter!$D$6))/IF(Q699="w",Parameter!$C$6,Parameter!$E$6)))</f>
        <v>0</v>
      </c>
      <c r="T699" s="106"/>
      <c r="U699" s="73">
        <f>IF(T699=0,0,TRUNC((2000/(T699)- IF(Q699="w",Parameter!$B$3,Parameter!$D$3))/IF(Q699="w",Parameter!$C$3,Parameter!$E$3)))</f>
        <v>0</v>
      </c>
      <c r="V699" s="80"/>
      <c r="W699" s="79" t="s">
        <v>44</v>
      </c>
      <c r="X699" s="81"/>
      <c r="Y699" s="54">
        <f>IF($G699="w",0,IF(AND($V699=0,$X699=0),0,TRUNC((1000/($V699*60+$X699)-IF($G699="w",Parameter!$B$6,Parameter!$D$6))/IF($G699="w",Parameter!$C$6,Parameter!$E$6))))</f>
        <v>0</v>
      </c>
      <c r="Z699" s="37"/>
      <c r="AA699" s="104">
        <f>IF(Z699=0,0,TRUNC((SQRT(Z699)- IF($G699="w",Parameter!$B$11,Parameter!$D$11))/IF($G699="w",Parameter!$C$11,Parameter!$E$11)))</f>
        <v>0</v>
      </c>
      <c r="AB699" s="105"/>
      <c r="AC699" s="104">
        <f>IF(AB699=0,0,TRUNC((SQRT(AB699)- IF($G699="w",Parameter!$B$10,Parameter!$D$10))/IF($G699="w",Parameter!$C$10,Parameter!$E$10)))</f>
        <v>0</v>
      </c>
      <c r="AD699" s="38"/>
      <c r="AE699" s="55">
        <f>IF(AD699=0,0,TRUNC((SQRT(AD699)- IF($G699="w",Parameter!$B$15,Parameter!$D$15))/IF($G699="w",Parameter!$C$15,Parameter!$E$15)))</f>
        <v>0</v>
      </c>
      <c r="AF699" s="32"/>
      <c r="AG699" s="55">
        <f>IF(AF699=0,0,TRUNC((SQRT(AF699)- IF($G699="w",Parameter!$B$12,Parameter!$D$12))/IF($G699="w",Parameter!$C$12,Parameter!$E$12)))</f>
        <v>0</v>
      </c>
      <c r="AH699" s="60">
        <f t="shared" si="141"/>
        <v>0</v>
      </c>
      <c r="AI699" s="61">
        <f>LOOKUP($F699,Urkunde!$A$2:$A$16,IF($G699="w",Urkunde!$B$2:$B$16,Urkunde!$D$2:$D$16))</f>
        <v>0</v>
      </c>
      <c r="AJ699" s="61">
        <f>LOOKUP($F699,Urkunde!$A$2:$A$16,IF($G699="w",Urkunde!$C$2:$C$16,Urkunde!$E$2:$E$16))</f>
        <v>0</v>
      </c>
      <c r="AK699" s="61" t="str">
        <f t="shared" si="142"/>
        <v>-</v>
      </c>
      <c r="AL699" s="29">
        <f t="shared" si="143"/>
        <v>0</v>
      </c>
      <c r="AM699" s="21">
        <f t="shared" si="144"/>
        <v>0</v>
      </c>
      <c r="AN699" s="21">
        <f t="shared" si="145"/>
        <v>0</v>
      </c>
      <c r="AO699" s="21">
        <f t="shared" si="146"/>
        <v>0</v>
      </c>
      <c r="AP699" s="21">
        <f t="shared" si="147"/>
        <v>0</v>
      </c>
      <c r="AQ699" s="21">
        <f t="shared" si="148"/>
        <v>0</v>
      </c>
      <c r="AR699" s="21">
        <f t="shared" si="149"/>
        <v>0</v>
      </c>
      <c r="AS699" s="21">
        <f t="shared" si="150"/>
        <v>0</v>
      </c>
      <c r="AT699" s="21">
        <f t="shared" si="151"/>
        <v>0</v>
      </c>
      <c r="AU699" s="21">
        <f t="shared" si="152"/>
        <v>0</v>
      </c>
      <c r="AV699" s="21">
        <f t="shared" si="153"/>
        <v>0</v>
      </c>
    </row>
    <row r="700" spans="1:48" ht="15.6" x14ac:dyDescent="0.3">
      <c r="A700" s="51"/>
      <c r="B700" s="50"/>
      <c r="C700" s="96"/>
      <c r="D700" s="96"/>
      <c r="E700" s="49"/>
      <c r="F700" s="52">
        <f t="shared" si="140"/>
        <v>0</v>
      </c>
      <c r="G700" s="48"/>
      <c r="H700" s="38"/>
      <c r="I700" s="54">
        <f>IF(H700=0,0,TRUNC((50/(H700+0.24)- IF($G700="w",Parameter!$B$3,Parameter!$D$3))/IF($G700="w",Parameter!$C$3,Parameter!$E$3)))</f>
        <v>0</v>
      </c>
      <c r="J700" s="105"/>
      <c r="K700" s="54">
        <f>IF(J700=0,0,TRUNC((75/(J700+0.24)- IF($G700="w",Parameter!$B$3,Parameter!$D$3))/IF($G700="w",Parameter!$C$3,Parameter!$E$3)))</f>
        <v>0</v>
      </c>
      <c r="L700" s="105"/>
      <c r="M700" s="54">
        <f>IF(L700=0,0,TRUNC((100/(L700+0.24)- IF($G700="w",Parameter!$B$3,Parameter!$D$3))/IF($G700="w",Parameter!$C$3,Parameter!$E$3)))</f>
        <v>0</v>
      </c>
      <c r="N700" s="80"/>
      <c r="O700" s="79" t="s">
        <v>44</v>
      </c>
      <c r="P700" s="81"/>
      <c r="Q700" s="54">
        <f>IF($G700="m",0,IF(AND($P700=0,$N700=0),0,TRUNC((800/($N700*60+$P700)-IF($G700="w",Parameter!$B$6,Parameter!$D$6))/IF($G700="w",Parameter!$C$6,Parameter!$E$6))))</f>
        <v>0</v>
      </c>
      <c r="R700" s="106"/>
      <c r="S700" s="73">
        <f>IF(R700=0,0,TRUNC((2000/(R700)- IF(Q700="w",Parameter!$B$6,Parameter!$D$6))/IF(Q700="w",Parameter!$C$6,Parameter!$E$6)))</f>
        <v>0</v>
      </c>
      <c r="T700" s="106"/>
      <c r="U700" s="73">
        <f>IF(T700=0,0,TRUNC((2000/(T700)- IF(Q700="w",Parameter!$B$3,Parameter!$D$3))/IF(Q700="w",Parameter!$C$3,Parameter!$E$3)))</f>
        <v>0</v>
      </c>
      <c r="V700" s="80"/>
      <c r="W700" s="79" t="s">
        <v>44</v>
      </c>
      <c r="X700" s="81"/>
      <c r="Y700" s="54">
        <f>IF($G700="w",0,IF(AND($V700=0,$X700=0),0,TRUNC((1000/($V700*60+$X700)-IF($G700="w",Parameter!$B$6,Parameter!$D$6))/IF($G700="w",Parameter!$C$6,Parameter!$E$6))))</f>
        <v>0</v>
      </c>
      <c r="Z700" s="37"/>
      <c r="AA700" s="104">
        <f>IF(Z700=0,0,TRUNC((SQRT(Z700)- IF($G700="w",Parameter!$B$11,Parameter!$D$11))/IF($G700="w",Parameter!$C$11,Parameter!$E$11)))</f>
        <v>0</v>
      </c>
      <c r="AB700" s="105"/>
      <c r="AC700" s="104">
        <f>IF(AB700=0,0,TRUNC((SQRT(AB700)- IF($G700="w",Parameter!$B$10,Parameter!$D$10))/IF($G700="w",Parameter!$C$10,Parameter!$E$10)))</f>
        <v>0</v>
      </c>
      <c r="AD700" s="38"/>
      <c r="AE700" s="55">
        <f>IF(AD700=0,0,TRUNC((SQRT(AD700)- IF($G700="w",Parameter!$B$15,Parameter!$D$15))/IF($G700="w",Parameter!$C$15,Parameter!$E$15)))</f>
        <v>0</v>
      </c>
      <c r="AF700" s="32"/>
      <c r="AG700" s="55">
        <f>IF(AF700=0,0,TRUNC((SQRT(AF700)- IF($G700="w",Parameter!$B$12,Parameter!$D$12))/IF($G700="w",Parameter!$C$12,Parameter!$E$12)))</f>
        <v>0</v>
      </c>
      <c r="AH700" s="60">
        <f t="shared" si="141"/>
        <v>0</v>
      </c>
      <c r="AI700" s="61">
        <f>LOOKUP($F700,Urkunde!$A$2:$A$16,IF($G700="w",Urkunde!$B$2:$B$16,Urkunde!$D$2:$D$16))</f>
        <v>0</v>
      </c>
      <c r="AJ700" s="61">
        <f>LOOKUP($F700,Urkunde!$A$2:$A$16,IF($G700="w",Urkunde!$C$2:$C$16,Urkunde!$E$2:$E$16))</f>
        <v>0</v>
      </c>
      <c r="AK700" s="61" t="str">
        <f t="shared" si="142"/>
        <v>-</v>
      </c>
      <c r="AL700" s="29">
        <f t="shared" si="143"/>
        <v>0</v>
      </c>
      <c r="AM700" s="21">
        <f t="shared" si="144"/>
        <v>0</v>
      </c>
      <c r="AN700" s="21">
        <f t="shared" si="145"/>
        <v>0</v>
      </c>
      <c r="AO700" s="21">
        <f t="shared" si="146"/>
        <v>0</v>
      </c>
      <c r="AP700" s="21">
        <f t="shared" si="147"/>
        <v>0</v>
      </c>
      <c r="AQ700" s="21">
        <f t="shared" si="148"/>
        <v>0</v>
      </c>
      <c r="AR700" s="21">
        <f t="shared" si="149"/>
        <v>0</v>
      </c>
      <c r="AS700" s="21">
        <f t="shared" si="150"/>
        <v>0</v>
      </c>
      <c r="AT700" s="21">
        <f t="shared" si="151"/>
        <v>0</v>
      </c>
      <c r="AU700" s="21">
        <f t="shared" si="152"/>
        <v>0</v>
      </c>
      <c r="AV700" s="21">
        <f t="shared" si="153"/>
        <v>0</v>
      </c>
    </row>
    <row r="701" spans="1:48" ht="15.6" x14ac:dyDescent="0.3">
      <c r="A701" s="51"/>
      <c r="B701" s="50"/>
      <c r="C701" s="96"/>
      <c r="D701" s="96"/>
      <c r="E701" s="49"/>
      <c r="F701" s="52">
        <f t="shared" si="140"/>
        <v>0</v>
      </c>
      <c r="G701" s="48"/>
      <c r="H701" s="38"/>
      <c r="I701" s="54">
        <f>IF(H701=0,0,TRUNC((50/(H701+0.24)- IF($G701="w",Parameter!$B$3,Parameter!$D$3))/IF($G701="w",Parameter!$C$3,Parameter!$E$3)))</f>
        <v>0</v>
      </c>
      <c r="J701" s="105"/>
      <c r="K701" s="54">
        <f>IF(J701=0,0,TRUNC((75/(J701+0.24)- IF($G701="w",Parameter!$B$3,Parameter!$D$3))/IF($G701="w",Parameter!$C$3,Parameter!$E$3)))</f>
        <v>0</v>
      </c>
      <c r="L701" s="105"/>
      <c r="M701" s="54">
        <f>IF(L701=0,0,TRUNC((100/(L701+0.24)- IF($G701="w",Parameter!$B$3,Parameter!$D$3))/IF($G701="w",Parameter!$C$3,Parameter!$E$3)))</f>
        <v>0</v>
      </c>
      <c r="N701" s="80"/>
      <c r="O701" s="79" t="s">
        <v>44</v>
      </c>
      <c r="P701" s="81"/>
      <c r="Q701" s="54">
        <f>IF($G701="m",0,IF(AND($P701=0,$N701=0),0,TRUNC((800/($N701*60+$P701)-IF($G701="w",Parameter!$B$6,Parameter!$D$6))/IF($G701="w",Parameter!$C$6,Parameter!$E$6))))</f>
        <v>0</v>
      </c>
      <c r="R701" s="106"/>
      <c r="S701" s="73">
        <f>IF(R701=0,0,TRUNC((2000/(R701)- IF(Q701="w",Parameter!$B$6,Parameter!$D$6))/IF(Q701="w",Parameter!$C$6,Parameter!$E$6)))</f>
        <v>0</v>
      </c>
      <c r="T701" s="106"/>
      <c r="U701" s="73">
        <f>IF(T701=0,0,TRUNC((2000/(T701)- IF(Q701="w",Parameter!$B$3,Parameter!$D$3))/IF(Q701="w",Parameter!$C$3,Parameter!$E$3)))</f>
        <v>0</v>
      </c>
      <c r="V701" s="80"/>
      <c r="W701" s="79" t="s">
        <v>44</v>
      </c>
      <c r="X701" s="81"/>
      <c r="Y701" s="54">
        <f>IF($G701="w",0,IF(AND($V701=0,$X701=0),0,TRUNC((1000/($V701*60+$X701)-IF($G701="w",Parameter!$B$6,Parameter!$D$6))/IF($G701="w",Parameter!$C$6,Parameter!$E$6))))</f>
        <v>0</v>
      </c>
      <c r="Z701" s="37"/>
      <c r="AA701" s="104">
        <f>IF(Z701=0,0,TRUNC((SQRT(Z701)- IF($G701="w",Parameter!$B$11,Parameter!$D$11))/IF($G701="w",Parameter!$C$11,Parameter!$E$11)))</f>
        <v>0</v>
      </c>
      <c r="AB701" s="105"/>
      <c r="AC701" s="104">
        <f>IF(AB701=0,0,TRUNC((SQRT(AB701)- IF($G701="w",Parameter!$B$10,Parameter!$D$10))/IF($G701="w",Parameter!$C$10,Parameter!$E$10)))</f>
        <v>0</v>
      </c>
      <c r="AD701" s="38"/>
      <c r="AE701" s="55">
        <f>IF(AD701=0,0,TRUNC((SQRT(AD701)- IF($G701="w",Parameter!$B$15,Parameter!$D$15))/IF($G701="w",Parameter!$C$15,Parameter!$E$15)))</f>
        <v>0</v>
      </c>
      <c r="AF701" s="32"/>
      <c r="AG701" s="55">
        <f>IF(AF701=0,0,TRUNC((SQRT(AF701)- IF($G701="w",Parameter!$B$12,Parameter!$D$12))/IF($G701="w",Parameter!$C$12,Parameter!$E$12)))</f>
        <v>0</v>
      </c>
      <c r="AH701" s="60">
        <f t="shared" si="141"/>
        <v>0</v>
      </c>
      <c r="AI701" s="61">
        <f>LOOKUP($F701,Urkunde!$A$2:$A$16,IF($G701="w",Urkunde!$B$2:$B$16,Urkunde!$D$2:$D$16))</f>
        <v>0</v>
      </c>
      <c r="AJ701" s="61">
        <f>LOOKUP($F701,Urkunde!$A$2:$A$16,IF($G701="w",Urkunde!$C$2:$C$16,Urkunde!$E$2:$E$16))</f>
        <v>0</v>
      </c>
      <c r="AK701" s="61" t="str">
        <f t="shared" si="142"/>
        <v>-</v>
      </c>
      <c r="AL701" s="29">
        <f t="shared" si="143"/>
        <v>0</v>
      </c>
      <c r="AM701" s="21">
        <f t="shared" si="144"/>
        <v>0</v>
      </c>
      <c r="AN701" s="21">
        <f t="shared" si="145"/>
        <v>0</v>
      </c>
      <c r="AO701" s="21">
        <f t="shared" si="146"/>
        <v>0</v>
      </c>
      <c r="AP701" s="21">
        <f t="shared" si="147"/>
        <v>0</v>
      </c>
      <c r="AQ701" s="21">
        <f t="shared" si="148"/>
        <v>0</v>
      </c>
      <c r="AR701" s="21">
        <f t="shared" si="149"/>
        <v>0</v>
      </c>
      <c r="AS701" s="21">
        <f t="shared" si="150"/>
        <v>0</v>
      </c>
      <c r="AT701" s="21">
        <f t="shared" si="151"/>
        <v>0</v>
      </c>
      <c r="AU701" s="21">
        <f t="shared" si="152"/>
        <v>0</v>
      </c>
      <c r="AV701" s="21">
        <f t="shared" si="153"/>
        <v>0</v>
      </c>
    </row>
    <row r="702" spans="1:48" ht="15.6" x14ac:dyDescent="0.3">
      <c r="A702" s="51"/>
      <c r="B702" s="50"/>
      <c r="C702" s="96"/>
      <c r="D702" s="96"/>
      <c r="E702" s="49"/>
      <c r="F702" s="52">
        <f t="shared" si="140"/>
        <v>0</v>
      </c>
      <c r="G702" s="48"/>
      <c r="H702" s="38"/>
      <c r="I702" s="54">
        <f>IF(H702=0,0,TRUNC((50/(H702+0.24)- IF($G702="w",Parameter!$B$3,Parameter!$D$3))/IF($G702="w",Parameter!$C$3,Parameter!$E$3)))</f>
        <v>0</v>
      </c>
      <c r="J702" s="105"/>
      <c r="K702" s="54">
        <f>IF(J702=0,0,TRUNC((75/(J702+0.24)- IF($G702="w",Parameter!$B$3,Parameter!$D$3))/IF($G702="w",Parameter!$C$3,Parameter!$E$3)))</f>
        <v>0</v>
      </c>
      <c r="L702" s="105"/>
      <c r="M702" s="54">
        <f>IF(L702=0,0,TRUNC((100/(L702+0.24)- IF($G702="w",Parameter!$B$3,Parameter!$D$3))/IF($G702="w",Parameter!$C$3,Parameter!$E$3)))</f>
        <v>0</v>
      </c>
      <c r="N702" s="80"/>
      <c r="O702" s="79" t="s">
        <v>44</v>
      </c>
      <c r="P702" s="81"/>
      <c r="Q702" s="54">
        <f>IF($G702="m",0,IF(AND($P702=0,$N702=0),0,TRUNC((800/($N702*60+$P702)-IF($G702="w",Parameter!$B$6,Parameter!$D$6))/IF($G702="w",Parameter!$C$6,Parameter!$E$6))))</f>
        <v>0</v>
      </c>
      <c r="R702" s="106"/>
      <c r="S702" s="73">
        <f>IF(R702=0,0,TRUNC((2000/(R702)- IF(Q702="w",Parameter!$B$6,Parameter!$D$6))/IF(Q702="w",Parameter!$C$6,Parameter!$E$6)))</f>
        <v>0</v>
      </c>
      <c r="T702" s="106"/>
      <c r="U702" s="73">
        <f>IF(T702=0,0,TRUNC((2000/(T702)- IF(Q702="w",Parameter!$B$3,Parameter!$D$3))/IF(Q702="w",Parameter!$C$3,Parameter!$E$3)))</f>
        <v>0</v>
      </c>
      <c r="V702" s="80"/>
      <c r="W702" s="79" t="s">
        <v>44</v>
      </c>
      <c r="X702" s="81"/>
      <c r="Y702" s="54">
        <f>IF($G702="w",0,IF(AND($V702=0,$X702=0),0,TRUNC((1000/($V702*60+$X702)-IF($G702="w",Parameter!$B$6,Parameter!$D$6))/IF($G702="w",Parameter!$C$6,Parameter!$E$6))))</f>
        <v>0</v>
      </c>
      <c r="Z702" s="37"/>
      <c r="AA702" s="104">
        <f>IF(Z702=0,0,TRUNC((SQRT(Z702)- IF($G702="w",Parameter!$B$11,Parameter!$D$11))/IF($G702="w",Parameter!$C$11,Parameter!$E$11)))</f>
        <v>0</v>
      </c>
      <c r="AB702" s="105"/>
      <c r="AC702" s="104">
        <f>IF(AB702=0,0,TRUNC((SQRT(AB702)- IF($G702="w",Parameter!$B$10,Parameter!$D$10))/IF($G702="w",Parameter!$C$10,Parameter!$E$10)))</f>
        <v>0</v>
      </c>
      <c r="AD702" s="38"/>
      <c r="AE702" s="55">
        <f>IF(AD702=0,0,TRUNC((SQRT(AD702)- IF($G702="w",Parameter!$B$15,Parameter!$D$15))/IF($G702="w",Parameter!$C$15,Parameter!$E$15)))</f>
        <v>0</v>
      </c>
      <c r="AF702" s="32"/>
      <c r="AG702" s="55">
        <f>IF(AF702=0,0,TRUNC((SQRT(AF702)- IF($G702="w",Parameter!$B$12,Parameter!$D$12))/IF($G702="w",Parameter!$C$12,Parameter!$E$12)))</f>
        <v>0</v>
      </c>
      <c r="AH702" s="60">
        <f t="shared" si="141"/>
        <v>0</v>
      </c>
      <c r="AI702" s="61">
        <f>LOOKUP($F702,Urkunde!$A$2:$A$16,IF($G702="w",Urkunde!$B$2:$B$16,Urkunde!$D$2:$D$16))</f>
        <v>0</v>
      </c>
      <c r="AJ702" s="61">
        <f>LOOKUP($F702,Urkunde!$A$2:$A$16,IF($G702="w",Urkunde!$C$2:$C$16,Urkunde!$E$2:$E$16))</f>
        <v>0</v>
      </c>
      <c r="AK702" s="61" t="str">
        <f t="shared" si="142"/>
        <v>-</v>
      </c>
      <c r="AL702" s="29">
        <f t="shared" si="143"/>
        <v>0</v>
      </c>
      <c r="AM702" s="21">
        <f t="shared" si="144"/>
        <v>0</v>
      </c>
      <c r="AN702" s="21">
        <f t="shared" si="145"/>
        <v>0</v>
      </c>
      <c r="AO702" s="21">
        <f t="shared" si="146"/>
        <v>0</v>
      </c>
      <c r="AP702" s="21">
        <f t="shared" si="147"/>
        <v>0</v>
      </c>
      <c r="AQ702" s="21">
        <f t="shared" si="148"/>
        <v>0</v>
      </c>
      <c r="AR702" s="21">
        <f t="shared" si="149"/>
        <v>0</v>
      </c>
      <c r="AS702" s="21">
        <f t="shared" si="150"/>
        <v>0</v>
      </c>
      <c r="AT702" s="21">
        <f t="shared" si="151"/>
        <v>0</v>
      </c>
      <c r="AU702" s="21">
        <f t="shared" si="152"/>
        <v>0</v>
      </c>
      <c r="AV702" s="21">
        <f t="shared" si="153"/>
        <v>0</v>
      </c>
    </row>
    <row r="703" spans="1:48" ht="15.6" x14ac:dyDescent="0.3">
      <c r="A703" s="51"/>
      <c r="B703" s="50"/>
      <c r="C703" s="96"/>
      <c r="D703" s="96"/>
      <c r="E703" s="49"/>
      <c r="F703" s="52">
        <f t="shared" si="140"/>
        <v>0</v>
      </c>
      <c r="G703" s="48"/>
      <c r="H703" s="38"/>
      <c r="I703" s="54">
        <f>IF(H703=0,0,TRUNC((50/(H703+0.24)- IF($G703="w",Parameter!$B$3,Parameter!$D$3))/IF($G703="w",Parameter!$C$3,Parameter!$E$3)))</f>
        <v>0</v>
      </c>
      <c r="J703" s="105"/>
      <c r="K703" s="54">
        <f>IF(J703=0,0,TRUNC((75/(J703+0.24)- IF($G703="w",Parameter!$B$3,Parameter!$D$3))/IF($G703="w",Parameter!$C$3,Parameter!$E$3)))</f>
        <v>0</v>
      </c>
      <c r="L703" s="105"/>
      <c r="M703" s="54">
        <f>IF(L703=0,0,TRUNC((100/(L703+0.24)- IF($G703="w",Parameter!$B$3,Parameter!$D$3))/IF($G703="w",Parameter!$C$3,Parameter!$E$3)))</f>
        <v>0</v>
      </c>
      <c r="N703" s="80"/>
      <c r="O703" s="79" t="s">
        <v>44</v>
      </c>
      <c r="P703" s="81"/>
      <c r="Q703" s="54">
        <f>IF($G703="m",0,IF(AND($P703=0,$N703=0),0,TRUNC((800/($N703*60+$P703)-IF($G703="w",Parameter!$B$6,Parameter!$D$6))/IF($G703="w",Parameter!$C$6,Parameter!$E$6))))</f>
        <v>0</v>
      </c>
      <c r="R703" s="106"/>
      <c r="S703" s="73">
        <f>IF(R703=0,0,TRUNC((2000/(R703)- IF(Q703="w",Parameter!$B$6,Parameter!$D$6))/IF(Q703="w",Parameter!$C$6,Parameter!$E$6)))</f>
        <v>0</v>
      </c>
      <c r="T703" s="106"/>
      <c r="U703" s="73">
        <f>IF(T703=0,0,TRUNC((2000/(T703)- IF(Q703="w",Parameter!$B$3,Parameter!$D$3))/IF(Q703="w",Parameter!$C$3,Parameter!$E$3)))</f>
        <v>0</v>
      </c>
      <c r="V703" s="80"/>
      <c r="W703" s="79" t="s">
        <v>44</v>
      </c>
      <c r="X703" s="81"/>
      <c r="Y703" s="54">
        <f>IF($G703="w",0,IF(AND($V703=0,$X703=0),0,TRUNC((1000/($V703*60+$X703)-IF($G703="w",Parameter!$B$6,Parameter!$D$6))/IF($G703="w",Parameter!$C$6,Parameter!$E$6))))</f>
        <v>0</v>
      </c>
      <c r="Z703" s="37"/>
      <c r="AA703" s="104">
        <f>IF(Z703=0,0,TRUNC((SQRT(Z703)- IF($G703="w",Parameter!$B$11,Parameter!$D$11))/IF($G703="w",Parameter!$C$11,Parameter!$E$11)))</f>
        <v>0</v>
      </c>
      <c r="AB703" s="105"/>
      <c r="AC703" s="104">
        <f>IF(AB703=0,0,TRUNC((SQRT(AB703)- IF($G703="w",Parameter!$B$10,Parameter!$D$10))/IF($G703="w",Parameter!$C$10,Parameter!$E$10)))</f>
        <v>0</v>
      </c>
      <c r="AD703" s="38"/>
      <c r="AE703" s="55">
        <f>IF(AD703=0,0,TRUNC((SQRT(AD703)- IF($G703="w",Parameter!$B$15,Parameter!$D$15))/IF($G703="w",Parameter!$C$15,Parameter!$E$15)))</f>
        <v>0</v>
      </c>
      <c r="AF703" s="32"/>
      <c r="AG703" s="55">
        <f>IF(AF703=0,0,TRUNC((SQRT(AF703)- IF($G703="w",Parameter!$B$12,Parameter!$D$12))/IF($G703="w",Parameter!$C$12,Parameter!$E$12)))</f>
        <v>0</v>
      </c>
      <c r="AH703" s="60">
        <f t="shared" si="141"/>
        <v>0</v>
      </c>
      <c r="AI703" s="61">
        <f>LOOKUP($F703,Urkunde!$A$2:$A$16,IF($G703="w",Urkunde!$B$2:$B$16,Urkunde!$D$2:$D$16))</f>
        <v>0</v>
      </c>
      <c r="AJ703" s="61">
        <f>LOOKUP($F703,Urkunde!$A$2:$A$16,IF($G703="w",Urkunde!$C$2:$C$16,Urkunde!$E$2:$E$16))</f>
        <v>0</v>
      </c>
      <c r="AK703" s="61" t="str">
        <f t="shared" si="142"/>
        <v>-</v>
      </c>
      <c r="AL703" s="29">
        <f t="shared" si="143"/>
        <v>0</v>
      </c>
      <c r="AM703" s="21">
        <f t="shared" si="144"/>
        <v>0</v>
      </c>
      <c r="AN703" s="21">
        <f t="shared" si="145"/>
        <v>0</v>
      </c>
      <c r="AO703" s="21">
        <f t="shared" si="146"/>
        <v>0</v>
      </c>
      <c r="AP703" s="21">
        <f t="shared" si="147"/>
        <v>0</v>
      </c>
      <c r="AQ703" s="21">
        <f t="shared" si="148"/>
        <v>0</v>
      </c>
      <c r="AR703" s="21">
        <f t="shared" si="149"/>
        <v>0</v>
      </c>
      <c r="AS703" s="21">
        <f t="shared" si="150"/>
        <v>0</v>
      </c>
      <c r="AT703" s="21">
        <f t="shared" si="151"/>
        <v>0</v>
      </c>
      <c r="AU703" s="21">
        <f t="shared" si="152"/>
        <v>0</v>
      </c>
      <c r="AV703" s="21">
        <f t="shared" si="153"/>
        <v>0</v>
      </c>
    </row>
    <row r="704" spans="1:48" ht="15.6" x14ac:dyDescent="0.3">
      <c r="A704" s="51"/>
      <c r="B704" s="50"/>
      <c r="C704" s="96"/>
      <c r="D704" s="96"/>
      <c r="E704" s="49"/>
      <c r="F704" s="52">
        <f t="shared" si="140"/>
        <v>0</v>
      </c>
      <c r="G704" s="48"/>
      <c r="H704" s="38"/>
      <c r="I704" s="54">
        <f>IF(H704=0,0,TRUNC((50/(H704+0.24)- IF($G704="w",Parameter!$B$3,Parameter!$D$3))/IF($G704="w",Parameter!$C$3,Parameter!$E$3)))</f>
        <v>0</v>
      </c>
      <c r="J704" s="105"/>
      <c r="K704" s="54">
        <f>IF(J704=0,0,TRUNC((75/(J704+0.24)- IF($G704="w",Parameter!$B$3,Parameter!$D$3))/IF($G704="w",Parameter!$C$3,Parameter!$E$3)))</f>
        <v>0</v>
      </c>
      <c r="L704" s="105"/>
      <c r="M704" s="54">
        <f>IF(L704=0,0,TRUNC((100/(L704+0.24)- IF($G704="w",Parameter!$B$3,Parameter!$D$3))/IF($G704="w",Parameter!$C$3,Parameter!$E$3)))</f>
        <v>0</v>
      </c>
      <c r="N704" s="80"/>
      <c r="O704" s="79" t="s">
        <v>44</v>
      </c>
      <c r="P704" s="81"/>
      <c r="Q704" s="54">
        <f>IF($G704="m",0,IF(AND($P704=0,$N704=0),0,TRUNC((800/($N704*60+$P704)-IF($G704="w",Parameter!$B$6,Parameter!$D$6))/IF($G704="w",Parameter!$C$6,Parameter!$E$6))))</f>
        <v>0</v>
      </c>
      <c r="R704" s="106"/>
      <c r="S704" s="73">
        <f>IF(R704=0,0,TRUNC((2000/(R704)- IF(Q704="w",Parameter!$B$6,Parameter!$D$6))/IF(Q704="w",Parameter!$C$6,Parameter!$E$6)))</f>
        <v>0</v>
      </c>
      <c r="T704" s="106"/>
      <c r="U704" s="73">
        <f>IF(T704=0,0,TRUNC((2000/(T704)- IF(Q704="w",Parameter!$B$3,Parameter!$D$3))/IF(Q704="w",Parameter!$C$3,Parameter!$E$3)))</f>
        <v>0</v>
      </c>
      <c r="V704" s="80"/>
      <c r="W704" s="79" t="s">
        <v>44</v>
      </c>
      <c r="X704" s="81"/>
      <c r="Y704" s="54">
        <f>IF($G704="w",0,IF(AND($V704=0,$X704=0),0,TRUNC((1000/($V704*60+$X704)-IF($G704="w",Parameter!$B$6,Parameter!$D$6))/IF($G704="w",Parameter!$C$6,Parameter!$E$6))))</f>
        <v>0</v>
      </c>
      <c r="Z704" s="37"/>
      <c r="AA704" s="104">
        <f>IF(Z704=0,0,TRUNC((SQRT(Z704)- IF($G704="w",Parameter!$B$11,Parameter!$D$11))/IF($G704="w",Parameter!$C$11,Parameter!$E$11)))</f>
        <v>0</v>
      </c>
      <c r="AB704" s="105"/>
      <c r="AC704" s="104">
        <f>IF(AB704=0,0,TRUNC((SQRT(AB704)- IF($G704="w",Parameter!$B$10,Parameter!$D$10))/IF($G704="w",Parameter!$C$10,Parameter!$E$10)))</f>
        <v>0</v>
      </c>
      <c r="AD704" s="38"/>
      <c r="AE704" s="55">
        <f>IF(AD704=0,0,TRUNC((SQRT(AD704)- IF($G704="w",Parameter!$B$15,Parameter!$D$15))/IF($G704="w",Parameter!$C$15,Parameter!$E$15)))</f>
        <v>0</v>
      </c>
      <c r="AF704" s="32"/>
      <c r="AG704" s="55">
        <f>IF(AF704=0,0,TRUNC((SQRT(AF704)- IF($G704="w",Parameter!$B$12,Parameter!$D$12))/IF($G704="w",Parameter!$C$12,Parameter!$E$12)))</f>
        <v>0</v>
      </c>
      <c r="AH704" s="60">
        <f t="shared" si="141"/>
        <v>0</v>
      </c>
      <c r="AI704" s="61">
        <f>LOOKUP($F704,Urkunde!$A$2:$A$16,IF($G704="w",Urkunde!$B$2:$B$16,Urkunde!$D$2:$D$16))</f>
        <v>0</v>
      </c>
      <c r="AJ704" s="61">
        <f>LOOKUP($F704,Urkunde!$A$2:$A$16,IF($G704="w",Urkunde!$C$2:$C$16,Urkunde!$E$2:$E$16))</f>
        <v>0</v>
      </c>
      <c r="AK704" s="61" t="str">
        <f t="shared" si="142"/>
        <v>-</v>
      </c>
      <c r="AL704" s="29">
        <f t="shared" si="143"/>
        <v>0</v>
      </c>
      <c r="AM704" s="21">
        <f t="shared" si="144"/>
        <v>0</v>
      </c>
      <c r="AN704" s="21">
        <f t="shared" si="145"/>
        <v>0</v>
      </c>
      <c r="AO704" s="21">
        <f t="shared" si="146"/>
        <v>0</v>
      </c>
      <c r="AP704" s="21">
        <f t="shared" si="147"/>
        <v>0</v>
      </c>
      <c r="AQ704" s="21">
        <f t="shared" si="148"/>
        <v>0</v>
      </c>
      <c r="AR704" s="21">
        <f t="shared" si="149"/>
        <v>0</v>
      </c>
      <c r="AS704" s="21">
        <f t="shared" si="150"/>
        <v>0</v>
      </c>
      <c r="AT704" s="21">
        <f t="shared" si="151"/>
        <v>0</v>
      </c>
      <c r="AU704" s="21">
        <f t="shared" si="152"/>
        <v>0</v>
      </c>
      <c r="AV704" s="21">
        <f t="shared" si="153"/>
        <v>0</v>
      </c>
    </row>
    <row r="705" spans="1:48" ht="15.6" x14ac:dyDescent="0.3">
      <c r="A705" s="51"/>
      <c r="B705" s="50"/>
      <c r="C705" s="96"/>
      <c r="D705" s="96"/>
      <c r="E705" s="49"/>
      <c r="F705" s="52">
        <f t="shared" si="140"/>
        <v>0</v>
      </c>
      <c r="G705" s="48"/>
      <c r="H705" s="38"/>
      <c r="I705" s="54">
        <f>IF(H705=0,0,TRUNC((50/(H705+0.24)- IF($G705="w",Parameter!$B$3,Parameter!$D$3))/IF($G705="w",Parameter!$C$3,Parameter!$E$3)))</f>
        <v>0</v>
      </c>
      <c r="J705" s="105"/>
      <c r="K705" s="54">
        <f>IF(J705=0,0,TRUNC((75/(J705+0.24)- IF($G705="w",Parameter!$B$3,Parameter!$D$3))/IF($G705="w",Parameter!$C$3,Parameter!$E$3)))</f>
        <v>0</v>
      </c>
      <c r="L705" s="105"/>
      <c r="M705" s="54">
        <f>IF(L705=0,0,TRUNC((100/(L705+0.24)- IF($G705="w",Parameter!$B$3,Parameter!$D$3))/IF($G705="w",Parameter!$C$3,Parameter!$E$3)))</f>
        <v>0</v>
      </c>
      <c r="N705" s="80"/>
      <c r="O705" s="79" t="s">
        <v>44</v>
      </c>
      <c r="P705" s="81"/>
      <c r="Q705" s="54">
        <f>IF($G705="m",0,IF(AND($P705=0,$N705=0),0,TRUNC((800/($N705*60+$P705)-IF($G705="w",Parameter!$B$6,Parameter!$D$6))/IF($G705="w",Parameter!$C$6,Parameter!$E$6))))</f>
        <v>0</v>
      </c>
      <c r="R705" s="106"/>
      <c r="S705" s="73">
        <f>IF(R705=0,0,TRUNC((2000/(R705)- IF(Q705="w",Parameter!$B$6,Parameter!$D$6))/IF(Q705="w",Parameter!$C$6,Parameter!$E$6)))</f>
        <v>0</v>
      </c>
      <c r="T705" s="106"/>
      <c r="U705" s="73">
        <f>IF(T705=0,0,TRUNC((2000/(T705)- IF(Q705="w",Parameter!$B$3,Parameter!$D$3))/IF(Q705="w",Parameter!$C$3,Parameter!$E$3)))</f>
        <v>0</v>
      </c>
      <c r="V705" s="80"/>
      <c r="W705" s="79" t="s">
        <v>44</v>
      </c>
      <c r="X705" s="81"/>
      <c r="Y705" s="54">
        <f>IF($G705="w",0,IF(AND($V705=0,$X705=0),0,TRUNC((1000/($V705*60+$X705)-IF($G705="w",Parameter!$B$6,Parameter!$D$6))/IF($G705="w",Parameter!$C$6,Parameter!$E$6))))</f>
        <v>0</v>
      </c>
      <c r="Z705" s="37"/>
      <c r="AA705" s="104">
        <f>IF(Z705=0,0,TRUNC((SQRT(Z705)- IF($G705="w",Parameter!$B$11,Parameter!$D$11))/IF($G705="w",Parameter!$C$11,Parameter!$E$11)))</f>
        <v>0</v>
      </c>
      <c r="AB705" s="105"/>
      <c r="AC705" s="104">
        <f>IF(AB705=0,0,TRUNC((SQRT(AB705)- IF($G705="w",Parameter!$B$10,Parameter!$D$10))/IF($G705="w",Parameter!$C$10,Parameter!$E$10)))</f>
        <v>0</v>
      </c>
      <c r="AD705" s="38"/>
      <c r="AE705" s="55">
        <f>IF(AD705=0,0,TRUNC((SQRT(AD705)- IF($G705="w",Parameter!$B$15,Parameter!$D$15))/IF($G705="w",Parameter!$C$15,Parameter!$E$15)))</f>
        <v>0</v>
      </c>
      <c r="AF705" s="32"/>
      <c r="AG705" s="55">
        <f>IF(AF705=0,0,TRUNC((SQRT(AF705)- IF($G705="w",Parameter!$B$12,Parameter!$D$12))/IF($G705="w",Parameter!$C$12,Parameter!$E$12)))</f>
        <v>0</v>
      </c>
      <c r="AH705" s="60">
        <f t="shared" si="141"/>
        <v>0</v>
      </c>
      <c r="AI705" s="61">
        <f>LOOKUP($F705,Urkunde!$A$2:$A$16,IF($G705="w",Urkunde!$B$2:$B$16,Urkunde!$D$2:$D$16))</f>
        <v>0</v>
      </c>
      <c r="AJ705" s="61">
        <f>LOOKUP($F705,Urkunde!$A$2:$A$16,IF($G705="w",Urkunde!$C$2:$C$16,Urkunde!$E$2:$E$16))</f>
        <v>0</v>
      </c>
      <c r="AK705" s="61" t="str">
        <f t="shared" si="142"/>
        <v>-</v>
      </c>
      <c r="AL705" s="29">
        <f t="shared" si="143"/>
        <v>0</v>
      </c>
      <c r="AM705" s="21">
        <f t="shared" si="144"/>
        <v>0</v>
      </c>
      <c r="AN705" s="21">
        <f t="shared" si="145"/>
        <v>0</v>
      </c>
      <c r="AO705" s="21">
        <f t="shared" si="146"/>
        <v>0</v>
      </c>
      <c r="AP705" s="21">
        <f t="shared" si="147"/>
        <v>0</v>
      </c>
      <c r="AQ705" s="21">
        <f t="shared" si="148"/>
        <v>0</v>
      </c>
      <c r="AR705" s="21">
        <f t="shared" si="149"/>
        <v>0</v>
      </c>
      <c r="AS705" s="21">
        <f t="shared" si="150"/>
        <v>0</v>
      </c>
      <c r="AT705" s="21">
        <f t="shared" si="151"/>
        <v>0</v>
      </c>
      <c r="AU705" s="21">
        <f t="shared" si="152"/>
        <v>0</v>
      </c>
      <c r="AV705" s="21">
        <f t="shared" si="153"/>
        <v>0</v>
      </c>
    </row>
    <row r="706" spans="1:48" ht="15.6" x14ac:dyDescent="0.3">
      <c r="A706" s="51"/>
      <c r="B706" s="50"/>
      <c r="C706" s="96"/>
      <c r="D706" s="96"/>
      <c r="E706" s="49"/>
      <c r="F706" s="52">
        <f t="shared" si="140"/>
        <v>0</v>
      </c>
      <c r="G706" s="48"/>
      <c r="H706" s="38"/>
      <c r="I706" s="54">
        <f>IF(H706=0,0,TRUNC((50/(H706+0.24)- IF($G706="w",Parameter!$B$3,Parameter!$D$3))/IF($G706="w",Parameter!$C$3,Parameter!$E$3)))</f>
        <v>0</v>
      </c>
      <c r="J706" s="105"/>
      <c r="K706" s="54">
        <f>IF(J706=0,0,TRUNC((75/(J706+0.24)- IF($G706="w",Parameter!$B$3,Parameter!$D$3))/IF($G706="w",Parameter!$C$3,Parameter!$E$3)))</f>
        <v>0</v>
      </c>
      <c r="L706" s="105"/>
      <c r="M706" s="54">
        <f>IF(L706=0,0,TRUNC((100/(L706+0.24)- IF($G706="w",Parameter!$B$3,Parameter!$D$3))/IF($G706="w",Parameter!$C$3,Parameter!$E$3)))</f>
        <v>0</v>
      </c>
      <c r="N706" s="80"/>
      <c r="O706" s="79" t="s">
        <v>44</v>
      </c>
      <c r="P706" s="81"/>
      <c r="Q706" s="54">
        <f>IF($G706="m",0,IF(AND($P706=0,$N706=0),0,TRUNC((800/($N706*60+$P706)-IF($G706="w",Parameter!$B$6,Parameter!$D$6))/IF($G706="w",Parameter!$C$6,Parameter!$E$6))))</f>
        <v>0</v>
      </c>
      <c r="R706" s="106"/>
      <c r="S706" s="73">
        <f>IF(R706=0,0,TRUNC((2000/(R706)- IF(Q706="w",Parameter!$B$6,Parameter!$D$6))/IF(Q706="w",Parameter!$C$6,Parameter!$E$6)))</f>
        <v>0</v>
      </c>
      <c r="T706" s="106"/>
      <c r="U706" s="73">
        <f>IF(T706=0,0,TRUNC((2000/(T706)- IF(Q706="w",Parameter!$B$3,Parameter!$D$3))/IF(Q706="w",Parameter!$C$3,Parameter!$E$3)))</f>
        <v>0</v>
      </c>
      <c r="V706" s="80"/>
      <c r="W706" s="79" t="s">
        <v>44</v>
      </c>
      <c r="X706" s="81"/>
      <c r="Y706" s="54">
        <f>IF($G706="w",0,IF(AND($V706=0,$X706=0),0,TRUNC((1000/($V706*60+$X706)-IF($G706="w",Parameter!$B$6,Parameter!$D$6))/IF($G706="w",Parameter!$C$6,Parameter!$E$6))))</f>
        <v>0</v>
      </c>
      <c r="Z706" s="37"/>
      <c r="AA706" s="104">
        <f>IF(Z706=0,0,TRUNC((SQRT(Z706)- IF($G706="w",Parameter!$B$11,Parameter!$D$11))/IF($G706="w",Parameter!$C$11,Parameter!$E$11)))</f>
        <v>0</v>
      </c>
      <c r="AB706" s="105"/>
      <c r="AC706" s="104">
        <f>IF(AB706=0,0,TRUNC((SQRT(AB706)- IF($G706="w",Parameter!$B$10,Parameter!$D$10))/IF($G706="w",Parameter!$C$10,Parameter!$E$10)))</f>
        <v>0</v>
      </c>
      <c r="AD706" s="38"/>
      <c r="AE706" s="55">
        <f>IF(AD706=0,0,TRUNC((SQRT(AD706)- IF($G706="w",Parameter!$B$15,Parameter!$D$15))/IF($G706="w",Parameter!$C$15,Parameter!$E$15)))</f>
        <v>0</v>
      </c>
      <c r="AF706" s="32"/>
      <c r="AG706" s="55">
        <f>IF(AF706=0,0,TRUNC((SQRT(AF706)- IF($G706="w",Parameter!$B$12,Parameter!$D$12))/IF($G706="w",Parameter!$C$12,Parameter!$E$12)))</f>
        <v>0</v>
      </c>
      <c r="AH706" s="60">
        <f t="shared" si="141"/>
        <v>0</v>
      </c>
      <c r="AI706" s="61">
        <f>LOOKUP($F706,Urkunde!$A$2:$A$16,IF($G706="w",Urkunde!$B$2:$B$16,Urkunde!$D$2:$D$16))</f>
        <v>0</v>
      </c>
      <c r="AJ706" s="61">
        <f>LOOKUP($F706,Urkunde!$A$2:$A$16,IF($G706="w",Urkunde!$C$2:$C$16,Urkunde!$E$2:$E$16))</f>
        <v>0</v>
      </c>
      <c r="AK706" s="61" t="str">
        <f t="shared" si="142"/>
        <v>-</v>
      </c>
      <c r="AL706" s="29">
        <f t="shared" si="143"/>
        <v>0</v>
      </c>
      <c r="AM706" s="21">
        <f t="shared" si="144"/>
        <v>0</v>
      </c>
      <c r="AN706" s="21">
        <f t="shared" si="145"/>
        <v>0</v>
      </c>
      <c r="AO706" s="21">
        <f t="shared" si="146"/>
        <v>0</v>
      </c>
      <c r="AP706" s="21">
        <f t="shared" si="147"/>
        <v>0</v>
      </c>
      <c r="AQ706" s="21">
        <f t="shared" si="148"/>
        <v>0</v>
      </c>
      <c r="AR706" s="21">
        <f t="shared" si="149"/>
        <v>0</v>
      </c>
      <c r="AS706" s="21">
        <f t="shared" si="150"/>
        <v>0</v>
      </c>
      <c r="AT706" s="21">
        <f t="shared" si="151"/>
        <v>0</v>
      </c>
      <c r="AU706" s="21">
        <f t="shared" si="152"/>
        <v>0</v>
      </c>
      <c r="AV706" s="21">
        <f t="shared" si="153"/>
        <v>0</v>
      </c>
    </row>
    <row r="707" spans="1:48" ht="15.6" x14ac:dyDescent="0.3">
      <c r="A707" s="51"/>
      <c r="B707" s="50"/>
      <c r="C707" s="96"/>
      <c r="D707" s="96"/>
      <c r="E707" s="49"/>
      <c r="F707" s="52">
        <f t="shared" si="140"/>
        <v>0</v>
      </c>
      <c r="G707" s="48"/>
      <c r="H707" s="38"/>
      <c r="I707" s="54">
        <f>IF(H707=0,0,TRUNC((50/(H707+0.24)- IF($G707="w",Parameter!$B$3,Parameter!$D$3))/IF($G707="w",Parameter!$C$3,Parameter!$E$3)))</f>
        <v>0</v>
      </c>
      <c r="J707" s="105"/>
      <c r="K707" s="54">
        <f>IF(J707=0,0,TRUNC((75/(J707+0.24)- IF($G707="w",Parameter!$B$3,Parameter!$D$3))/IF($G707="w",Parameter!$C$3,Parameter!$E$3)))</f>
        <v>0</v>
      </c>
      <c r="L707" s="105"/>
      <c r="M707" s="54">
        <f>IF(L707=0,0,TRUNC((100/(L707+0.24)- IF($G707="w",Parameter!$B$3,Parameter!$D$3))/IF($G707="w",Parameter!$C$3,Parameter!$E$3)))</f>
        <v>0</v>
      </c>
      <c r="N707" s="80"/>
      <c r="O707" s="79" t="s">
        <v>44</v>
      </c>
      <c r="P707" s="81"/>
      <c r="Q707" s="54">
        <f>IF($G707="m",0,IF(AND($P707=0,$N707=0),0,TRUNC((800/($N707*60+$P707)-IF($G707="w",Parameter!$B$6,Parameter!$D$6))/IF($G707="w",Parameter!$C$6,Parameter!$E$6))))</f>
        <v>0</v>
      </c>
      <c r="R707" s="106"/>
      <c r="S707" s="73">
        <f>IF(R707=0,0,TRUNC((2000/(R707)- IF(Q707="w",Parameter!$B$6,Parameter!$D$6))/IF(Q707="w",Parameter!$C$6,Parameter!$E$6)))</f>
        <v>0</v>
      </c>
      <c r="T707" s="106"/>
      <c r="U707" s="73">
        <f>IF(T707=0,0,TRUNC((2000/(T707)- IF(Q707="w",Parameter!$B$3,Parameter!$D$3))/IF(Q707="w",Parameter!$C$3,Parameter!$E$3)))</f>
        <v>0</v>
      </c>
      <c r="V707" s="80"/>
      <c r="W707" s="79" t="s">
        <v>44</v>
      </c>
      <c r="X707" s="81"/>
      <c r="Y707" s="54">
        <f>IF($G707="w",0,IF(AND($V707=0,$X707=0),0,TRUNC((1000/($V707*60+$X707)-IF($G707="w",Parameter!$B$6,Parameter!$D$6))/IF($G707="w",Parameter!$C$6,Parameter!$E$6))))</f>
        <v>0</v>
      </c>
      <c r="Z707" s="37"/>
      <c r="AA707" s="104">
        <f>IF(Z707=0,0,TRUNC((SQRT(Z707)- IF($G707="w",Parameter!$B$11,Parameter!$D$11))/IF($G707="w",Parameter!$C$11,Parameter!$E$11)))</f>
        <v>0</v>
      </c>
      <c r="AB707" s="105"/>
      <c r="AC707" s="104">
        <f>IF(AB707=0,0,TRUNC((SQRT(AB707)- IF($G707="w",Parameter!$B$10,Parameter!$D$10))/IF($G707="w",Parameter!$C$10,Parameter!$E$10)))</f>
        <v>0</v>
      </c>
      <c r="AD707" s="38"/>
      <c r="AE707" s="55">
        <f>IF(AD707=0,0,TRUNC((SQRT(AD707)- IF($G707="w",Parameter!$B$15,Parameter!$D$15))/IF($G707="w",Parameter!$C$15,Parameter!$E$15)))</f>
        <v>0</v>
      </c>
      <c r="AF707" s="32"/>
      <c r="AG707" s="55">
        <f>IF(AF707=0,0,TRUNC((SQRT(AF707)- IF($G707="w",Parameter!$B$12,Parameter!$D$12))/IF($G707="w",Parameter!$C$12,Parameter!$E$12)))</f>
        <v>0</v>
      </c>
      <c r="AH707" s="60">
        <f t="shared" si="141"/>
        <v>0</v>
      </c>
      <c r="AI707" s="61">
        <f>LOOKUP($F707,Urkunde!$A$2:$A$16,IF($G707="w",Urkunde!$B$2:$B$16,Urkunde!$D$2:$D$16))</f>
        <v>0</v>
      </c>
      <c r="AJ707" s="61">
        <f>LOOKUP($F707,Urkunde!$A$2:$A$16,IF($G707="w",Urkunde!$C$2:$C$16,Urkunde!$E$2:$E$16))</f>
        <v>0</v>
      </c>
      <c r="AK707" s="61" t="str">
        <f t="shared" si="142"/>
        <v>-</v>
      </c>
      <c r="AL707" s="29">
        <f t="shared" si="143"/>
        <v>0</v>
      </c>
      <c r="AM707" s="21">
        <f t="shared" si="144"/>
        <v>0</v>
      </c>
      <c r="AN707" s="21">
        <f t="shared" si="145"/>
        <v>0</v>
      </c>
      <c r="AO707" s="21">
        <f t="shared" si="146"/>
        <v>0</v>
      </c>
      <c r="AP707" s="21">
        <f t="shared" si="147"/>
        <v>0</v>
      </c>
      <c r="AQ707" s="21">
        <f t="shared" si="148"/>
        <v>0</v>
      </c>
      <c r="AR707" s="21">
        <f t="shared" si="149"/>
        <v>0</v>
      </c>
      <c r="AS707" s="21">
        <f t="shared" si="150"/>
        <v>0</v>
      </c>
      <c r="AT707" s="21">
        <f t="shared" si="151"/>
        <v>0</v>
      </c>
      <c r="AU707" s="21">
        <f t="shared" si="152"/>
        <v>0</v>
      </c>
      <c r="AV707" s="21">
        <f t="shared" si="153"/>
        <v>0</v>
      </c>
    </row>
    <row r="708" spans="1:48" ht="15.6" x14ac:dyDescent="0.3">
      <c r="A708" s="51"/>
      <c r="B708" s="50"/>
      <c r="C708" s="96"/>
      <c r="D708" s="96"/>
      <c r="E708" s="49"/>
      <c r="F708" s="52">
        <f t="shared" ref="F708:F771" si="154">IF(E708=0,0,$E$2-E708)</f>
        <v>0</v>
      </c>
      <c r="G708" s="48"/>
      <c r="H708" s="38"/>
      <c r="I708" s="54">
        <f>IF(H708=0,0,TRUNC((50/(H708+0.24)- IF($G708="w",Parameter!$B$3,Parameter!$D$3))/IF($G708="w",Parameter!$C$3,Parameter!$E$3)))</f>
        <v>0</v>
      </c>
      <c r="J708" s="105"/>
      <c r="K708" s="54">
        <f>IF(J708=0,0,TRUNC((75/(J708+0.24)- IF($G708="w",Parameter!$B$3,Parameter!$D$3))/IF($G708="w",Parameter!$C$3,Parameter!$E$3)))</f>
        <v>0</v>
      </c>
      <c r="L708" s="105"/>
      <c r="M708" s="54">
        <f>IF(L708=0,0,TRUNC((100/(L708+0.24)- IF($G708="w",Parameter!$B$3,Parameter!$D$3))/IF($G708="w",Parameter!$C$3,Parameter!$E$3)))</f>
        <v>0</v>
      </c>
      <c r="N708" s="80"/>
      <c r="O708" s="79" t="s">
        <v>44</v>
      </c>
      <c r="P708" s="81"/>
      <c r="Q708" s="54">
        <f>IF($G708="m",0,IF(AND($P708=0,$N708=0),0,TRUNC((800/($N708*60+$P708)-IF($G708="w",Parameter!$B$6,Parameter!$D$6))/IF($G708="w",Parameter!$C$6,Parameter!$E$6))))</f>
        <v>0</v>
      </c>
      <c r="R708" s="106"/>
      <c r="S708" s="73">
        <f>IF(R708=0,0,TRUNC((2000/(R708)- IF(Q708="w",Parameter!$B$6,Parameter!$D$6))/IF(Q708="w",Parameter!$C$6,Parameter!$E$6)))</f>
        <v>0</v>
      </c>
      <c r="T708" s="106"/>
      <c r="U708" s="73">
        <f>IF(T708=0,0,TRUNC((2000/(T708)- IF(Q708="w",Parameter!$B$3,Parameter!$D$3))/IF(Q708="w",Parameter!$C$3,Parameter!$E$3)))</f>
        <v>0</v>
      </c>
      <c r="V708" s="80"/>
      <c r="W708" s="79" t="s">
        <v>44</v>
      </c>
      <c r="X708" s="81"/>
      <c r="Y708" s="54">
        <f>IF($G708="w",0,IF(AND($V708=0,$X708=0),0,TRUNC((1000/($V708*60+$X708)-IF($G708="w",Parameter!$B$6,Parameter!$D$6))/IF($G708="w",Parameter!$C$6,Parameter!$E$6))))</f>
        <v>0</v>
      </c>
      <c r="Z708" s="37"/>
      <c r="AA708" s="104">
        <f>IF(Z708=0,0,TRUNC((SQRT(Z708)- IF($G708="w",Parameter!$B$11,Parameter!$D$11))/IF($G708="w",Parameter!$C$11,Parameter!$E$11)))</f>
        <v>0</v>
      </c>
      <c r="AB708" s="105"/>
      <c r="AC708" s="104">
        <f>IF(AB708=0,0,TRUNC((SQRT(AB708)- IF($G708="w",Parameter!$B$10,Parameter!$D$10))/IF($G708="w",Parameter!$C$10,Parameter!$E$10)))</f>
        <v>0</v>
      </c>
      <c r="AD708" s="38"/>
      <c r="AE708" s="55">
        <f>IF(AD708=0,0,TRUNC((SQRT(AD708)- IF($G708="w",Parameter!$B$15,Parameter!$D$15))/IF($G708="w",Parameter!$C$15,Parameter!$E$15)))</f>
        <v>0</v>
      </c>
      <c r="AF708" s="32"/>
      <c r="AG708" s="55">
        <f>IF(AF708=0,0,TRUNC((SQRT(AF708)- IF($G708="w",Parameter!$B$12,Parameter!$D$12))/IF($G708="w",Parameter!$C$12,Parameter!$E$12)))</f>
        <v>0</v>
      </c>
      <c r="AH708" s="60">
        <f t="shared" si="141"/>
        <v>0</v>
      </c>
      <c r="AI708" s="61">
        <f>LOOKUP($F708,Urkunde!$A$2:$A$16,IF($G708="w",Urkunde!$B$2:$B$16,Urkunde!$D$2:$D$16))</f>
        <v>0</v>
      </c>
      <c r="AJ708" s="61">
        <f>LOOKUP($F708,Urkunde!$A$2:$A$16,IF($G708="w",Urkunde!$C$2:$C$16,Urkunde!$E$2:$E$16))</f>
        <v>0</v>
      </c>
      <c r="AK708" s="61" t="str">
        <f t="shared" si="142"/>
        <v>-</v>
      </c>
      <c r="AL708" s="29">
        <f t="shared" si="143"/>
        <v>0</v>
      </c>
      <c r="AM708" s="21">
        <f t="shared" si="144"/>
        <v>0</v>
      </c>
      <c r="AN708" s="21">
        <f t="shared" si="145"/>
        <v>0</v>
      </c>
      <c r="AO708" s="21">
        <f t="shared" si="146"/>
        <v>0</v>
      </c>
      <c r="AP708" s="21">
        <f t="shared" si="147"/>
        <v>0</v>
      </c>
      <c r="AQ708" s="21">
        <f t="shared" si="148"/>
        <v>0</v>
      </c>
      <c r="AR708" s="21">
        <f t="shared" si="149"/>
        <v>0</v>
      </c>
      <c r="AS708" s="21">
        <f t="shared" si="150"/>
        <v>0</v>
      </c>
      <c r="AT708" s="21">
        <f t="shared" si="151"/>
        <v>0</v>
      </c>
      <c r="AU708" s="21">
        <f t="shared" si="152"/>
        <v>0</v>
      </c>
      <c r="AV708" s="21">
        <f t="shared" si="153"/>
        <v>0</v>
      </c>
    </row>
    <row r="709" spans="1:48" ht="15.6" x14ac:dyDescent="0.3">
      <c r="A709" s="51"/>
      <c r="B709" s="50"/>
      <c r="C709" s="96"/>
      <c r="D709" s="96"/>
      <c r="E709" s="49"/>
      <c r="F709" s="52">
        <f t="shared" si="154"/>
        <v>0</v>
      </c>
      <c r="G709" s="48"/>
      <c r="H709" s="38"/>
      <c r="I709" s="54">
        <f>IF(H709=0,0,TRUNC((50/(H709+0.24)- IF($G709="w",Parameter!$B$3,Parameter!$D$3))/IF($G709="w",Parameter!$C$3,Parameter!$E$3)))</f>
        <v>0</v>
      </c>
      <c r="J709" s="105"/>
      <c r="K709" s="54">
        <f>IF(J709=0,0,TRUNC((75/(J709+0.24)- IF($G709="w",Parameter!$B$3,Parameter!$D$3))/IF($G709="w",Parameter!$C$3,Parameter!$E$3)))</f>
        <v>0</v>
      </c>
      <c r="L709" s="105"/>
      <c r="M709" s="54">
        <f>IF(L709=0,0,TRUNC((100/(L709+0.24)- IF($G709="w",Parameter!$B$3,Parameter!$D$3))/IF($G709="w",Parameter!$C$3,Parameter!$E$3)))</f>
        <v>0</v>
      </c>
      <c r="N709" s="80"/>
      <c r="O709" s="79" t="s">
        <v>44</v>
      </c>
      <c r="P709" s="81"/>
      <c r="Q709" s="54">
        <f>IF($G709="m",0,IF(AND($P709=0,$N709=0),0,TRUNC((800/($N709*60+$P709)-IF($G709="w",Parameter!$B$6,Parameter!$D$6))/IF($G709="w",Parameter!$C$6,Parameter!$E$6))))</f>
        <v>0</v>
      </c>
      <c r="R709" s="106"/>
      <c r="S709" s="73">
        <f>IF(R709=0,0,TRUNC((2000/(R709)- IF(Q709="w",Parameter!$B$6,Parameter!$D$6))/IF(Q709="w",Parameter!$C$6,Parameter!$E$6)))</f>
        <v>0</v>
      </c>
      <c r="T709" s="106"/>
      <c r="U709" s="73">
        <f>IF(T709=0,0,TRUNC((2000/(T709)- IF(Q709="w",Parameter!$B$3,Parameter!$D$3))/IF(Q709="w",Parameter!$C$3,Parameter!$E$3)))</f>
        <v>0</v>
      </c>
      <c r="V709" s="80"/>
      <c r="W709" s="79" t="s">
        <v>44</v>
      </c>
      <c r="X709" s="81"/>
      <c r="Y709" s="54">
        <f>IF($G709="w",0,IF(AND($V709=0,$X709=0),0,TRUNC((1000/($V709*60+$X709)-IF($G709="w",Parameter!$B$6,Parameter!$D$6))/IF($G709="w",Parameter!$C$6,Parameter!$E$6))))</f>
        <v>0</v>
      </c>
      <c r="Z709" s="37"/>
      <c r="AA709" s="104">
        <f>IF(Z709=0,0,TRUNC((SQRT(Z709)- IF($G709="w",Parameter!$B$11,Parameter!$D$11))/IF($G709="w",Parameter!$C$11,Parameter!$E$11)))</f>
        <v>0</v>
      </c>
      <c r="AB709" s="105"/>
      <c r="AC709" s="104">
        <f>IF(AB709=0,0,TRUNC((SQRT(AB709)- IF($G709="w",Parameter!$B$10,Parameter!$D$10))/IF($G709="w",Parameter!$C$10,Parameter!$E$10)))</f>
        <v>0</v>
      </c>
      <c r="AD709" s="38"/>
      <c r="AE709" s="55">
        <f>IF(AD709=0,0,TRUNC((SQRT(AD709)- IF($G709="w",Parameter!$B$15,Parameter!$D$15))/IF($G709="w",Parameter!$C$15,Parameter!$E$15)))</f>
        <v>0</v>
      </c>
      <c r="AF709" s="32"/>
      <c r="AG709" s="55">
        <f>IF(AF709=0,0,TRUNC((SQRT(AF709)- IF($G709="w",Parameter!$B$12,Parameter!$D$12))/IF($G709="w",Parameter!$C$12,Parameter!$E$12)))</f>
        <v>0</v>
      </c>
      <c r="AH709" s="60">
        <f t="shared" ref="AH709:AH772" si="155">AV709</f>
        <v>0</v>
      </c>
      <c r="AI709" s="61">
        <f>LOOKUP($F709,Urkunde!$A$2:$A$16,IF($G709="w",Urkunde!$B$2:$B$16,Urkunde!$D$2:$D$16))</f>
        <v>0</v>
      </c>
      <c r="AJ709" s="61">
        <f>LOOKUP($F709,Urkunde!$A$2:$A$16,IF($G709="w",Urkunde!$C$2:$C$16,Urkunde!$E$2:$E$16))</f>
        <v>0</v>
      </c>
      <c r="AK709" s="61" t="str">
        <f t="shared" ref="AK709:AK772" si="156">IF(AH709=0,"-",IF(AH709&gt;=AJ709,"Ehrenurkunde",IF(AH709&gt;=AI709,"Siegerurkunde","Teilnehmerurkunde")))</f>
        <v>-</v>
      </c>
      <c r="AL709" s="29">
        <f t="shared" ref="AL709:AL772" si="157">$I709</f>
        <v>0</v>
      </c>
      <c r="AM709" s="21">
        <f t="shared" ref="AM709:AM772" si="158">$K709</f>
        <v>0</v>
      </c>
      <c r="AN709" s="21">
        <f t="shared" ref="AN709:AN772" si="159">$M709</f>
        <v>0</v>
      </c>
      <c r="AO709" s="21">
        <f t="shared" ref="AO709:AO772" si="160">$Q709</f>
        <v>0</v>
      </c>
      <c r="AP709" s="21">
        <f t="shared" ref="AP709:AP772" si="161">$S709</f>
        <v>0</v>
      </c>
      <c r="AQ709" s="21">
        <f t="shared" ref="AQ709:AQ772" si="162">$U709</f>
        <v>0</v>
      </c>
      <c r="AR709" s="21">
        <f t="shared" ref="AR709:AR772" si="163">$Y709</f>
        <v>0</v>
      </c>
      <c r="AS709" s="21">
        <f t="shared" ref="AS709:AS772" si="164">$AA709</f>
        <v>0</v>
      </c>
      <c r="AT709" s="21">
        <f t="shared" ref="AT709:AT772" si="165">$AC709</f>
        <v>0</v>
      </c>
      <c r="AU709" s="21">
        <f t="shared" ref="AU709:AU772" si="166">$AE709</f>
        <v>0</v>
      </c>
      <c r="AV709" s="21">
        <f t="shared" ref="AV709:AV772" si="167">LARGE(AL709:AU709,1) + LARGE(AL709:AU709,2) + LARGE(AL709:AU709,3)</f>
        <v>0</v>
      </c>
    </row>
    <row r="710" spans="1:48" ht="15.6" x14ac:dyDescent="0.3">
      <c r="A710" s="51"/>
      <c r="B710" s="50"/>
      <c r="C710" s="96"/>
      <c r="D710" s="96"/>
      <c r="E710" s="49"/>
      <c r="F710" s="52">
        <f t="shared" si="154"/>
        <v>0</v>
      </c>
      <c r="G710" s="48"/>
      <c r="H710" s="38"/>
      <c r="I710" s="54">
        <f>IF(H710=0,0,TRUNC((50/(H710+0.24)- IF($G710="w",Parameter!$B$3,Parameter!$D$3))/IF($G710="w",Parameter!$C$3,Parameter!$E$3)))</f>
        <v>0</v>
      </c>
      <c r="J710" s="105"/>
      <c r="K710" s="54">
        <f>IF(J710=0,0,TRUNC((75/(J710+0.24)- IF($G710="w",Parameter!$B$3,Parameter!$D$3))/IF($G710="w",Parameter!$C$3,Parameter!$E$3)))</f>
        <v>0</v>
      </c>
      <c r="L710" s="105"/>
      <c r="M710" s="54">
        <f>IF(L710=0,0,TRUNC((100/(L710+0.24)- IF($G710="w",Parameter!$B$3,Parameter!$D$3))/IF($G710="w",Parameter!$C$3,Parameter!$E$3)))</f>
        <v>0</v>
      </c>
      <c r="N710" s="80"/>
      <c r="O710" s="79" t="s">
        <v>44</v>
      </c>
      <c r="P710" s="81"/>
      <c r="Q710" s="54">
        <f>IF($G710="m",0,IF(AND($P710=0,$N710=0),0,TRUNC((800/($N710*60+$P710)-IF($G710="w",Parameter!$B$6,Parameter!$D$6))/IF($G710="w",Parameter!$C$6,Parameter!$E$6))))</f>
        <v>0</v>
      </c>
      <c r="R710" s="106"/>
      <c r="S710" s="73">
        <f>IF(R710=0,0,TRUNC((2000/(R710)- IF(Q710="w",Parameter!$B$6,Parameter!$D$6))/IF(Q710="w",Parameter!$C$6,Parameter!$E$6)))</f>
        <v>0</v>
      </c>
      <c r="T710" s="106"/>
      <c r="U710" s="73">
        <f>IF(T710=0,0,TRUNC((2000/(T710)- IF(Q710="w",Parameter!$B$3,Parameter!$D$3))/IF(Q710="w",Parameter!$C$3,Parameter!$E$3)))</f>
        <v>0</v>
      </c>
      <c r="V710" s="80"/>
      <c r="W710" s="79" t="s">
        <v>44</v>
      </c>
      <c r="X710" s="81"/>
      <c r="Y710" s="54">
        <f>IF($G710="w",0,IF(AND($V710=0,$X710=0),0,TRUNC((1000/($V710*60+$X710)-IF($G710="w",Parameter!$B$6,Parameter!$D$6))/IF($G710="w",Parameter!$C$6,Parameter!$E$6))))</f>
        <v>0</v>
      </c>
      <c r="Z710" s="37"/>
      <c r="AA710" s="104">
        <f>IF(Z710=0,0,TRUNC((SQRT(Z710)- IF($G710="w",Parameter!$B$11,Parameter!$D$11))/IF($G710="w",Parameter!$C$11,Parameter!$E$11)))</f>
        <v>0</v>
      </c>
      <c r="AB710" s="105"/>
      <c r="AC710" s="104">
        <f>IF(AB710=0,0,TRUNC((SQRT(AB710)- IF($G710="w",Parameter!$B$10,Parameter!$D$10))/IF($G710="w",Parameter!$C$10,Parameter!$E$10)))</f>
        <v>0</v>
      </c>
      <c r="AD710" s="38"/>
      <c r="AE710" s="55">
        <f>IF(AD710=0,0,TRUNC((SQRT(AD710)- IF($G710="w",Parameter!$B$15,Parameter!$D$15))/IF($G710="w",Parameter!$C$15,Parameter!$E$15)))</f>
        <v>0</v>
      </c>
      <c r="AF710" s="32"/>
      <c r="AG710" s="55">
        <f>IF(AF710=0,0,TRUNC((SQRT(AF710)- IF($G710="w",Parameter!$B$12,Parameter!$D$12))/IF($G710="w",Parameter!$C$12,Parameter!$E$12)))</f>
        <v>0</v>
      </c>
      <c r="AH710" s="60">
        <f t="shared" si="155"/>
        <v>0</v>
      </c>
      <c r="AI710" s="61">
        <f>LOOKUP($F710,Urkunde!$A$2:$A$16,IF($G710="w",Urkunde!$B$2:$B$16,Urkunde!$D$2:$D$16))</f>
        <v>0</v>
      </c>
      <c r="AJ710" s="61">
        <f>LOOKUP($F710,Urkunde!$A$2:$A$16,IF($G710="w",Urkunde!$C$2:$C$16,Urkunde!$E$2:$E$16))</f>
        <v>0</v>
      </c>
      <c r="AK710" s="61" t="str">
        <f t="shared" si="156"/>
        <v>-</v>
      </c>
      <c r="AL710" s="29">
        <f t="shared" si="157"/>
        <v>0</v>
      </c>
      <c r="AM710" s="21">
        <f t="shared" si="158"/>
        <v>0</v>
      </c>
      <c r="AN710" s="21">
        <f t="shared" si="159"/>
        <v>0</v>
      </c>
      <c r="AO710" s="21">
        <f t="shared" si="160"/>
        <v>0</v>
      </c>
      <c r="AP710" s="21">
        <f t="shared" si="161"/>
        <v>0</v>
      </c>
      <c r="AQ710" s="21">
        <f t="shared" si="162"/>
        <v>0</v>
      </c>
      <c r="AR710" s="21">
        <f t="shared" si="163"/>
        <v>0</v>
      </c>
      <c r="AS710" s="21">
        <f t="shared" si="164"/>
        <v>0</v>
      </c>
      <c r="AT710" s="21">
        <f t="shared" si="165"/>
        <v>0</v>
      </c>
      <c r="AU710" s="21">
        <f t="shared" si="166"/>
        <v>0</v>
      </c>
      <c r="AV710" s="21">
        <f t="shared" si="167"/>
        <v>0</v>
      </c>
    </row>
    <row r="711" spans="1:48" ht="15.6" x14ac:dyDescent="0.3">
      <c r="A711" s="51"/>
      <c r="B711" s="50"/>
      <c r="C711" s="96"/>
      <c r="D711" s="96"/>
      <c r="E711" s="49"/>
      <c r="F711" s="52">
        <f t="shared" si="154"/>
        <v>0</v>
      </c>
      <c r="G711" s="48"/>
      <c r="H711" s="38"/>
      <c r="I711" s="54">
        <f>IF(H711=0,0,TRUNC((50/(H711+0.24)- IF($G711="w",Parameter!$B$3,Parameter!$D$3))/IF($G711="w",Parameter!$C$3,Parameter!$E$3)))</f>
        <v>0</v>
      </c>
      <c r="J711" s="105"/>
      <c r="K711" s="54">
        <f>IF(J711=0,0,TRUNC((75/(J711+0.24)- IF($G711="w",Parameter!$B$3,Parameter!$D$3))/IF($G711="w",Parameter!$C$3,Parameter!$E$3)))</f>
        <v>0</v>
      </c>
      <c r="L711" s="105"/>
      <c r="M711" s="54">
        <f>IF(L711=0,0,TRUNC((100/(L711+0.24)- IF($G711="w",Parameter!$B$3,Parameter!$D$3))/IF($G711="w",Parameter!$C$3,Parameter!$E$3)))</f>
        <v>0</v>
      </c>
      <c r="N711" s="80"/>
      <c r="O711" s="79" t="s">
        <v>44</v>
      </c>
      <c r="P711" s="81"/>
      <c r="Q711" s="54">
        <f>IF($G711="m",0,IF(AND($P711=0,$N711=0),0,TRUNC((800/($N711*60+$P711)-IF($G711="w",Parameter!$B$6,Parameter!$D$6))/IF($G711="w",Parameter!$C$6,Parameter!$E$6))))</f>
        <v>0</v>
      </c>
      <c r="R711" s="106"/>
      <c r="S711" s="73">
        <f>IF(R711=0,0,TRUNC((2000/(R711)- IF(Q711="w",Parameter!$B$6,Parameter!$D$6))/IF(Q711="w",Parameter!$C$6,Parameter!$E$6)))</f>
        <v>0</v>
      </c>
      <c r="T711" s="106"/>
      <c r="U711" s="73">
        <f>IF(T711=0,0,TRUNC((2000/(T711)- IF(Q711="w",Parameter!$B$3,Parameter!$D$3))/IF(Q711="w",Parameter!$C$3,Parameter!$E$3)))</f>
        <v>0</v>
      </c>
      <c r="V711" s="80"/>
      <c r="W711" s="79" t="s">
        <v>44</v>
      </c>
      <c r="X711" s="81"/>
      <c r="Y711" s="54">
        <f>IF($G711="w",0,IF(AND($V711=0,$X711=0),0,TRUNC((1000/($V711*60+$X711)-IF($G711="w",Parameter!$B$6,Parameter!$D$6))/IF($G711="w",Parameter!$C$6,Parameter!$E$6))))</f>
        <v>0</v>
      </c>
      <c r="Z711" s="37"/>
      <c r="AA711" s="104">
        <f>IF(Z711=0,0,TRUNC((SQRT(Z711)- IF($G711="w",Parameter!$B$11,Parameter!$D$11))/IF($G711="w",Parameter!$C$11,Parameter!$E$11)))</f>
        <v>0</v>
      </c>
      <c r="AB711" s="105"/>
      <c r="AC711" s="104">
        <f>IF(AB711=0,0,TRUNC((SQRT(AB711)- IF($G711="w",Parameter!$B$10,Parameter!$D$10))/IF($G711="w",Parameter!$C$10,Parameter!$E$10)))</f>
        <v>0</v>
      </c>
      <c r="AD711" s="38"/>
      <c r="AE711" s="55">
        <f>IF(AD711=0,0,TRUNC((SQRT(AD711)- IF($G711="w",Parameter!$B$15,Parameter!$D$15))/IF($G711="w",Parameter!$C$15,Parameter!$E$15)))</f>
        <v>0</v>
      </c>
      <c r="AF711" s="32"/>
      <c r="AG711" s="55">
        <f>IF(AF711=0,0,TRUNC((SQRT(AF711)- IF($G711="w",Parameter!$B$12,Parameter!$D$12))/IF($G711="w",Parameter!$C$12,Parameter!$E$12)))</f>
        <v>0</v>
      </c>
      <c r="AH711" s="60">
        <f t="shared" si="155"/>
        <v>0</v>
      </c>
      <c r="AI711" s="61">
        <f>LOOKUP($F711,Urkunde!$A$2:$A$16,IF($G711="w",Urkunde!$B$2:$B$16,Urkunde!$D$2:$D$16))</f>
        <v>0</v>
      </c>
      <c r="AJ711" s="61">
        <f>LOOKUP($F711,Urkunde!$A$2:$A$16,IF($G711="w",Urkunde!$C$2:$C$16,Urkunde!$E$2:$E$16))</f>
        <v>0</v>
      </c>
      <c r="AK711" s="61" t="str">
        <f t="shared" si="156"/>
        <v>-</v>
      </c>
      <c r="AL711" s="29">
        <f t="shared" si="157"/>
        <v>0</v>
      </c>
      <c r="AM711" s="21">
        <f t="shared" si="158"/>
        <v>0</v>
      </c>
      <c r="AN711" s="21">
        <f t="shared" si="159"/>
        <v>0</v>
      </c>
      <c r="AO711" s="21">
        <f t="shared" si="160"/>
        <v>0</v>
      </c>
      <c r="AP711" s="21">
        <f t="shared" si="161"/>
        <v>0</v>
      </c>
      <c r="AQ711" s="21">
        <f t="shared" si="162"/>
        <v>0</v>
      </c>
      <c r="AR711" s="21">
        <f t="shared" si="163"/>
        <v>0</v>
      </c>
      <c r="AS711" s="21">
        <f t="shared" si="164"/>
        <v>0</v>
      </c>
      <c r="AT711" s="21">
        <f t="shared" si="165"/>
        <v>0</v>
      </c>
      <c r="AU711" s="21">
        <f t="shared" si="166"/>
        <v>0</v>
      </c>
      <c r="AV711" s="21">
        <f t="shared" si="167"/>
        <v>0</v>
      </c>
    </row>
    <row r="712" spans="1:48" ht="15.6" x14ac:dyDescent="0.3">
      <c r="A712" s="51"/>
      <c r="B712" s="50"/>
      <c r="C712" s="96"/>
      <c r="D712" s="96"/>
      <c r="E712" s="49"/>
      <c r="F712" s="52">
        <f t="shared" si="154"/>
        <v>0</v>
      </c>
      <c r="G712" s="48"/>
      <c r="H712" s="38"/>
      <c r="I712" s="54">
        <f>IF(H712=0,0,TRUNC((50/(H712+0.24)- IF($G712="w",Parameter!$B$3,Parameter!$D$3))/IF($G712="w",Parameter!$C$3,Parameter!$E$3)))</f>
        <v>0</v>
      </c>
      <c r="J712" s="105"/>
      <c r="K712" s="54">
        <f>IF(J712=0,0,TRUNC((75/(J712+0.24)- IF($G712="w",Parameter!$B$3,Parameter!$D$3))/IF($G712="w",Parameter!$C$3,Parameter!$E$3)))</f>
        <v>0</v>
      </c>
      <c r="L712" s="105"/>
      <c r="M712" s="54">
        <f>IF(L712=0,0,TRUNC((100/(L712+0.24)- IF($G712="w",Parameter!$B$3,Parameter!$D$3))/IF($G712="w",Parameter!$C$3,Parameter!$E$3)))</f>
        <v>0</v>
      </c>
      <c r="N712" s="80"/>
      <c r="O712" s="79" t="s">
        <v>44</v>
      </c>
      <c r="P712" s="81"/>
      <c r="Q712" s="54">
        <f>IF($G712="m",0,IF(AND($P712=0,$N712=0),0,TRUNC((800/($N712*60+$P712)-IF($G712="w",Parameter!$B$6,Parameter!$D$6))/IF($G712="w",Parameter!$C$6,Parameter!$E$6))))</f>
        <v>0</v>
      </c>
      <c r="R712" s="106"/>
      <c r="S712" s="73">
        <f>IF(R712=0,0,TRUNC((2000/(R712)- IF(Q712="w",Parameter!$B$6,Parameter!$D$6))/IF(Q712="w",Parameter!$C$6,Parameter!$E$6)))</f>
        <v>0</v>
      </c>
      <c r="T712" s="106"/>
      <c r="U712" s="73">
        <f>IF(T712=0,0,TRUNC((2000/(T712)- IF(Q712="w",Parameter!$B$3,Parameter!$D$3))/IF(Q712="w",Parameter!$C$3,Parameter!$E$3)))</f>
        <v>0</v>
      </c>
      <c r="V712" s="80"/>
      <c r="W712" s="79" t="s">
        <v>44</v>
      </c>
      <c r="X712" s="81"/>
      <c r="Y712" s="54">
        <f>IF($G712="w",0,IF(AND($V712=0,$X712=0),0,TRUNC((1000/($V712*60+$X712)-IF($G712="w",Parameter!$B$6,Parameter!$D$6))/IF($G712="w",Parameter!$C$6,Parameter!$E$6))))</f>
        <v>0</v>
      </c>
      <c r="Z712" s="37"/>
      <c r="AA712" s="104">
        <f>IF(Z712=0,0,TRUNC((SQRT(Z712)- IF($G712="w",Parameter!$B$11,Parameter!$D$11))/IF($G712="w",Parameter!$C$11,Parameter!$E$11)))</f>
        <v>0</v>
      </c>
      <c r="AB712" s="105"/>
      <c r="AC712" s="104">
        <f>IF(AB712=0,0,TRUNC((SQRT(AB712)- IF($G712="w",Parameter!$B$10,Parameter!$D$10))/IF($G712="w",Parameter!$C$10,Parameter!$E$10)))</f>
        <v>0</v>
      </c>
      <c r="AD712" s="38"/>
      <c r="AE712" s="55">
        <f>IF(AD712=0,0,TRUNC((SQRT(AD712)- IF($G712="w",Parameter!$B$15,Parameter!$D$15))/IF($G712="w",Parameter!$C$15,Parameter!$E$15)))</f>
        <v>0</v>
      </c>
      <c r="AF712" s="32"/>
      <c r="AG712" s="55">
        <f>IF(AF712=0,0,TRUNC((SQRT(AF712)- IF($G712="w",Parameter!$B$12,Parameter!$D$12))/IF($G712="w",Parameter!$C$12,Parameter!$E$12)))</f>
        <v>0</v>
      </c>
      <c r="AH712" s="60">
        <f t="shared" si="155"/>
        <v>0</v>
      </c>
      <c r="AI712" s="61">
        <f>LOOKUP($F712,Urkunde!$A$2:$A$16,IF($G712="w",Urkunde!$B$2:$B$16,Urkunde!$D$2:$D$16))</f>
        <v>0</v>
      </c>
      <c r="AJ712" s="61">
        <f>LOOKUP($F712,Urkunde!$A$2:$A$16,IF($G712="w",Urkunde!$C$2:$C$16,Urkunde!$E$2:$E$16))</f>
        <v>0</v>
      </c>
      <c r="AK712" s="61" t="str">
        <f t="shared" si="156"/>
        <v>-</v>
      </c>
      <c r="AL712" s="29">
        <f t="shared" si="157"/>
        <v>0</v>
      </c>
      <c r="AM712" s="21">
        <f t="shared" si="158"/>
        <v>0</v>
      </c>
      <c r="AN712" s="21">
        <f t="shared" si="159"/>
        <v>0</v>
      </c>
      <c r="AO712" s="21">
        <f t="shared" si="160"/>
        <v>0</v>
      </c>
      <c r="AP712" s="21">
        <f t="shared" si="161"/>
        <v>0</v>
      </c>
      <c r="AQ712" s="21">
        <f t="shared" si="162"/>
        <v>0</v>
      </c>
      <c r="AR712" s="21">
        <f t="shared" si="163"/>
        <v>0</v>
      </c>
      <c r="AS712" s="21">
        <f t="shared" si="164"/>
        <v>0</v>
      </c>
      <c r="AT712" s="21">
        <f t="shared" si="165"/>
        <v>0</v>
      </c>
      <c r="AU712" s="21">
        <f t="shared" si="166"/>
        <v>0</v>
      </c>
      <c r="AV712" s="21">
        <f t="shared" si="167"/>
        <v>0</v>
      </c>
    </row>
    <row r="713" spans="1:48" ht="15.6" x14ac:dyDescent="0.3">
      <c r="A713" s="51"/>
      <c r="B713" s="50"/>
      <c r="C713" s="96"/>
      <c r="D713" s="96"/>
      <c r="E713" s="49"/>
      <c r="F713" s="52">
        <f t="shared" si="154"/>
        <v>0</v>
      </c>
      <c r="G713" s="48"/>
      <c r="H713" s="38"/>
      <c r="I713" s="54">
        <f>IF(H713=0,0,TRUNC((50/(H713+0.24)- IF($G713="w",Parameter!$B$3,Parameter!$D$3))/IF($G713="w",Parameter!$C$3,Parameter!$E$3)))</f>
        <v>0</v>
      </c>
      <c r="J713" s="105"/>
      <c r="K713" s="54">
        <f>IF(J713=0,0,TRUNC((75/(J713+0.24)- IF($G713="w",Parameter!$B$3,Parameter!$D$3))/IF($G713="w",Parameter!$C$3,Parameter!$E$3)))</f>
        <v>0</v>
      </c>
      <c r="L713" s="105"/>
      <c r="M713" s="54">
        <f>IF(L713=0,0,TRUNC((100/(L713+0.24)- IF($G713="w",Parameter!$B$3,Parameter!$D$3))/IF($G713="w",Parameter!$C$3,Parameter!$E$3)))</f>
        <v>0</v>
      </c>
      <c r="N713" s="80"/>
      <c r="O713" s="79" t="s">
        <v>44</v>
      </c>
      <c r="P713" s="81"/>
      <c r="Q713" s="54">
        <f>IF($G713="m",0,IF(AND($P713=0,$N713=0),0,TRUNC((800/($N713*60+$P713)-IF($G713="w",Parameter!$B$6,Parameter!$D$6))/IF($G713="w",Parameter!$C$6,Parameter!$E$6))))</f>
        <v>0</v>
      </c>
      <c r="R713" s="106"/>
      <c r="S713" s="73">
        <f>IF(R713=0,0,TRUNC((2000/(R713)- IF(Q713="w",Parameter!$B$6,Parameter!$D$6))/IF(Q713="w",Parameter!$C$6,Parameter!$E$6)))</f>
        <v>0</v>
      </c>
      <c r="T713" s="106"/>
      <c r="U713" s="73">
        <f>IF(T713=0,0,TRUNC((2000/(T713)- IF(Q713="w",Parameter!$B$3,Parameter!$D$3))/IF(Q713="w",Parameter!$C$3,Parameter!$E$3)))</f>
        <v>0</v>
      </c>
      <c r="V713" s="80"/>
      <c r="W713" s="79" t="s">
        <v>44</v>
      </c>
      <c r="X713" s="81"/>
      <c r="Y713" s="54">
        <f>IF($G713="w",0,IF(AND($V713=0,$X713=0),0,TRUNC((1000/($V713*60+$X713)-IF($G713="w",Parameter!$B$6,Parameter!$D$6))/IF($G713="w",Parameter!$C$6,Parameter!$E$6))))</f>
        <v>0</v>
      </c>
      <c r="Z713" s="37"/>
      <c r="AA713" s="104">
        <f>IF(Z713=0,0,TRUNC((SQRT(Z713)- IF($G713="w",Parameter!$B$11,Parameter!$D$11))/IF($G713="w",Parameter!$C$11,Parameter!$E$11)))</f>
        <v>0</v>
      </c>
      <c r="AB713" s="105"/>
      <c r="AC713" s="104">
        <f>IF(AB713=0,0,TRUNC((SQRT(AB713)- IF($G713="w",Parameter!$B$10,Parameter!$D$10))/IF($G713="w",Parameter!$C$10,Parameter!$E$10)))</f>
        <v>0</v>
      </c>
      <c r="AD713" s="38"/>
      <c r="AE713" s="55">
        <f>IF(AD713=0,0,TRUNC((SQRT(AD713)- IF($G713="w",Parameter!$B$15,Parameter!$D$15))/IF($G713="w",Parameter!$C$15,Parameter!$E$15)))</f>
        <v>0</v>
      </c>
      <c r="AF713" s="32"/>
      <c r="AG713" s="55">
        <f>IF(AF713=0,0,TRUNC((SQRT(AF713)- IF($G713="w",Parameter!$B$12,Parameter!$D$12))/IF($G713="w",Parameter!$C$12,Parameter!$E$12)))</f>
        <v>0</v>
      </c>
      <c r="AH713" s="60">
        <f t="shared" si="155"/>
        <v>0</v>
      </c>
      <c r="AI713" s="61">
        <f>LOOKUP($F713,Urkunde!$A$2:$A$16,IF($G713="w",Urkunde!$B$2:$B$16,Urkunde!$D$2:$D$16))</f>
        <v>0</v>
      </c>
      <c r="AJ713" s="61">
        <f>LOOKUP($F713,Urkunde!$A$2:$A$16,IF($G713="w",Urkunde!$C$2:$C$16,Urkunde!$E$2:$E$16))</f>
        <v>0</v>
      </c>
      <c r="AK713" s="61" t="str">
        <f t="shared" si="156"/>
        <v>-</v>
      </c>
      <c r="AL713" s="29">
        <f t="shared" si="157"/>
        <v>0</v>
      </c>
      <c r="AM713" s="21">
        <f t="shared" si="158"/>
        <v>0</v>
      </c>
      <c r="AN713" s="21">
        <f t="shared" si="159"/>
        <v>0</v>
      </c>
      <c r="AO713" s="21">
        <f t="shared" si="160"/>
        <v>0</v>
      </c>
      <c r="AP713" s="21">
        <f t="shared" si="161"/>
        <v>0</v>
      </c>
      <c r="AQ713" s="21">
        <f t="shared" si="162"/>
        <v>0</v>
      </c>
      <c r="AR713" s="21">
        <f t="shared" si="163"/>
        <v>0</v>
      </c>
      <c r="AS713" s="21">
        <f t="shared" si="164"/>
        <v>0</v>
      </c>
      <c r="AT713" s="21">
        <f t="shared" si="165"/>
        <v>0</v>
      </c>
      <c r="AU713" s="21">
        <f t="shared" si="166"/>
        <v>0</v>
      </c>
      <c r="AV713" s="21">
        <f t="shared" si="167"/>
        <v>0</v>
      </c>
    </row>
    <row r="714" spans="1:48" ht="15.6" x14ac:dyDescent="0.3">
      <c r="A714" s="51"/>
      <c r="B714" s="50"/>
      <c r="C714" s="96"/>
      <c r="D714" s="96"/>
      <c r="E714" s="49"/>
      <c r="F714" s="52">
        <f t="shared" si="154"/>
        <v>0</v>
      </c>
      <c r="G714" s="48"/>
      <c r="H714" s="38"/>
      <c r="I714" s="54">
        <f>IF(H714=0,0,TRUNC((50/(H714+0.24)- IF($G714="w",Parameter!$B$3,Parameter!$D$3))/IF($G714="w",Parameter!$C$3,Parameter!$E$3)))</f>
        <v>0</v>
      </c>
      <c r="J714" s="105"/>
      <c r="K714" s="54">
        <f>IF(J714=0,0,TRUNC((75/(J714+0.24)- IF($G714="w",Parameter!$B$3,Parameter!$D$3))/IF($G714="w",Parameter!$C$3,Parameter!$E$3)))</f>
        <v>0</v>
      </c>
      <c r="L714" s="105"/>
      <c r="M714" s="54">
        <f>IF(L714=0,0,TRUNC((100/(L714+0.24)- IF($G714="w",Parameter!$B$3,Parameter!$D$3))/IF($G714="w",Parameter!$C$3,Parameter!$E$3)))</f>
        <v>0</v>
      </c>
      <c r="N714" s="80"/>
      <c r="O714" s="79" t="s">
        <v>44</v>
      </c>
      <c r="P714" s="81"/>
      <c r="Q714" s="54">
        <f>IF($G714="m",0,IF(AND($P714=0,$N714=0),0,TRUNC((800/($N714*60+$P714)-IF($G714="w",Parameter!$B$6,Parameter!$D$6))/IF($G714="w",Parameter!$C$6,Parameter!$E$6))))</f>
        <v>0</v>
      </c>
      <c r="R714" s="106"/>
      <c r="S714" s="73">
        <f>IF(R714=0,0,TRUNC((2000/(R714)- IF(Q714="w",Parameter!$B$6,Parameter!$D$6))/IF(Q714="w",Parameter!$C$6,Parameter!$E$6)))</f>
        <v>0</v>
      </c>
      <c r="T714" s="106"/>
      <c r="U714" s="73">
        <f>IF(T714=0,0,TRUNC((2000/(T714)- IF(Q714="w",Parameter!$B$3,Parameter!$D$3))/IF(Q714="w",Parameter!$C$3,Parameter!$E$3)))</f>
        <v>0</v>
      </c>
      <c r="V714" s="80"/>
      <c r="W714" s="79" t="s">
        <v>44</v>
      </c>
      <c r="X714" s="81"/>
      <c r="Y714" s="54">
        <f>IF($G714="w",0,IF(AND($V714=0,$X714=0),0,TRUNC((1000/($V714*60+$X714)-IF($G714="w",Parameter!$B$6,Parameter!$D$6))/IF($G714="w",Parameter!$C$6,Parameter!$E$6))))</f>
        <v>0</v>
      </c>
      <c r="Z714" s="37"/>
      <c r="AA714" s="104">
        <f>IF(Z714=0,0,TRUNC((SQRT(Z714)- IF($G714="w",Parameter!$B$11,Parameter!$D$11))/IF($G714="w",Parameter!$C$11,Parameter!$E$11)))</f>
        <v>0</v>
      </c>
      <c r="AB714" s="105"/>
      <c r="AC714" s="104">
        <f>IF(AB714=0,0,TRUNC((SQRT(AB714)- IF($G714="w",Parameter!$B$10,Parameter!$D$10))/IF($G714="w",Parameter!$C$10,Parameter!$E$10)))</f>
        <v>0</v>
      </c>
      <c r="AD714" s="38"/>
      <c r="AE714" s="55">
        <f>IF(AD714=0,0,TRUNC((SQRT(AD714)- IF($G714="w",Parameter!$B$15,Parameter!$D$15))/IF($G714="w",Parameter!$C$15,Parameter!$E$15)))</f>
        <v>0</v>
      </c>
      <c r="AF714" s="32"/>
      <c r="AG714" s="55">
        <f>IF(AF714=0,0,TRUNC((SQRT(AF714)- IF($G714="w",Parameter!$B$12,Parameter!$D$12))/IF($G714="w",Parameter!$C$12,Parameter!$E$12)))</f>
        <v>0</v>
      </c>
      <c r="AH714" s="60">
        <f t="shared" si="155"/>
        <v>0</v>
      </c>
      <c r="AI714" s="61">
        <f>LOOKUP($F714,Urkunde!$A$2:$A$16,IF($G714="w",Urkunde!$B$2:$B$16,Urkunde!$D$2:$D$16))</f>
        <v>0</v>
      </c>
      <c r="AJ714" s="61">
        <f>LOOKUP($F714,Urkunde!$A$2:$A$16,IF($G714="w",Urkunde!$C$2:$C$16,Urkunde!$E$2:$E$16))</f>
        <v>0</v>
      </c>
      <c r="AK714" s="61" t="str">
        <f t="shared" si="156"/>
        <v>-</v>
      </c>
      <c r="AL714" s="29">
        <f t="shared" si="157"/>
        <v>0</v>
      </c>
      <c r="AM714" s="21">
        <f t="shared" si="158"/>
        <v>0</v>
      </c>
      <c r="AN714" s="21">
        <f t="shared" si="159"/>
        <v>0</v>
      </c>
      <c r="AO714" s="21">
        <f t="shared" si="160"/>
        <v>0</v>
      </c>
      <c r="AP714" s="21">
        <f t="shared" si="161"/>
        <v>0</v>
      </c>
      <c r="AQ714" s="21">
        <f t="shared" si="162"/>
        <v>0</v>
      </c>
      <c r="AR714" s="21">
        <f t="shared" si="163"/>
        <v>0</v>
      </c>
      <c r="AS714" s="21">
        <f t="shared" si="164"/>
        <v>0</v>
      </c>
      <c r="AT714" s="21">
        <f t="shared" si="165"/>
        <v>0</v>
      </c>
      <c r="AU714" s="21">
        <f t="shared" si="166"/>
        <v>0</v>
      </c>
      <c r="AV714" s="21">
        <f t="shared" si="167"/>
        <v>0</v>
      </c>
    </row>
    <row r="715" spans="1:48" ht="15.6" x14ac:dyDescent="0.3">
      <c r="A715" s="51"/>
      <c r="B715" s="50"/>
      <c r="C715" s="96"/>
      <c r="D715" s="96"/>
      <c r="E715" s="49"/>
      <c r="F715" s="52">
        <f t="shared" si="154"/>
        <v>0</v>
      </c>
      <c r="G715" s="48"/>
      <c r="H715" s="38"/>
      <c r="I715" s="54">
        <f>IF(H715=0,0,TRUNC((50/(H715+0.24)- IF($G715="w",Parameter!$B$3,Parameter!$D$3))/IF($G715="w",Parameter!$C$3,Parameter!$E$3)))</f>
        <v>0</v>
      </c>
      <c r="J715" s="105"/>
      <c r="K715" s="54">
        <f>IF(J715=0,0,TRUNC((75/(J715+0.24)- IF($G715="w",Parameter!$B$3,Parameter!$D$3))/IF($G715="w",Parameter!$C$3,Parameter!$E$3)))</f>
        <v>0</v>
      </c>
      <c r="L715" s="105"/>
      <c r="M715" s="54">
        <f>IF(L715=0,0,TRUNC((100/(L715+0.24)- IF($G715="w",Parameter!$B$3,Parameter!$D$3))/IF($G715="w",Parameter!$C$3,Parameter!$E$3)))</f>
        <v>0</v>
      </c>
      <c r="N715" s="80"/>
      <c r="O715" s="79" t="s">
        <v>44</v>
      </c>
      <c r="P715" s="81"/>
      <c r="Q715" s="54">
        <f>IF($G715="m",0,IF(AND($P715=0,$N715=0),0,TRUNC((800/($N715*60+$P715)-IF($G715="w",Parameter!$B$6,Parameter!$D$6))/IF($G715="w",Parameter!$C$6,Parameter!$E$6))))</f>
        <v>0</v>
      </c>
      <c r="R715" s="106"/>
      <c r="S715" s="73">
        <f>IF(R715=0,0,TRUNC((2000/(R715)- IF(Q715="w",Parameter!$B$6,Parameter!$D$6))/IF(Q715="w",Parameter!$C$6,Parameter!$E$6)))</f>
        <v>0</v>
      </c>
      <c r="T715" s="106"/>
      <c r="U715" s="73">
        <f>IF(T715=0,0,TRUNC((2000/(T715)- IF(Q715="w",Parameter!$B$3,Parameter!$D$3))/IF(Q715="w",Parameter!$C$3,Parameter!$E$3)))</f>
        <v>0</v>
      </c>
      <c r="V715" s="80"/>
      <c r="W715" s="79" t="s">
        <v>44</v>
      </c>
      <c r="X715" s="81"/>
      <c r="Y715" s="54">
        <f>IF($G715="w",0,IF(AND($V715=0,$X715=0),0,TRUNC((1000/($V715*60+$X715)-IF($G715="w",Parameter!$B$6,Parameter!$D$6))/IF($G715="w",Parameter!$C$6,Parameter!$E$6))))</f>
        <v>0</v>
      </c>
      <c r="Z715" s="37"/>
      <c r="AA715" s="104">
        <f>IF(Z715=0,0,TRUNC((SQRT(Z715)- IF($G715="w",Parameter!$B$11,Parameter!$D$11))/IF($G715="w",Parameter!$C$11,Parameter!$E$11)))</f>
        <v>0</v>
      </c>
      <c r="AB715" s="105"/>
      <c r="AC715" s="104">
        <f>IF(AB715=0,0,TRUNC((SQRT(AB715)- IF($G715="w",Parameter!$B$10,Parameter!$D$10))/IF($G715="w",Parameter!$C$10,Parameter!$E$10)))</f>
        <v>0</v>
      </c>
      <c r="AD715" s="38"/>
      <c r="AE715" s="55">
        <f>IF(AD715=0,0,TRUNC((SQRT(AD715)- IF($G715="w",Parameter!$B$15,Parameter!$D$15))/IF($G715="w",Parameter!$C$15,Parameter!$E$15)))</f>
        <v>0</v>
      </c>
      <c r="AF715" s="32"/>
      <c r="AG715" s="55">
        <f>IF(AF715=0,0,TRUNC((SQRT(AF715)- IF($G715="w",Parameter!$B$12,Parameter!$D$12))/IF($G715="w",Parameter!$C$12,Parameter!$E$12)))</f>
        <v>0</v>
      </c>
      <c r="AH715" s="60">
        <f t="shared" si="155"/>
        <v>0</v>
      </c>
      <c r="AI715" s="61">
        <f>LOOKUP($F715,Urkunde!$A$2:$A$16,IF($G715="w",Urkunde!$B$2:$B$16,Urkunde!$D$2:$D$16))</f>
        <v>0</v>
      </c>
      <c r="AJ715" s="61">
        <f>LOOKUP($F715,Urkunde!$A$2:$A$16,IF($G715="w",Urkunde!$C$2:$C$16,Urkunde!$E$2:$E$16))</f>
        <v>0</v>
      </c>
      <c r="AK715" s="61" t="str">
        <f t="shared" si="156"/>
        <v>-</v>
      </c>
      <c r="AL715" s="29">
        <f t="shared" si="157"/>
        <v>0</v>
      </c>
      <c r="AM715" s="21">
        <f t="shared" si="158"/>
        <v>0</v>
      </c>
      <c r="AN715" s="21">
        <f t="shared" si="159"/>
        <v>0</v>
      </c>
      <c r="AO715" s="21">
        <f t="shared" si="160"/>
        <v>0</v>
      </c>
      <c r="AP715" s="21">
        <f t="shared" si="161"/>
        <v>0</v>
      </c>
      <c r="AQ715" s="21">
        <f t="shared" si="162"/>
        <v>0</v>
      </c>
      <c r="AR715" s="21">
        <f t="shared" si="163"/>
        <v>0</v>
      </c>
      <c r="AS715" s="21">
        <f t="shared" si="164"/>
        <v>0</v>
      </c>
      <c r="AT715" s="21">
        <f t="shared" si="165"/>
        <v>0</v>
      </c>
      <c r="AU715" s="21">
        <f t="shared" si="166"/>
        <v>0</v>
      </c>
      <c r="AV715" s="21">
        <f t="shared" si="167"/>
        <v>0</v>
      </c>
    </row>
    <row r="716" spans="1:48" ht="15.6" x14ac:dyDescent="0.3">
      <c r="A716" s="51"/>
      <c r="B716" s="50"/>
      <c r="C716" s="96"/>
      <c r="D716" s="96"/>
      <c r="E716" s="49"/>
      <c r="F716" s="52">
        <f t="shared" si="154"/>
        <v>0</v>
      </c>
      <c r="G716" s="48"/>
      <c r="H716" s="38"/>
      <c r="I716" s="54">
        <f>IF(H716=0,0,TRUNC((50/(H716+0.24)- IF($G716="w",Parameter!$B$3,Parameter!$D$3))/IF($G716="w",Parameter!$C$3,Parameter!$E$3)))</f>
        <v>0</v>
      </c>
      <c r="J716" s="105"/>
      <c r="K716" s="54">
        <f>IF(J716=0,0,TRUNC((75/(J716+0.24)- IF($G716="w",Parameter!$B$3,Parameter!$D$3))/IF($G716="w",Parameter!$C$3,Parameter!$E$3)))</f>
        <v>0</v>
      </c>
      <c r="L716" s="105"/>
      <c r="M716" s="54">
        <f>IF(L716=0,0,TRUNC((100/(L716+0.24)- IF($G716="w",Parameter!$B$3,Parameter!$D$3))/IF($G716="w",Parameter!$C$3,Parameter!$E$3)))</f>
        <v>0</v>
      </c>
      <c r="N716" s="80"/>
      <c r="O716" s="79" t="s">
        <v>44</v>
      </c>
      <c r="P716" s="81"/>
      <c r="Q716" s="54">
        <f>IF($G716="m",0,IF(AND($P716=0,$N716=0),0,TRUNC((800/($N716*60+$P716)-IF($G716="w",Parameter!$B$6,Parameter!$D$6))/IF($G716="w",Parameter!$C$6,Parameter!$E$6))))</f>
        <v>0</v>
      </c>
      <c r="R716" s="106"/>
      <c r="S716" s="73">
        <f>IF(R716=0,0,TRUNC((2000/(R716)- IF(Q716="w",Parameter!$B$6,Parameter!$D$6))/IF(Q716="w",Parameter!$C$6,Parameter!$E$6)))</f>
        <v>0</v>
      </c>
      <c r="T716" s="106"/>
      <c r="U716" s="73">
        <f>IF(T716=0,0,TRUNC((2000/(T716)- IF(Q716="w",Parameter!$B$3,Parameter!$D$3))/IF(Q716="w",Parameter!$C$3,Parameter!$E$3)))</f>
        <v>0</v>
      </c>
      <c r="V716" s="80"/>
      <c r="W716" s="79" t="s">
        <v>44</v>
      </c>
      <c r="X716" s="81"/>
      <c r="Y716" s="54">
        <f>IF($G716="w",0,IF(AND($V716=0,$X716=0),0,TRUNC((1000/($V716*60+$X716)-IF($G716="w",Parameter!$B$6,Parameter!$D$6))/IF($G716="w",Parameter!$C$6,Parameter!$E$6))))</f>
        <v>0</v>
      </c>
      <c r="Z716" s="37"/>
      <c r="AA716" s="104">
        <f>IF(Z716=0,0,TRUNC((SQRT(Z716)- IF($G716="w",Parameter!$B$11,Parameter!$D$11))/IF($G716="w",Parameter!$C$11,Parameter!$E$11)))</f>
        <v>0</v>
      </c>
      <c r="AB716" s="105"/>
      <c r="AC716" s="104">
        <f>IF(AB716=0,0,TRUNC((SQRT(AB716)- IF($G716="w",Parameter!$B$10,Parameter!$D$10))/IF($G716="w",Parameter!$C$10,Parameter!$E$10)))</f>
        <v>0</v>
      </c>
      <c r="AD716" s="38"/>
      <c r="AE716" s="55">
        <f>IF(AD716=0,0,TRUNC((SQRT(AD716)- IF($G716="w",Parameter!$B$15,Parameter!$D$15))/IF($G716="w",Parameter!$C$15,Parameter!$E$15)))</f>
        <v>0</v>
      </c>
      <c r="AF716" s="32"/>
      <c r="AG716" s="55">
        <f>IF(AF716=0,0,TRUNC((SQRT(AF716)- IF($G716="w",Parameter!$B$12,Parameter!$D$12))/IF($G716="w",Parameter!$C$12,Parameter!$E$12)))</f>
        <v>0</v>
      </c>
      <c r="AH716" s="60">
        <f t="shared" si="155"/>
        <v>0</v>
      </c>
      <c r="AI716" s="61">
        <f>LOOKUP($F716,Urkunde!$A$2:$A$16,IF($G716="w",Urkunde!$B$2:$B$16,Urkunde!$D$2:$D$16))</f>
        <v>0</v>
      </c>
      <c r="AJ716" s="61">
        <f>LOOKUP($F716,Urkunde!$A$2:$A$16,IF($G716="w",Urkunde!$C$2:$C$16,Urkunde!$E$2:$E$16))</f>
        <v>0</v>
      </c>
      <c r="AK716" s="61" t="str">
        <f t="shared" si="156"/>
        <v>-</v>
      </c>
      <c r="AL716" s="29">
        <f t="shared" si="157"/>
        <v>0</v>
      </c>
      <c r="AM716" s="21">
        <f t="shared" si="158"/>
        <v>0</v>
      </c>
      <c r="AN716" s="21">
        <f t="shared" si="159"/>
        <v>0</v>
      </c>
      <c r="AO716" s="21">
        <f t="shared" si="160"/>
        <v>0</v>
      </c>
      <c r="AP716" s="21">
        <f t="shared" si="161"/>
        <v>0</v>
      </c>
      <c r="AQ716" s="21">
        <f t="shared" si="162"/>
        <v>0</v>
      </c>
      <c r="AR716" s="21">
        <f t="shared" si="163"/>
        <v>0</v>
      </c>
      <c r="AS716" s="21">
        <f t="shared" si="164"/>
        <v>0</v>
      </c>
      <c r="AT716" s="21">
        <f t="shared" si="165"/>
        <v>0</v>
      </c>
      <c r="AU716" s="21">
        <f t="shared" si="166"/>
        <v>0</v>
      </c>
      <c r="AV716" s="21">
        <f t="shared" si="167"/>
        <v>0</v>
      </c>
    </row>
    <row r="717" spans="1:48" ht="15.6" x14ac:dyDescent="0.3">
      <c r="A717" s="51"/>
      <c r="B717" s="50"/>
      <c r="C717" s="96"/>
      <c r="D717" s="96"/>
      <c r="E717" s="49"/>
      <c r="F717" s="52">
        <f t="shared" si="154"/>
        <v>0</v>
      </c>
      <c r="G717" s="48"/>
      <c r="H717" s="38"/>
      <c r="I717" s="54">
        <f>IF(H717=0,0,TRUNC((50/(H717+0.24)- IF($G717="w",Parameter!$B$3,Parameter!$D$3))/IF($G717="w",Parameter!$C$3,Parameter!$E$3)))</f>
        <v>0</v>
      </c>
      <c r="J717" s="105"/>
      <c r="K717" s="54">
        <f>IF(J717=0,0,TRUNC((75/(J717+0.24)- IF($G717="w",Parameter!$B$3,Parameter!$D$3))/IF($G717="w",Parameter!$C$3,Parameter!$E$3)))</f>
        <v>0</v>
      </c>
      <c r="L717" s="105"/>
      <c r="M717" s="54">
        <f>IF(L717=0,0,TRUNC((100/(L717+0.24)- IF($G717="w",Parameter!$B$3,Parameter!$D$3))/IF($G717="w",Parameter!$C$3,Parameter!$E$3)))</f>
        <v>0</v>
      </c>
      <c r="N717" s="80"/>
      <c r="O717" s="79" t="s">
        <v>44</v>
      </c>
      <c r="P717" s="81"/>
      <c r="Q717" s="54">
        <f>IF($G717="m",0,IF(AND($P717=0,$N717=0),0,TRUNC((800/($N717*60+$P717)-IF($G717="w",Parameter!$B$6,Parameter!$D$6))/IF($G717="w",Parameter!$C$6,Parameter!$E$6))))</f>
        <v>0</v>
      </c>
      <c r="R717" s="106"/>
      <c r="S717" s="73">
        <f>IF(R717=0,0,TRUNC((2000/(R717)- IF(Q717="w",Parameter!$B$6,Parameter!$D$6))/IF(Q717="w",Parameter!$C$6,Parameter!$E$6)))</f>
        <v>0</v>
      </c>
      <c r="T717" s="106"/>
      <c r="U717" s="73">
        <f>IF(T717=0,0,TRUNC((2000/(T717)- IF(Q717="w",Parameter!$B$3,Parameter!$D$3))/IF(Q717="w",Parameter!$C$3,Parameter!$E$3)))</f>
        <v>0</v>
      </c>
      <c r="V717" s="80"/>
      <c r="W717" s="79" t="s">
        <v>44</v>
      </c>
      <c r="X717" s="81"/>
      <c r="Y717" s="54">
        <f>IF($G717="w",0,IF(AND($V717=0,$X717=0),0,TRUNC((1000/($V717*60+$X717)-IF($G717="w",Parameter!$B$6,Parameter!$D$6))/IF($G717="w",Parameter!$C$6,Parameter!$E$6))))</f>
        <v>0</v>
      </c>
      <c r="Z717" s="37"/>
      <c r="AA717" s="104">
        <f>IF(Z717=0,0,TRUNC((SQRT(Z717)- IF($G717="w",Parameter!$B$11,Parameter!$D$11))/IF($G717="w",Parameter!$C$11,Parameter!$E$11)))</f>
        <v>0</v>
      </c>
      <c r="AB717" s="105"/>
      <c r="AC717" s="104">
        <f>IF(AB717=0,0,TRUNC((SQRT(AB717)- IF($G717="w",Parameter!$B$10,Parameter!$D$10))/IF($G717="w",Parameter!$C$10,Parameter!$E$10)))</f>
        <v>0</v>
      </c>
      <c r="AD717" s="38"/>
      <c r="AE717" s="55">
        <f>IF(AD717=0,0,TRUNC((SQRT(AD717)- IF($G717="w",Parameter!$B$15,Parameter!$D$15))/IF($G717="w",Parameter!$C$15,Parameter!$E$15)))</f>
        <v>0</v>
      </c>
      <c r="AF717" s="32"/>
      <c r="AG717" s="55">
        <f>IF(AF717=0,0,TRUNC((SQRT(AF717)- IF($G717="w",Parameter!$B$12,Parameter!$D$12))/IF($G717="w",Parameter!$C$12,Parameter!$E$12)))</f>
        <v>0</v>
      </c>
      <c r="AH717" s="60">
        <f t="shared" si="155"/>
        <v>0</v>
      </c>
      <c r="AI717" s="61">
        <f>LOOKUP($F717,Urkunde!$A$2:$A$16,IF($G717="w",Urkunde!$B$2:$B$16,Urkunde!$D$2:$D$16))</f>
        <v>0</v>
      </c>
      <c r="AJ717" s="61">
        <f>LOOKUP($F717,Urkunde!$A$2:$A$16,IF($G717="w",Urkunde!$C$2:$C$16,Urkunde!$E$2:$E$16))</f>
        <v>0</v>
      </c>
      <c r="AK717" s="61" t="str">
        <f t="shared" si="156"/>
        <v>-</v>
      </c>
      <c r="AL717" s="29">
        <f t="shared" si="157"/>
        <v>0</v>
      </c>
      <c r="AM717" s="21">
        <f t="shared" si="158"/>
        <v>0</v>
      </c>
      <c r="AN717" s="21">
        <f t="shared" si="159"/>
        <v>0</v>
      </c>
      <c r="AO717" s="21">
        <f t="shared" si="160"/>
        <v>0</v>
      </c>
      <c r="AP717" s="21">
        <f t="shared" si="161"/>
        <v>0</v>
      </c>
      <c r="AQ717" s="21">
        <f t="shared" si="162"/>
        <v>0</v>
      </c>
      <c r="AR717" s="21">
        <f t="shared" si="163"/>
        <v>0</v>
      </c>
      <c r="AS717" s="21">
        <f t="shared" si="164"/>
        <v>0</v>
      </c>
      <c r="AT717" s="21">
        <f t="shared" si="165"/>
        <v>0</v>
      </c>
      <c r="AU717" s="21">
        <f t="shared" si="166"/>
        <v>0</v>
      </c>
      <c r="AV717" s="21">
        <f t="shared" si="167"/>
        <v>0</v>
      </c>
    </row>
    <row r="718" spans="1:48" ht="15.6" x14ac:dyDescent="0.3">
      <c r="A718" s="51"/>
      <c r="B718" s="50"/>
      <c r="C718" s="96"/>
      <c r="D718" s="96"/>
      <c r="E718" s="49"/>
      <c r="F718" s="52">
        <f t="shared" si="154"/>
        <v>0</v>
      </c>
      <c r="G718" s="48"/>
      <c r="H718" s="38"/>
      <c r="I718" s="54">
        <f>IF(H718=0,0,TRUNC((50/(H718+0.24)- IF($G718="w",Parameter!$B$3,Parameter!$D$3))/IF($G718="w",Parameter!$C$3,Parameter!$E$3)))</f>
        <v>0</v>
      </c>
      <c r="J718" s="105"/>
      <c r="K718" s="54">
        <f>IF(J718=0,0,TRUNC((75/(J718+0.24)- IF($G718="w",Parameter!$B$3,Parameter!$D$3))/IF($G718="w",Parameter!$C$3,Parameter!$E$3)))</f>
        <v>0</v>
      </c>
      <c r="L718" s="105"/>
      <c r="M718" s="54">
        <f>IF(L718=0,0,TRUNC((100/(L718+0.24)- IF($G718="w",Parameter!$B$3,Parameter!$D$3))/IF($G718="w",Parameter!$C$3,Parameter!$E$3)))</f>
        <v>0</v>
      </c>
      <c r="N718" s="80"/>
      <c r="O718" s="79" t="s">
        <v>44</v>
      </c>
      <c r="P718" s="81"/>
      <c r="Q718" s="54">
        <f>IF($G718="m",0,IF(AND($P718=0,$N718=0),0,TRUNC((800/($N718*60+$P718)-IF($G718="w",Parameter!$B$6,Parameter!$D$6))/IF($G718="w",Parameter!$C$6,Parameter!$E$6))))</f>
        <v>0</v>
      </c>
      <c r="R718" s="106"/>
      <c r="S718" s="73">
        <f>IF(R718=0,0,TRUNC((2000/(R718)- IF(Q718="w",Parameter!$B$6,Parameter!$D$6))/IF(Q718="w",Parameter!$C$6,Parameter!$E$6)))</f>
        <v>0</v>
      </c>
      <c r="T718" s="106"/>
      <c r="U718" s="73">
        <f>IF(T718=0,0,TRUNC((2000/(T718)- IF(Q718="w",Parameter!$B$3,Parameter!$D$3))/IF(Q718="w",Parameter!$C$3,Parameter!$E$3)))</f>
        <v>0</v>
      </c>
      <c r="V718" s="80"/>
      <c r="W718" s="79" t="s">
        <v>44</v>
      </c>
      <c r="X718" s="81"/>
      <c r="Y718" s="54">
        <f>IF($G718="w",0,IF(AND($V718=0,$X718=0),0,TRUNC((1000/($V718*60+$X718)-IF($G718="w",Parameter!$B$6,Parameter!$D$6))/IF($G718="w",Parameter!$C$6,Parameter!$E$6))))</f>
        <v>0</v>
      </c>
      <c r="Z718" s="37"/>
      <c r="AA718" s="104">
        <f>IF(Z718=0,0,TRUNC((SQRT(Z718)- IF($G718="w",Parameter!$B$11,Parameter!$D$11))/IF($G718="w",Parameter!$C$11,Parameter!$E$11)))</f>
        <v>0</v>
      </c>
      <c r="AB718" s="105"/>
      <c r="AC718" s="104">
        <f>IF(AB718=0,0,TRUNC((SQRT(AB718)- IF($G718="w",Parameter!$B$10,Parameter!$D$10))/IF($G718="w",Parameter!$C$10,Parameter!$E$10)))</f>
        <v>0</v>
      </c>
      <c r="AD718" s="38"/>
      <c r="AE718" s="55">
        <f>IF(AD718=0,0,TRUNC((SQRT(AD718)- IF($G718="w",Parameter!$B$15,Parameter!$D$15))/IF($G718="w",Parameter!$C$15,Parameter!$E$15)))</f>
        <v>0</v>
      </c>
      <c r="AF718" s="32"/>
      <c r="AG718" s="55">
        <f>IF(AF718=0,0,TRUNC((SQRT(AF718)- IF($G718="w",Parameter!$B$12,Parameter!$D$12))/IF($G718="w",Parameter!$C$12,Parameter!$E$12)))</f>
        <v>0</v>
      </c>
      <c r="AH718" s="60">
        <f t="shared" si="155"/>
        <v>0</v>
      </c>
      <c r="AI718" s="61">
        <f>LOOKUP($F718,Urkunde!$A$2:$A$16,IF($G718="w",Urkunde!$B$2:$B$16,Urkunde!$D$2:$D$16))</f>
        <v>0</v>
      </c>
      <c r="AJ718" s="61">
        <f>LOOKUP($F718,Urkunde!$A$2:$A$16,IF($G718="w",Urkunde!$C$2:$C$16,Urkunde!$E$2:$E$16))</f>
        <v>0</v>
      </c>
      <c r="AK718" s="61" t="str">
        <f t="shared" si="156"/>
        <v>-</v>
      </c>
      <c r="AL718" s="29">
        <f t="shared" si="157"/>
        <v>0</v>
      </c>
      <c r="AM718" s="21">
        <f t="shared" si="158"/>
        <v>0</v>
      </c>
      <c r="AN718" s="21">
        <f t="shared" si="159"/>
        <v>0</v>
      </c>
      <c r="AO718" s="21">
        <f t="shared" si="160"/>
        <v>0</v>
      </c>
      <c r="AP718" s="21">
        <f t="shared" si="161"/>
        <v>0</v>
      </c>
      <c r="AQ718" s="21">
        <f t="shared" si="162"/>
        <v>0</v>
      </c>
      <c r="AR718" s="21">
        <f t="shared" si="163"/>
        <v>0</v>
      </c>
      <c r="AS718" s="21">
        <f t="shared" si="164"/>
        <v>0</v>
      </c>
      <c r="AT718" s="21">
        <f t="shared" si="165"/>
        <v>0</v>
      </c>
      <c r="AU718" s="21">
        <f t="shared" si="166"/>
        <v>0</v>
      </c>
      <c r="AV718" s="21">
        <f t="shared" si="167"/>
        <v>0</v>
      </c>
    </row>
    <row r="719" spans="1:48" ht="15.6" x14ac:dyDescent="0.3">
      <c r="A719" s="51"/>
      <c r="B719" s="50"/>
      <c r="C719" s="96"/>
      <c r="D719" s="96"/>
      <c r="E719" s="49"/>
      <c r="F719" s="52">
        <f t="shared" si="154"/>
        <v>0</v>
      </c>
      <c r="G719" s="48"/>
      <c r="H719" s="38"/>
      <c r="I719" s="54">
        <f>IF(H719=0,0,TRUNC((50/(H719+0.24)- IF($G719="w",Parameter!$B$3,Parameter!$D$3))/IF($G719="w",Parameter!$C$3,Parameter!$E$3)))</f>
        <v>0</v>
      </c>
      <c r="J719" s="105"/>
      <c r="K719" s="54">
        <f>IF(J719=0,0,TRUNC((75/(J719+0.24)- IF($G719="w",Parameter!$B$3,Parameter!$D$3))/IF($G719="w",Parameter!$C$3,Parameter!$E$3)))</f>
        <v>0</v>
      </c>
      <c r="L719" s="105"/>
      <c r="M719" s="54">
        <f>IF(L719=0,0,TRUNC((100/(L719+0.24)- IF($G719="w",Parameter!$B$3,Parameter!$D$3))/IF($G719="w",Parameter!$C$3,Parameter!$E$3)))</f>
        <v>0</v>
      </c>
      <c r="N719" s="80"/>
      <c r="O719" s="79" t="s">
        <v>44</v>
      </c>
      <c r="P719" s="81"/>
      <c r="Q719" s="54">
        <f>IF($G719="m",0,IF(AND($P719=0,$N719=0),0,TRUNC((800/($N719*60+$P719)-IF($G719="w",Parameter!$B$6,Parameter!$D$6))/IF($G719="w",Parameter!$C$6,Parameter!$E$6))))</f>
        <v>0</v>
      </c>
      <c r="R719" s="106"/>
      <c r="S719" s="73">
        <f>IF(R719=0,0,TRUNC((2000/(R719)- IF(Q719="w",Parameter!$B$6,Parameter!$D$6))/IF(Q719="w",Parameter!$C$6,Parameter!$E$6)))</f>
        <v>0</v>
      </c>
      <c r="T719" s="106"/>
      <c r="U719" s="73">
        <f>IF(T719=0,0,TRUNC((2000/(T719)- IF(Q719="w",Parameter!$B$3,Parameter!$D$3))/IF(Q719="w",Parameter!$C$3,Parameter!$E$3)))</f>
        <v>0</v>
      </c>
      <c r="V719" s="80"/>
      <c r="W719" s="79" t="s">
        <v>44</v>
      </c>
      <c r="X719" s="81"/>
      <c r="Y719" s="54">
        <f>IF($G719="w",0,IF(AND($V719=0,$X719=0),0,TRUNC((1000/($V719*60+$X719)-IF($G719="w",Parameter!$B$6,Parameter!$D$6))/IF($G719="w",Parameter!$C$6,Parameter!$E$6))))</f>
        <v>0</v>
      </c>
      <c r="Z719" s="37"/>
      <c r="AA719" s="104">
        <f>IF(Z719=0,0,TRUNC((SQRT(Z719)- IF($G719="w",Parameter!$B$11,Parameter!$D$11))/IF($G719="w",Parameter!$C$11,Parameter!$E$11)))</f>
        <v>0</v>
      </c>
      <c r="AB719" s="105"/>
      <c r="AC719" s="104">
        <f>IF(AB719=0,0,TRUNC((SQRT(AB719)- IF($G719="w",Parameter!$B$10,Parameter!$D$10))/IF($G719="w",Parameter!$C$10,Parameter!$E$10)))</f>
        <v>0</v>
      </c>
      <c r="AD719" s="38"/>
      <c r="AE719" s="55">
        <f>IF(AD719=0,0,TRUNC((SQRT(AD719)- IF($G719="w",Parameter!$B$15,Parameter!$D$15))/IF($G719="w",Parameter!$C$15,Parameter!$E$15)))</f>
        <v>0</v>
      </c>
      <c r="AF719" s="32"/>
      <c r="AG719" s="55">
        <f>IF(AF719=0,0,TRUNC((SQRT(AF719)- IF($G719="w",Parameter!$B$12,Parameter!$D$12))/IF($G719="w",Parameter!$C$12,Parameter!$E$12)))</f>
        <v>0</v>
      </c>
      <c r="AH719" s="60">
        <f t="shared" si="155"/>
        <v>0</v>
      </c>
      <c r="AI719" s="61">
        <f>LOOKUP($F719,Urkunde!$A$2:$A$16,IF($G719="w",Urkunde!$B$2:$B$16,Urkunde!$D$2:$D$16))</f>
        <v>0</v>
      </c>
      <c r="AJ719" s="61">
        <f>LOOKUP($F719,Urkunde!$A$2:$A$16,IF($G719="w",Urkunde!$C$2:$C$16,Urkunde!$E$2:$E$16))</f>
        <v>0</v>
      </c>
      <c r="AK719" s="61" t="str">
        <f t="shared" si="156"/>
        <v>-</v>
      </c>
      <c r="AL719" s="29">
        <f t="shared" si="157"/>
        <v>0</v>
      </c>
      <c r="AM719" s="21">
        <f t="shared" si="158"/>
        <v>0</v>
      </c>
      <c r="AN719" s="21">
        <f t="shared" si="159"/>
        <v>0</v>
      </c>
      <c r="AO719" s="21">
        <f t="shared" si="160"/>
        <v>0</v>
      </c>
      <c r="AP719" s="21">
        <f t="shared" si="161"/>
        <v>0</v>
      </c>
      <c r="AQ719" s="21">
        <f t="shared" si="162"/>
        <v>0</v>
      </c>
      <c r="AR719" s="21">
        <f t="shared" si="163"/>
        <v>0</v>
      </c>
      <c r="AS719" s="21">
        <f t="shared" si="164"/>
        <v>0</v>
      </c>
      <c r="AT719" s="21">
        <f t="shared" si="165"/>
        <v>0</v>
      </c>
      <c r="AU719" s="21">
        <f t="shared" si="166"/>
        <v>0</v>
      </c>
      <c r="AV719" s="21">
        <f t="shared" si="167"/>
        <v>0</v>
      </c>
    </row>
    <row r="720" spans="1:48" ht="15.6" x14ac:dyDescent="0.3">
      <c r="A720" s="51"/>
      <c r="B720" s="50"/>
      <c r="C720" s="96"/>
      <c r="D720" s="96"/>
      <c r="E720" s="49"/>
      <c r="F720" s="52">
        <f t="shared" si="154"/>
        <v>0</v>
      </c>
      <c r="G720" s="48"/>
      <c r="H720" s="38"/>
      <c r="I720" s="54">
        <f>IF(H720=0,0,TRUNC((50/(H720+0.24)- IF($G720="w",Parameter!$B$3,Parameter!$D$3))/IF($G720="w",Parameter!$C$3,Parameter!$E$3)))</f>
        <v>0</v>
      </c>
      <c r="J720" s="105"/>
      <c r="K720" s="54">
        <f>IF(J720=0,0,TRUNC((75/(J720+0.24)- IF($G720="w",Parameter!$B$3,Parameter!$D$3))/IF($G720="w",Parameter!$C$3,Parameter!$E$3)))</f>
        <v>0</v>
      </c>
      <c r="L720" s="105"/>
      <c r="M720" s="54">
        <f>IF(L720=0,0,TRUNC((100/(L720+0.24)- IF($G720="w",Parameter!$B$3,Parameter!$D$3))/IF($G720="w",Parameter!$C$3,Parameter!$E$3)))</f>
        <v>0</v>
      </c>
      <c r="N720" s="80"/>
      <c r="O720" s="79" t="s">
        <v>44</v>
      </c>
      <c r="P720" s="81"/>
      <c r="Q720" s="54">
        <f>IF($G720="m",0,IF(AND($P720=0,$N720=0),0,TRUNC((800/($N720*60+$P720)-IF($G720="w",Parameter!$B$6,Parameter!$D$6))/IF($G720="w",Parameter!$C$6,Parameter!$E$6))))</f>
        <v>0</v>
      </c>
      <c r="R720" s="106"/>
      <c r="S720" s="73">
        <f>IF(R720=0,0,TRUNC((2000/(R720)- IF(Q720="w",Parameter!$B$6,Parameter!$D$6))/IF(Q720="w",Parameter!$C$6,Parameter!$E$6)))</f>
        <v>0</v>
      </c>
      <c r="T720" s="106"/>
      <c r="U720" s="73">
        <f>IF(T720=0,0,TRUNC((2000/(T720)- IF(Q720="w",Parameter!$B$3,Parameter!$D$3))/IF(Q720="w",Parameter!$C$3,Parameter!$E$3)))</f>
        <v>0</v>
      </c>
      <c r="V720" s="80"/>
      <c r="W720" s="79" t="s">
        <v>44</v>
      </c>
      <c r="X720" s="81"/>
      <c r="Y720" s="54">
        <f>IF($G720="w",0,IF(AND($V720=0,$X720=0),0,TRUNC((1000/($V720*60+$X720)-IF($G720="w",Parameter!$B$6,Parameter!$D$6))/IF($G720="w",Parameter!$C$6,Parameter!$E$6))))</f>
        <v>0</v>
      </c>
      <c r="Z720" s="37"/>
      <c r="AA720" s="104">
        <f>IF(Z720=0,0,TRUNC((SQRT(Z720)- IF($G720="w",Parameter!$B$11,Parameter!$D$11))/IF($G720="w",Parameter!$C$11,Parameter!$E$11)))</f>
        <v>0</v>
      </c>
      <c r="AB720" s="105"/>
      <c r="AC720" s="104">
        <f>IF(AB720=0,0,TRUNC((SQRT(AB720)- IF($G720="w",Parameter!$B$10,Parameter!$D$10))/IF($G720="w",Parameter!$C$10,Parameter!$E$10)))</f>
        <v>0</v>
      </c>
      <c r="AD720" s="38"/>
      <c r="AE720" s="55">
        <f>IF(AD720=0,0,TRUNC((SQRT(AD720)- IF($G720="w",Parameter!$B$15,Parameter!$D$15))/IF($G720="w",Parameter!$C$15,Parameter!$E$15)))</f>
        <v>0</v>
      </c>
      <c r="AF720" s="32"/>
      <c r="AG720" s="55">
        <f>IF(AF720=0,0,TRUNC((SQRT(AF720)- IF($G720="w",Parameter!$B$12,Parameter!$D$12))/IF($G720="w",Parameter!$C$12,Parameter!$E$12)))</f>
        <v>0</v>
      </c>
      <c r="AH720" s="60">
        <f t="shared" si="155"/>
        <v>0</v>
      </c>
      <c r="AI720" s="61">
        <f>LOOKUP($F720,Urkunde!$A$2:$A$16,IF($G720="w",Urkunde!$B$2:$B$16,Urkunde!$D$2:$D$16))</f>
        <v>0</v>
      </c>
      <c r="AJ720" s="61">
        <f>LOOKUP($F720,Urkunde!$A$2:$A$16,IF($G720="w",Urkunde!$C$2:$C$16,Urkunde!$E$2:$E$16))</f>
        <v>0</v>
      </c>
      <c r="AK720" s="61" t="str">
        <f t="shared" si="156"/>
        <v>-</v>
      </c>
      <c r="AL720" s="29">
        <f t="shared" si="157"/>
        <v>0</v>
      </c>
      <c r="AM720" s="21">
        <f t="shared" si="158"/>
        <v>0</v>
      </c>
      <c r="AN720" s="21">
        <f t="shared" si="159"/>
        <v>0</v>
      </c>
      <c r="AO720" s="21">
        <f t="shared" si="160"/>
        <v>0</v>
      </c>
      <c r="AP720" s="21">
        <f t="shared" si="161"/>
        <v>0</v>
      </c>
      <c r="AQ720" s="21">
        <f t="shared" si="162"/>
        <v>0</v>
      </c>
      <c r="AR720" s="21">
        <f t="shared" si="163"/>
        <v>0</v>
      </c>
      <c r="AS720" s="21">
        <f t="shared" si="164"/>
        <v>0</v>
      </c>
      <c r="AT720" s="21">
        <f t="shared" si="165"/>
        <v>0</v>
      </c>
      <c r="AU720" s="21">
        <f t="shared" si="166"/>
        <v>0</v>
      </c>
      <c r="AV720" s="21">
        <f t="shared" si="167"/>
        <v>0</v>
      </c>
    </row>
    <row r="721" spans="1:48" ht="15.6" x14ac:dyDescent="0.3">
      <c r="A721" s="51"/>
      <c r="B721" s="50"/>
      <c r="C721" s="96"/>
      <c r="D721" s="96"/>
      <c r="E721" s="49"/>
      <c r="F721" s="52">
        <f t="shared" si="154"/>
        <v>0</v>
      </c>
      <c r="G721" s="48"/>
      <c r="H721" s="38"/>
      <c r="I721" s="54">
        <f>IF(H721=0,0,TRUNC((50/(H721+0.24)- IF($G721="w",Parameter!$B$3,Parameter!$D$3))/IF($G721="w",Parameter!$C$3,Parameter!$E$3)))</f>
        <v>0</v>
      </c>
      <c r="J721" s="105"/>
      <c r="K721" s="54">
        <f>IF(J721=0,0,TRUNC((75/(J721+0.24)- IF($G721="w",Parameter!$B$3,Parameter!$D$3))/IF($G721="w",Parameter!$C$3,Parameter!$E$3)))</f>
        <v>0</v>
      </c>
      <c r="L721" s="105"/>
      <c r="M721" s="54">
        <f>IF(L721=0,0,TRUNC((100/(L721+0.24)- IF($G721="w",Parameter!$B$3,Parameter!$D$3))/IF($G721="w",Parameter!$C$3,Parameter!$E$3)))</f>
        <v>0</v>
      </c>
      <c r="N721" s="80"/>
      <c r="O721" s="79" t="s">
        <v>44</v>
      </c>
      <c r="P721" s="81"/>
      <c r="Q721" s="54">
        <f>IF($G721="m",0,IF(AND($P721=0,$N721=0),0,TRUNC((800/($N721*60+$P721)-IF($G721="w",Parameter!$B$6,Parameter!$D$6))/IF($G721="w",Parameter!$C$6,Parameter!$E$6))))</f>
        <v>0</v>
      </c>
      <c r="R721" s="106"/>
      <c r="S721" s="73">
        <f>IF(R721=0,0,TRUNC((2000/(R721)- IF(Q721="w",Parameter!$B$6,Parameter!$D$6))/IF(Q721="w",Parameter!$C$6,Parameter!$E$6)))</f>
        <v>0</v>
      </c>
      <c r="T721" s="106"/>
      <c r="U721" s="73">
        <f>IF(T721=0,0,TRUNC((2000/(T721)- IF(Q721="w",Parameter!$B$3,Parameter!$D$3))/IF(Q721="w",Parameter!$C$3,Parameter!$E$3)))</f>
        <v>0</v>
      </c>
      <c r="V721" s="80"/>
      <c r="W721" s="79" t="s">
        <v>44</v>
      </c>
      <c r="X721" s="81"/>
      <c r="Y721" s="54">
        <f>IF($G721="w",0,IF(AND($V721=0,$X721=0),0,TRUNC((1000/($V721*60+$X721)-IF($G721="w",Parameter!$B$6,Parameter!$D$6))/IF($G721="w",Parameter!$C$6,Parameter!$E$6))))</f>
        <v>0</v>
      </c>
      <c r="Z721" s="37"/>
      <c r="AA721" s="104">
        <f>IF(Z721=0,0,TRUNC((SQRT(Z721)- IF($G721="w",Parameter!$B$11,Parameter!$D$11))/IF($G721="w",Parameter!$C$11,Parameter!$E$11)))</f>
        <v>0</v>
      </c>
      <c r="AB721" s="105"/>
      <c r="AC721" s="104">
        <f>IF(AB721=0,0,TRUNC((SQRT(AB721)- IF($G721="w",Parameter!$B$10,Parameter!$D$10))/IF($G721="w",Parameter!$C$10,Parameter!$E$10)))</f>
        <v>0</v>
      </c>
      <c r="AD721" s="38"/>
      <c r="AE721" s="55">
        <f>IF(AD721=0,0,TRUNC((SQRT(AD721)- IF($G721="w",Parameter!$B$15,Parameter!$D$15))/IF($G721="w",Parameter!$C$15,Parameter!$E$15)))</f>
        <v>0</v>
      </c>
      <c r="AF721" s="32"/>
      <c r="AG721" s="55">
        <f>IF(AF721=0,0,TRUNC((SQRT(AF721)- IF($G721="w",Parameter!$B$12,Parameter!$D$12))/IF($G721="w",Parameter!$C$12,Parameter!$E$12)))</f>
        <v>0</v>
      </c>
      <c r="AH721" s="60">
        <f t="shared" si="155"/>
        <v>0</v>
      </c>
      <c r="AI721" s="61">
        <f>LOOKUP($F721,Urkunde!$A$2:$A$16,IF($G721="w",Urkunde!$B$2:$B$16,Urkunde!$D$2:$D$16))</f>
        <v>0</v>
      </c>
      <c r="AJ721" s="61">
        <f>LOOKUP($F721,Urkunde!$A$2:$A$16,IF($G721="w",Urkunde!$C$2:$C$16,Urkunde!$E$2:$E$16))</f>
        <v>0</v>
      </c>
      <c r="AK721" s="61" t="str">
        <f t="shared" si="156"/>
        <v>-</v>
      </c>
      <c r="AL721" s="29">
        <f t="shared" si="157"/>
        <v>0</v>
      </c>
      <c r="AM721" s="21">
        <f t="shared" si="158"/>
        <v>0</v>
      </c>
      <c r="AN721" s="21">
        <f t="shared" si="159"/>
        <v>0</v>
      </c>
      <c r="AO721" s="21">
        <f t="shared" si="160"/>
        <v>0</v>
      </c>
      <c r="AP721" s="21">
        <f t="shared" si="161"/>
        <v>0</v>
      </c>
      <c r="AQ721" s="21">
        <f t="shared" si="162"/>
        <v>0</v>
      </c>
      <c r="AR721" s="21">
        <f t="shared" si="163"/>
        <v>0</v>
      </c>
      <c r="AS721" s="21">
        <f t="shared" si="164"/>
        <v>0</v>
      </c>
      <c r="AT721" s="21">
        <f t="shared" si="165"/>
        <v>0</v>
      </c>
      <c r="AU721" s="21">
        <f t="shared" si="166"/>
        <v>0</v>
      </c>
      <c r="AV721" s="21">
        <f t="shared" si="167"/>
        <v>0</v>
      </c>
    </row>
    <row r="722" spans="1:48" ht="15.6" x14ac:dyDescent="0.3">
      <c r="A722" s="51"/>
      <c r="B722" s="50"/>
      <c r="C722" s="96"/>
      <c r="D722" s="96"/>
      <c r="E722" s="49"/>
      <c r="F722" s="52">
        <f t="shared" si="154"/>
        <v>0</v>
      </c>
      <c r="G722" s="48"/>
      <c r="H722" s="38"/>
      <c r="I722" s="54">
        <f>IF(H722=0,0,TRUNC((50/(H722+0.24)- IF($G722="w",Parameter!$B$3,Parameter!$D$3))/IF($G722="w",Parameter!$C$3,Parameter!$E$3)))</f>
        <v>0</v>
      </c>
      <c r="J722" s="105"/>
      <c r="K722" s="54">
        <f>IF(J722=0,0,TRUNC((75/(J722+0.24)- IF($G722="w",Parameter!$B$3,Parameter!$D$3))/IF($G722="w",Parameter!$C$3,Parameter!$E$3)))</f>
        <v>0</v>
      </c>
      <c r="L722" s="105"/>
      <c r="M722" s="54">
        <f>IF(L722=0,0,TRUNC((100/(L722+0.24)- IF($G722="w",Parameter!$B$3,Parameter!$D$3))/IF($G722="w",Parameter!$C$3,Parameter!$E$3)))</f>
        <v>0</v>
      </c>
      <c r="N722" s="80"/>
      <c r="O722" s="79" t="s">
        <v>44</v>
      </c>
      <c r="P722" s="81"/>
      <c r="Q722" s="54">
        <f>IF($G722="m",0,IF(AND($P722=0,$N722=0),0,TRUNC((800/($N722*60+$P722)-IF($G722="w",Parameter!$B$6,Parameter!$D$6))/IF($G722="w",Parameter!$C$6,Parameter!$E$6))))</f>
        <v>0</v>
      </c>
      <c r="R722" s="106"/>
      <c r="S722" s="73">
        <f>IF(R722=0,0,TRUNC((2000/(R722)- IF(Q722="w",Parameter!$B$6,Parameter!$D$6))/IF(Q722="w",Parameter!$C$6,Parameter!$E$6)))</f>
        <v>0</v>
      </c>
      <c r="T722" s="106"/>
      <c r="U722" s="73">
        <f>IF(T722=0,0,TRUNC((2000/(T722)- IF(Q722="w",Parameter!$B$3,Parameter!$D$3))/IF(Q722="w",Parameter!$C$3,Parameter!$E$3)))</f>
        <v>0</v>
      </c>
      <c r="V722" s="80"/>
      <c r="W722" s="79" t="s">
        <v>44</v>
      </c>
      <c r="X722" s="81"/>
      <c r="Y722" s="54">
        <f>IF($G722="w",0,IF(AND($V722=0,$X722=0),0,TRUNC((1000/($V722*60+$X722)-IF($G722="w",Parameter!$B$6,Parameter!$D$6))/IF($G722="w",Parameter!$C$6,Parameter!$E$6))))</f>
        <v>0</v>
      </c>
      <c r="Z722" s="37"/>
      <c r="AA722" s="104">
        <f>IF(Z722=0,0,TRUNC((SQRT(Z722)- IF($G722="w",Parameter!$B$11,Parameter!$D$11))/IF($G722="w",Parameter!$C$11,Parameter!$E$11)))</f>
        <v>0</v>
      </c>
      <c r="AB722" s="105"/>
      <c r="AC722" s="104">
        <f>IF(AB722=0,0,TRUNC((SQRT(AB722)- IF($G722="w",Parameter!$B$10,Parameter!$D$10))/IF($G722="w",Parameter!$C$10,Parameter!$E$10)))</f>
        <v>0</v>
      </c>
      <c r="AD722" s="38"/>
      <c r="AE722" s="55">
        <f>IF(AD722=0,0,TRUNC((SQRT(AD722)- IF($G722="w",Parameter!$B$15,Parameter!$D$15))/IF($G722="w",Parameter!$C$15,Parameter!$E$15)))</f>
        <v>0</v>
      </c>
      <c r="AF722" s="32"/>
      <c r="AG722" s="55">
        <f>IF(AF722=0,0,TRUNC((SQRT(AF722)- IF($G722="w",Parameter!$B$12,Parameter!$D$12))/IF($G722="w",Parameter!$C$12,Parameter!$E$12)))</f>
        <v>0</v>
      </c>
      <c r="AH722" s="60">
        <f t="shared" si="155"/>
        <v>0</v>
      </c>
      <c r="AI722" s="61">
        <f>LOOKUP($F722,Urkunde!$A$2:$A$16,IF($G722="w",Urkunde!$B$2:$B$16,Urkunde!$D$2:$D$16))</f>
        <v>0</v>
      </c>
      <c r="AJ722" s="61">
        <f>LOOKUP($F722,Urkunde!$A$2:$A$16,IF($G722="w",Urkunde!$C$2:$C$16,Urkunde!$E$2:$E$16))</f>
        <v>0</v>
      </c>
      <c r="AK722" s="61" t="str">
        <f t="shared" si="156"/>
        <v>-</v>
      </c>
      <c r="AL722" s="29">
        <f t="shared" si="157"/>
        <v>0</v>
      </c>
      <c r="AM722" s="21">
        <f t="shared" si="158"/>
        <v>0</v>
      </c>
      <c r="AN722" s="21">
        <f t="shared" si="159"/>
        <v>0</v>
      </c>
      <c r="AO722" s="21">
        <f t="shared" si="160"/>
        <v>0</v>
      </c>
      <c r="AP722" s="21">
        <f t="shared" si="161"/>
        <v>0</v>
      </c>
      <c r="AQ722" s="21">
        <f t="shared" si="162"/>
        <v>0</v>
      </c>
      <c r="AR722" s="21">
        <f t="shared" si="163"/>
        <v>0</v>
      </c>
      <c r="AS722" s="21">
        <f t="shared" si="164"/>
        <v>0</v>
      </c>
      <c r="AT722" s="21">
        <f t="shared" si="165"/>
        <v>0</v>
      </c>
      <c r="AU722" s="21">
        <f t="shared" si="166"/>
        <v>0</v>
      </c>
      <c r="AV722" s="21">
        <f t="shared" si="167"/>
        <v>0</v>
      </c>
    </row>
    <row r="723" spans="1:48" ht="15.6" x14ac:dyDescent="0.3">
      <c r="A723" s="51"/>
      <c r="B723" s="50"/>
      <c r="C723" s="96"/>
      <c r="D723" s="96"/>
      <c r="E723" s="49"/>
      <c r="F723" s="52">
        <f t="shared" si="154"/>
        <v>0</v>
      </c>
      <c r="G723" s="48"/>
      <c r="H723" s="38"/>
      <c r="I723" s="54">
        <f>IF(H723=0,0,TRUNC((50/(H723+0.24)- IF($G723="w",Parameter!$B$3,Parameter!$D$3))/IF($G723="w",Parameter!$C$3,Parameter!$E$3)))</f>
        <v>0</v>
      </c>
      <c r="J723" s="105"/>
      <c r="K723" s="54">
        <f>IF(J723=0,0,TRUNC((75/(J723+0.24)- IF($G723="w",Parameter!$B$3,Parameter!$D$3))/IF($G723="w",Parameter!$C$3,Parameter!$E$3)))</f>
        <v>0</v>
      </c>
      <c r="L723" s="105"/>
      <c r="M723" s="54">
        <f>IF(L723=0,0,TRUNC((100/(L723+0.24)- IF($G723="w",Parameter!$B$3,Parameter!$D$3))/IF($G723="w",Parameter!$C$3,Parameter!$E$3)))</f>
        <v>0</v>
      </c>
      <c r="N723" s="80"/>
      <c r="O723" s="79" t="s">
        <v>44</v>
      </c>
      <c r="P723" s="81"/>
      <c r="Q723" s="54">
        <f>IF($G723="m",0,IF(AND($P723=0,$N723=0),0,TRUNC((800/($N723*60+$P723)-IF($G723="w",Parameter!$B$6,Parameter!$D$6))/IF($G723="w",Parameter!$C$6,Parameter!$E$6))))</f>
        <v>0</v>
      </c>
      <c r="R723" s="106"/>
      <c r="S723" s="73">
        <f>IF(R723=0,0,TRUNC((2000/(R723)- IF(Q723="w",Parameter!$B$6,Parameter!$D$6))/IF(Q723="w",Parameter!$C$6,Parameter!$E$6)))</f>
        <v>0</v>
      </c>
      <c r="T723" s="106"/>
      <c r="U723" s="73">
        <f>IF(T723=0,0,TRUNC((2000/(T723)- IF(Q723="w",Parameter!$B$3,Parameter!$D$3))/IF(Q723="w",Parameter!$C$3,Parameter!$E$3)))</f>
        <v>0</v>
      </c>
      <c r="V723" s="80"/>
      <c r="W723" s="79" t="s">
        <v>44</v>
      </c>
      <c r="X723" s="81"/>
      <c r="Y723" s="54">
        <f>IF($G723="w",0,IF(AND($V723=0,$X723=0),0,TRUNC((1000/($V723*60+$X723)-IF($G723="w",Parameter!$B$6,Parameter!$D$6))/IF($G723="w",Parameter!$C$6,Parameter!$E$6))))</f>
        <v>0</v>
      </c>
      <c r="Z723" s="37"/>
      <c r="AA723" s="104">
        <f>IF(Z723=0,0,TRUNC((SQRT(Z723)- IF($G723="w",Parameter!$B$11,Parameter!$D$11))/IF($G723="w",Parameter!$C$11,Parameter!$E$11)))</f>
        <v>0</v>
      </c>
      <c r="AB723" s="105"/>
      <c r="AC723" s="104">
        <f>IF(AB723=0,0,TRUNC((SQRT(AB723)- IF($G723="w",Parameter!$B$10,Parameter!$D$10))/IF($G723="w",Parameter!$C$10,Parameter!$E$10)))</f>
        <v>0</v>
      </c>
      <c r="AD723" s="38"/>
      <c r="AE723" s="55">
        <f>IF(AD723=0,0,TRUNC((SQRT(AD723)- IF($G723="w",Parameter!$B$15,Parameter!$D$15))/IF($G723="w",Parameter!$C$15,Parameter!$E$15)))</f>
        <v>0</v>
      </c>
      <c r="AF723" s="32"/>
      <c r="AG723" s="55">
        <f>IF(AF723=0,0,TRUNC((SQRT(AF723)- IF($G723="w",Parameter!$B$12,Parameter!$D$12))/IF($G723="w",Parameter!$C$12,Parameter!$E$12)))</f>
        <v>0</v>
      </c>
      <c r="AH723" s="60">
        <f t="shared" si="155"/>
        <v>0</v>
      </c>
      <c r="AI723" s="61">
        <f>LOOKUP($F723,Urkunde!$A$2:$A$16,IF($G723="w",Urkunde!$B$2:$B$16,Urkunde!$D$2:$D$16))</f>
        <v>0</v>
      </c>
      <c r="AJ723" s="61">
        <f>LOOKUP($F723,Urkunde!$A$2:$A$16,IF($G723="w",Urkunde!$C$2:$C$16,Urkunde!$E$2:$E$16))</f>
        <v>0</v>
      </c>
      <c r="AK723" s="61" t="str">
        <f t="shared" si="156"/>
        <v>-</v>
      </c>
      <c r="AL723" s="29">
        <f t="shared" si="157"/>
        <v>0</v>
      </c>
      <c r="AM723" s="21">
        <f t="shared" si="158"/>
        <v>0</v>
      </c>
      <c r="AN723" s="21">
        <f t="shared" si="159"/>
        <v>0</v>
      </c>
      <c r="AO723" s="21">
        <f t="shared" si="160"/>
        <v>0</v>
      </c>
      <c r="AP723" s="21">
        <f t="shared" si="161"/>
        <v>0</v>
      </c>
      <c r="AQ723" s="21">
        <f t="shared" si="162"/>
        <v>0</v>
      </c>
      <c r="AR723" s="21">
        <f t="shared" si="163"/>
        <v>0</v>
      </c>
      <c r="AS723" s="21">
        <f t="shared" si="164"/>
        <v>0</v>
      </c>
      <c r="AT723" s="21">
        <f t="shared" si="165"/>
        <v>0</v>
      </c>
      <c r="AU723" s="21">
        <f t="shared" si="166"/>
        <v>0</v>
      </c>
      <c r="AV723" s="21">
        <f t="shared" si="167"/>
        <v>0</v>
      </c>
    </row>
    <row r="724" spans="1:48" ht="15.6" x14ac:dyDescent="0.3">
      <c r="A724" s="51"/>
      <c r="B724" s="50"/>
      <c r="C724" s="96"/>
      <c r="D724" s="96"/>
      <c r="E724" s="49"/>
      <c r="F724" s="52">
        <f t="shared" si="154"/>
        <v>0</v>
      </c>
      <c r="G724" s="48"/>
      <c r="H724" s="38"/>
      <c r="I724" s="54">
        <f>IF(H724=0,0,TRUNC((50/(H724+0.24)- IF($G724="w",Parameter!$B$3,Parameter!$D$3))/IF($G724="w",Parameter!$C$3,Parameter!$E$3)))</f>
        <v>0</v>
      </c>
      <c r="J724" s="105"/>
      <c r="K724" s="54">
        <f>IF(J724=0,0,TRUNC((75/(J724+0.24)- IF($G724="w",Parameter!$B$3,Parameter!$D$3))/IF($G724="w",Parameter!$C$3,Parameter!$E$3)))</f>
        <v>0</v>
      </c>
      <c r="L724" s="105"/>
      <c r="M724" s="54">
        <f>IF(L724=0,0,TRUNC((100/(L724+0.24)- IF($G724="w",Parameter!$B$3,Parameter!$D$3))/IF($G724="w",Parameter!$C$3,Parameter!$E$3)))</f>
        <v>0</v>
      </c>
      <c r="N724" s="80"/>
      <c r="O724" s="79" t="s">
        <v>44</v>
      </c>
      <c r="P724" s="81"/>
      <c r="Q724" s="54">
        <f>IF($G724="m",0,IF(AND($P724=0,$N724=0),0,TRUNC((800/($N724*60+$P724)-IF($G724="w",Parameter!$B$6,Parameter!$D$6))/IF($G724="w",Parameter!$C$6,Parameter!$E$6))))</f>
        <v>0</v>
      </c>
      <c r="R724" s="106"/>
      <c r="S724" s="73">
        <f>IF(R724=0,0,TRUNC((2000/(R724)- IF(Q724="w",Parameter!$B$6,Parameter!$D$6))/IF(Q724="w",Parameter!$C$6,Parameter!$E$6)))</f>
        <v>0</v>
      </c>
      <c r="T724" s="106"/>
      <c r="U724" s="73">
        <f>IF(T724=0,0,TRUNC((2000/(T724)- IF(Q724="w",Parameter!$B$3,Parameter!$D$3))/IF(Q724="w",Parameter!$C$3,Parameter!$E$3)))</f>
        <v>0</v>
      </c>
      <c r="V724" s="80"/>
      <c r="W724" s="79" t="s">
        <v>44</v>
      </c>
      <c r="X724" s="81"/>
      <c r="Y724" s="54">
        <f>IF($G724="w",0,IF(AND($V724=0,$X724=0),0,TRUNC((1000/($V724*60+$X724)-IF($G724="w",Parameter!$B$6,Parameter!$D$6))/IF($G724="w",Parameter!$C$6,Parameter!$E$6))))</f>
        <v>0</v>
      </c>
      <c r="Z724" s="37"/>
      <c r="AA724" s="104">
        <f>IF(Z724=0,0,TRUNC((SQRT(Z724)- IF($G724="w",Parameter!$B$11,Parameter!$D$11))/IF($G724="w",Parameter!$C$11,Parameter!$E$11)))</f>
        <v>0</v>
      </c>
      <c r="AB724" s="105"/>
      <c r="AC724" s="104">
        <f>IF(AB724=0,0,TRUNC((SQRT(AB724)- IF($G724="w",Parameter!$B$10,Parameter!$D$10))/IF($G724="w",Parameter!$C$10,Parameter!$E$10)))</f>
        <v>0</v>
      </c>
      <c r="AD724" s="38"/>
      <c r="AE724" s="55">
        <f>IF(AD724=0,0,TRUNC((SQRT(AD724)- IF($G724="w",Parameter!$B$15,Parameter!$D$15))/IF($G724="w",Parameter!$C$15,Parameter!$E$15)))</f>
        <v>0</v>
      </c>
      <c r="AF724" s="32"/>
      <c r="AG724" s="55">
        <f>IF(AF724=0,0,TRUNC((SQRT(AF724)- IF($G724="w",Parameter!$B$12,Parameter!$D$12))/IF($G724="w",Parameter!$C$12,Parameter!$E$12)))</f>
        <v>0</v>
      </c>
      <c r="AH724" s="60">
        <f t="shared" si="155"/>
        <v>0</v>
      </c>
      <c r="AI724" s="61">
        <f>LOOKUP($F724,Urkunde!$A$2:$A$16,IF($G724="w",Urkunde!$B$2:$B$16,Urkunde!$D$2:$D$16))</f>
        <v>0</v>
      </c>
      <c r="AJ724" s="61">
        <f>LOOKUP($F724,Urkunde!$A$2:$A$16,IF($G724="w",Urkunde!$C$2:$C$16,Urkunde!$E$2:$E$16))</f>
        <v>0</v>
      </c>
      <c r="AK724" s="61" t="str">
        <f t="shared" si="156"/>
        <v>-</v>
      </c>
      <c r="AL724" s="29">
        <f t="shared" si="157"/>
        <v>0</v>
      </c>
      <c r="AM724" s="21">
        <f t="shared" si="158"/>
        <v>0</v>
      </c>
      <c r="AN724" s="21">
        <f t="shared" si="159"/>
        <v>0</v>
      </c>
      <c r="AO724" s="21">
        <f t="shared" si="160"/>
        <v>0</v>
      </c>
      <c r="AP724" s="21">
        <f t="shared" si="161"/>
        <v>0</v>
      </c>
      <c r="AQ724" s="21">
        <f t="shared" si="162"/>
        <v>0</v>
      </c>
      <c r="AR724" s="21">
        <f t="shared" si="163"/>
        <v>0</v>
      </c>
      <c r="AS724" s="21">
        <f t="shared" si="164"/>
        <v>0</v>
      </c>
      <c r="AT724" s="21">
        <f t="shared" si="165"/>
        <v>0</v>
      </c>
      <c r="AU724" s="21">
        <f t="shared" si="166"/>
        <v>0</v>
      </c>
      <c r="AV724" s="21">
        <f t="shared" si="167"/>
        <v>0</v>
      </c>
    </row>
    <row r="725" spans="1:48" ht="15.6" x14ac:dyDescent="0.3">
      <c r="A725" s="51"/>
      <c r="B725" s="50"/>
      <c r="C725" s="96"/>
      <c r="D725" s="96"/>
      <c r="E725" s="49"/>
      <c r="F725" s="52">
        <f t="shared" si="154"/>
        <v>0</v>
      </c>
      <c r="G725" s="48"/>
      <c r="H725" s="38"/>
      <c r="I725" s="54">
        <f>IF(H725=0,0,TRUNC((50/(H725+0.24)- IF($G725="w",Parameter!$B$3,Parameter!$D$3))/IF($G725="w",Parameter!$C$3,Parameter!$E$3)))</f>
        <v>0</v>
      </c>
      <c r="J725" s="105"/>
      <c r="K725" s="54">
        <f>IF(J725=0,0,TRUNC((75/(J725+0.24)- IF($G725="w",Parameter!$B$3,Parameter!$D$3))/IF($G725="w",Parameter!$C$3,Parameter!$E$3)))</f>
        <v>0</v>
      </c>
      <c r="L725" s="105"/>
      <c r="M725" s="54">
        <f>IF(L725=0,0,TRUNC((100/(L725+0.24)- IF($G725="w",Parameter!$B$3,Parameter!$D$3))/IF($G725="w",Parameter!$C$3,Parameter!$E$3)))</f>
        <v>0</v>
      </c>
      <c r="N725" s="80"/>
      <c r="O725" s="79" t="s">
        <v>44</v>
      </c>
      <c r="P725" s="81"/>
      <c r="Q725" s="54">
        <f>IF($G725="m",0,IF(AND($P725=0,$N725=0),0,TRUNC((800/($N725*60+$P725)-IF($G725="w",Parameter!$B$6,Parameter!$D$6))/IF($G725="w",Parameter!$C$6,Parameter!$E$6))))</f>
        <v>0</v>
      </c>
      <c r="R725" s="106"/>
      <c r="S725" s="73">
        <f>IF(R725=0,0,TRUNC((2000/(R725)- IF(Q725="w",Parameter!$B$6,Parameter!$D$6))/IF(Q725="w",Parameter!$C$6,Parameter!$E$6)))</f>
        <v>0</v>
      </c>
      <c r="T725" s="106"/>
      <c r="U725" s="73">
        <f>IF(T725=0,0,TRUNC((2000/(T725)- IF(Q725="w",Parameter!$B$3,Parameter!$D$3))/IF(Q725="w",Parameter!$C$3,Parameter!$E$3)))</f>
        <v>0</v>
      </c>
      <c r="V725" s="80"/>
      <c r="W725" s="79" t="s">
        <v>44</v>
      </c>
      <c r="X725" s="81"/>
      <c r="Y725" s="54">
        <f>IF($G725="w",0,IF(AND($V725=0,$X725=0),0,TRUNC((1000/($V725*60+$X725)-IF($G725="w",Parameter!$B$6,Parameter!$D$6))/IF($G725="w",Parameter!$C$6,Parameter!$E$6))))</f>
        <v>0</v>
      </c>
      <c r="Z725" s="37"/>
      <c r="AA725" s="104">
        <f>IF(Z725=0,0,TRUNC((SQRT(Z725)- IF($G725="w",Parameter!$B$11,Parameter!$D$11))/IF($G725="w",Parameter!$C$11,Parameter!$E$11)))</f>
        <v>0</v>
      </c>
      <c r="AB725" s="105"/>
      <c r="AC725" s="104">
        <f>IF(AB725=0,0,TRUNC((SQRT(AB725)- IF($G725="w",Parameter!$B$10,Parameter!$D$10))/IF($G725="w",Parameter!$C$10,Parameter!$E$10)))</f>
        <v>0</v>
      </c>
      <c r="AD725" s="38"/>
      <c r="AE725" s="55">
        <f>IF(AD725=0,0,TRUNC((SQRT(AD725)- IF($G725="w",Parameter!$B$15,Parameter!$D$15))/IF($G725="w",Parameter!$C$15,Parameter!$E$15)))</f>
        <v>0</v>
      </c>
      <c r="AF725" s="32"/>
      <c r="AG725" s="55">
        <f>IF(AF725=0,0,TRUNC((SQRT(AF725)- IF($G725="w",Parameter!$B$12,Parameter!$D$12))/IF($G725="w",Parameter!$C$12,Parameter!$E$12)))</f>
        <v>0</v>
      </c>
      <c r="AH725" s="60">
        <f t="shared" si="155"/>
        <v>0</v>
      </c>
      <c r="AI725" s="61">
        <f>LOOKUP($F725,Urkunde!$A$2:$A$16,IF($G725="w",Urkunde!$B$2:$B$16,Urkunde!$D$2:$D$16))</f>
        <v>0</v>
      </c>
      <c r="AJ725" s="61">
        <f>LOOKUP($F725,Urkunde!$A$2:$A$16,IF($G725="w",Urkunde!$C$2:$C$16,Urkunde!$E$2:$E$16))</f>
        <v>0</v>
      </c>
      <c r="AK725" s="61" t="str">
        <f t="shared" si="156"/>
        <v>-</v>
      </c>
      <c r="AL725" s="29">
        <f t="shared" si="157"/>
        <v>0</v>
      </c>
      <c r="AM725" s="21">
        <f t="shared" si="158"/>
        <v>0</v>
      </c>
      <c r="AN725" s="21">
        <f t="shared" si="159"/>
        <v>0</v>
      </c>
      <c r="AO725" s="21">
        <f t="shared" si="160"/>
        <v>0</v>
      </c>
      <c r="AP725" s="21">
        <f t="shared" si="161"/>
        <v>0</v>
      </c>
      <c r="AQ725" s="21">
        <f t="shared" si="162"/>
        <v>0</v>
      </c>
      <c r="AR725" s="21">
        <f t="shared" si="163"/>
        <v>0</v>
      </c>
      <c r="AS725" s="21">
        <f t="shared" si="164"/>
        <v>0</v>
      </c>
      <c r="AT725" s="21">
        <f t="shared" si="165"/>
        <v>0</v>
      </c>
      <c r="AU725" s="21">
        <f t="shared" si="166"/>
        <v>0</v>
      </c>
      <c r="AV725" s="21">
        <f t="shared" si="167"/>
        <v>0</v>
      </c>
    </row>
    <row r="726" spans="1:48" ht="15.6" x14ac:dyDescent="0.3">
      <c r="A726" s="51"/>
      <c r="B726" s="50"/>
      <c r="C726" s="96"/>
      <c r="D726" s="96"/>
      <c r="E726" s="49"/>
      <c r="F726" s="52">
        <f t="shared" si="154"/>
        <v>0</v>
      </c>
      <c r="G726" s="48"/>
      <c r="H726" s="38"/>
      <c r="I726" s="54">
        <f>IF(H726=0,0,TRUNC((50/(H726+0.24)- IF($G726="w",Parameter!$B$3,Parameter!$D$3))/IF($G726="w",Parameter!$C$3,Parameter!$E$3)))</f>
        <v>0</v>
      </c>
      <c r="J726" s="105"/>
      <c r="K726" s="54">
        <f>IF(J726=0,0,TRUNC((75/(J726+0.24)- IF($G726="w",Parameter!$B$3,Parameter!$D$3))/IF($G726="w",Parameter!$C$3,Parameter!$E$3)))</f>
        <v>0</v>
      </c>
      <c r="L726" s="105"/>
      <c r="M726" s="54">
        <f>IF(L726=0,0,TRUNC((100/(L726+0.24)- IF($G726="w",Parameter!$B$3,Parameter!$D$3))/IF($G726="w",Parameter!$C$3,Parameter!$E$3)))</f>
        <v>0</v>
      </c>
      <c r="N726" s="80"/>
      <c r="O726" s="79" t="s">
        <v>44</v>
      </c>
      <c r="P726" s="81"/>
      <c r="Q726" s="54">
        <f>IF($G726="m",0,IF(AND($P726=0,$N726=0),0,TRUNC((800/($N726*60+$P726)-IF($G726="w",Parameter!$B$6,Parameter!$D$6))/IF($G726="w",Parameter!$C$6,Parameter!$E$6))))</f>
        <v>0</v>
      </c>
      <c r="R726" s="106"/>
      <c r="S726" s="73">
        <f>IF(R726=0,0,TRUNC((2000/(R726)- IF(Q726="w",Parameter!$B$6,Parameter!$D$6))/IF(Q726="w",Parameter!$C$6,Parameter!$E$6)))</f>
        <v>0</v>
      </c>
      <c r="T726" s="106"/>
      <c r="U726" s="73">
        <f>IF(T726=0,0,TRUNC((2000/(T726)- IF(Q726="w",Parameter!$B$3,Parameter!$D$3))/IF(Q726="w",Parameter!$C$3,Parameter!$E$3)))</f>
        <v>0</v>
      </c>
      <c r="V726" s="80"/>
      <c r="W726" s="79" t="s">
        <v>44</v>
      </c>
      <c r="X726" s="81"/>
      <c r="Y726" s="54">
        <f>IF($G726="w",0,IF(AND($V726=0,$X726=0),0,TRUNC((1000/($V726*60+$X726)-IF($G726="w",Parameter!$B$6,Parameter!$D$6))/IF($G726="w",Parameter!$C$6,Parameter!$E$6))))</f>
        <v>0</v>
      </c>
      <c r="Z726" s="37"/>
      <c r="AA726" s="104">
        <f>IF(Z726=0,0,TRUNC((SQRT(Z726)- IF($G726="w",Parameter!$B$11,Parameter!$D$11))/IF($G726="w",Parameter!$C$11,Parameter!$E$11)))</f>
        <v>0</v>
      </c>
      <c r="AB726" s="105"/>
      <c r="AC726" s="104">
        <f>IF(AB726=0,0,TRUNC((SQRT(AB726)- IF($G726="w",Parameter!$B$10,Parameter!$D$10))/IF($G726="w",Parameter!$C$10,Parameter!$E$10)))</f>
        <v>0</v>
      </c>
      <c r="AD726" s="38"/>
      <c r="AE726" s="55">
        <f>IF(AD726=0,0,TRUNC((SQRT(AD726)- IF($G726="w",Parameter!$B$15,Parameter!$D$15))/IF($G726="w",Parameter!$C$15,Parameter!$E$15)))</f>
        <v>0</v>
      </c>
      <c r="AF726" s="32"/>
      <c r="AG726" s="55">
        <f>IF(AF726=0,0,TRUNC((SQRT(AF726)- IF($G726="w",Parameter!$B$12,Parameter!$D$12))/IF($G726="w",Parameter!$C$12,Parameter!$E$12)))</f>
        <v>0</v>
      </c>
      <c r="AH726" s="60">
        <f t="shared" si="155"/>
        <v>0</v>
      </c>
      <c r="AI726" s="61">
        <f>LOOKUP($F726,Urkunde!$A$2:$A$16,IF($G726="w",Urkunde!$B$2:$B$16,Urkunde!$D$2:$D$16))</f>
        <v>0</v>
      </c>
      <c r="AJ726" s="61">
        <f>LOOKUP($F726,Urkunde!$A$2:$A$16,IF($G726="w",Urkunde!$C$2:$C$16,Urkunde!$E$2:$E$16))</f>
        <v>0</v>
      </c>
      <c r="AK726" s="61" t="str">
        <f t="shared" si="156"/>
        <v>-</v>
      </c>
      <c r="AL726" s="29">
        <f t="shared" si="157"/>
        <v>0</v>
      </c>
      <c r="AM726" s="21">
        <f t="shared" si="158"/>
        <v>0</v>
      </c>
      <c r="AN726" s="21">
        <f t="shared" si="159"/>
        <v>0</v>
      </c>
      <c r="AO726" s="21">
        <f t="shared" si="160"/>
        <v>0</v>
      </c>
      <c r="AP726" s="21">
        <f t="shared" si="161"/>
        <v>0</v>
      </c>
      <c r="AQ726" s="21">
        <f t="shared" si="162"/>
        <v>0</v>
      </c>
      <c r="AR726" s="21">
        <f t="shared" si="163"/>
        <v>0</v>
      </c>
      <c r="AS726" s="21">
        <f t="shared" si="164"/>
        <v>0</v>
      </c>
      <c r="AT726" s="21">
        <f t="shared" si="165"/>
        <v>0</v>
      </c>
      <c r="AU726" s="21">
        <f t="shared" si="166"/>
        <v>0</v>
      </c>
      <c r="AV726" s="21">
        <f t="shared" si="167"/>
        <v>0</v>
      </c>
    </row>
    <row r="727" spans="1:48" ht="15.6" x14ac:dyDescent="0.3">
      <c r="A727" s="51"/>
      <c r="B727" s="50"/>
      <c r="C727" s="96"/>
      <c r="D727" s="96"/>
      <c r="E727" s="49"/>
      <c r="F727" s="52">
        <f t="shared" si="154"/>
        <v>0</v>
      </c>
      <c r="G727" s="48"/>
      <c r="H727" s="38"/>
      <c r="I727" s="54">
        <f>IF(H727=0,0,TRUNC((50/(H727+0.24)- IF($G727="w",Parameter!$B$3,Parameter!$D$3))/IF($G727="w",Parameter!$C$3,Parameter!$E$3)))</f>
        <v>0</v>
      </c>
      <c r="J727" s="105"/>
      <c r="K727" s="54">
        <f>IF(J727=0,0,TRUNC((75/(J727+0.24)- IF($G727="w",Parameter!$B$3,Parameter!$D$3))/IF($G727="w",Parameter!$C$3,Parameter!$E$3)))</f>
        <v>0</v>
      </c>
      <c r="L727" s="105"/>
      <c r="M727" s="54">
        <f>IF(L727=0,0,TRUNC((100/(L727+0.24)- IF($G727="w",Parameter!$B$3,Parameter!$D$3))/IF($G727="w",Parameter!$C$3,Parameter!$E$3)))</f>
        <v>0</v>
      </c>
      <c r="N727" s="80"/>
      <c r="O727" s="79" t="s">
        <v>44</v>
      </c>
      <c r="P727" s="81"/>
      <c r="Q727" s="54">
        <f>IF($G727="m",0,IF(AND($P727=0,$N727=0),0,TRUNC((800/($N727*60+$P727)-IF($G727="w",Parameter!$B$6,Parameter!$D$6))/IF($G727="w",Parameter!$C$6,Parameter!$E$6))))</f>
        <v>0</v>
      </c>
      <c r="R727" s="106"/>
      <c r="S727" s="73">
        <f>IF(R727=0,0,TRUNC((2000/(R727)- IF(Q727="w",Parameter!$B$6,Parameter!$D$6))/IF(Q727="w",Parameter!$C$6,Parameter!$E$6)))</f>
        <v>0</v>
      </c>
      <c r="T727" s="106"/>
      <c r="U727" s="73">
        <f>IF(T727=0,0,TRUNC((2000/(T727)- IF(Q727="w",Parameter!$B$3,Parameter!$D$3))/IF(Q727="w",Parameter!$C$3,Parameter!$E$3)))</f>
        <v>0</v>
      </c>
      <c r="V727" s="80"/>
      <c r="W727" s="79" t="s">
        <v>44</v>
      </c>
      <c r="X727" s="81"/>
      <c r="Y727" s="54">
        <f>IF($G727="w",0,IF(AND($V727=0,$X727=0),0,TRUNC((1000/($V727*60+$X727)-IF($G727="w",Parameter!$B$6,Parameter!$D$6))/IF($G727="w",Parameter!$C$6,Parameter!$E$6))))</f>
        <v>0</v>
      </c>
      <c r="Z727" s="37"/>
      <c r="AA727" s="104">
        <f>IF(Z727=0,0,TRUNC((SQRT(Z727)- IF($G727="w",Parameter!$B$11,Parameter!$D$11))/IF($G727="w",Parameter!$C$11,Parameter!$E$11)))</f>
        <v>0</v>
      </c>
      <c r="AB727" s="105"/>
      <c r="AC727" s="104">
        <f>IF(AB727=0,0,TRUNC((SQRT(AB727)- IF($G727="w",Parameter!$B$10,Parameter!$D$10))/IF($G727="w",Parameter!$C$10,Parameter!$E$10)))</f>
        <v>0</v>
      </c>
      <c r="AD727" s="38"/>
      <c r="AE727" s="55">
        <f>IF(AD727=0,0,TRUNC((SQRT(AD727)- IF($G727="w",Parameter!$B$15,Parameter!$D$15))/IF($G727="w",Parameter!$C$15,Parameter!$E$15)))</f>
        <v>0</v>
      </c>
      <c r="AF727" s="32"/>
      <c r="AG727" s="55">
        <f>IF(AF727=0,0,TRUNC((SQRT(AF727)- IF($G727="w",Parameter!$B$12,Parameter!$D$12))/IF($G727="w",Parameter!$C$12,Parameter!$E$12)))</f>
        <v>0</v>
      </c>
      <c r="AH727" s="60">
        <f t="shared" si="155"/>
        <v>0</v>
      </c>
      <c r="AI727" s="61">
        <f>LOOKUP($F727,Urkunde!$A$2:$A$16,IF($G727="w",Urkunde!$B$2:$B$16,Urkunde!$D$2:$D$16))</f>
        <v>0</v>
      </c>
      <c r="AJ727" s="61">
        <f>LOOKUP($F727,Urkunde!$A$2:$A$16,IF($G727="w",Urkunde!$C$2:$C$16,Urkunde!$E$2:$E$16))</f>
        <v>0</v>
      </c>
      <c r="AK727" s="61" t="str">
        <f t="shared" si="156"/>
        <v>-</v>
      </c>
      <c r="AL727" s="29">
        <f t="shared" si="157"/>
        <v>0</v>
      </c>
      <c r="AM727" s="21">
        <f t="shared" si="158"/>
        <v>0</v>
      </c>
      <c r="AN727" s="21">
        <f t="shared" si="159"/>
        <v>0</v>
      </c>
      <c r="AO727" s="21">
        <f t="shared" si="160"/>
        <v>0</v>
      </c>
      <c r="AP727" s="21">
        <f t="shared" si="161"/>
        <v>0</v>
      </c>
      <c r="AQ727" s="21">
        <f t="shared" si="162"/>
        <v>0</v>
      </c>
      <c r="AR727" s="21">
        <f t="shared" si="163"/>
        <v>0</v>
      </c>
      <c r="AS727" s="21">
        <f t="shared" si="164"/>
        <v>0</v>
      </c>
      <c r="AT727" s="21">
        <f t="shared" si="165"/>
        <v>0</v>
      </c>
      <c r="AU727" s="21">
        <f t="shared" si="166"/>
        <v>0</v>
      </c>
      <c r="AV727" s="21">
        <f t="shared" si="167"/>
        <v>0</v>
      </c>
    </row>
    <row r="728" spans="1:48" ht="15.6" x14ac:dyDescent="0.3">
      <c r="A728" s="51"/>
      <c r="B728" s="50"/>
      <c r="C728" s="96"/>
      <c r="D728" s="96"/>
      <c r="E728" s="49"/>
      <c r="F728" s="52">
        <f t="shared" si="154"/>
        <v>0</v>
      </c>
      <c r="G728" s="48"/>
      <c r="H728" s="38"/>
      <c r="I728" s="54">
        <f>IF(H728=0,0,TRUNC((50/(H728+0.24)- IF($G728="w",Parameter!$B$3,Parameter!$D$3))/IF($G728="w",Parameter!$C$3,Parameter!$E$3)))</f>
        <v>0</v>
      </c>
      <c r="J728" s="105"/>
      <c r="K728" s="54">
        <f>IF(J728=0,0,TRUNC((75/(J728+0.24)- IF($G728="w",Parameter!$B$3,Parameter!$D$3))/IF($G728="w",Parameter!$C$3,Parameter!$E$3)))</f>
        <v>0</v>
      </c>
      <c r="L728" s="105"/>
      <c r="M728" s="54">
        <f>IF(L728=0,0,TRUNC((100/(L728+0.24)- IF($G728="w",Parameter!$B$3,Parameter!$D$3))/IF($G728="w",Parameter!$C$3,Parameter!$E$3)))</f>
        <v>0</v>
      </c>
      <c r="N728" s="80"/>
      <c r="O728" s="79" t="s">
        <v>44</v>
      </c>
      <c r="P728" s="81"/>
      <c r="Q728" s="54">
        <f>IF($G728="m",0,IF(AND($P728=0,$N728=0),0,TRUNC((800/($N728*60+$P728)-IF($G728="w",Parameter!$B$6,Parameter!$D$6))/IF($G728="w",Parameter!$C$6,Parameter!$E$6))))</f>
        <v>0</v>
      </c>
      <c r="R728" s="106"/>
      <c r="S728" s="73">
        <f>IF(R728=0,0,TRUNC((2000/(R728)- IF(Q728="w",Parameter!$B$6,Parameter!$D$6))/IF(Q728="w",Parameter!$C$6,Parameter!$E$6)))</f>
        <v>0</v>
      </c>
      <c r="T728" s="106"/>
      <c r="U728" s="73">
        <f>IF(T728=0,0,TRUNC((2000/(T728)- IF(Q728="w",Parameter!$B$3,Parameter!$D$3))/IF(Q728="w",Parameter!$C$3,Parameter!$E$3)))</f>
        <v>0</v>
      </c>
      <c r="V728" s="80"/>
      <c r="W728" s="79" t="s">
        <v>44</v>
      </c>
      <c r="X728" s="81"/>
      <c r="Y728" s="54">
        <f>IF($G728="w",0,IF(AND($V728=0,$X728=0),0,TRUNC((1000/($V728*60+$X728)-IF($G728="w",Parameter!$B$6,Parameter!$D$6))/IF($G728="w",Parameter!$C$6,Parameter!$E$6))))</f>
        <v>0</v>
      </c>
      <c r="Z728" s="37"/>
      <c r="AA728" s="104">
        <f>IF(Z728=0,0,TRUNC((SQRT(Z728)- IF($G728="w",Parameter!$B$11,Parameter!$D$11))/IF($G728="w",Parameter!$C$11,Parameter!$E$11)))</f>
        <v>0</v>
      </c>
      <c r="AB728" s="105"/>
      <c r="AC728" s="104">
        <f>IF(AB728=0,0,TRUNC((SQRT(AB728)- IF($G728="w",Parameter!$B$10,Parameter!$D$10))/IF($G728="w",Parameter!$C$10,Parameter!$E$10)))</f>
        <v>0</v>
      </c>
      <c r="AD728" s="38"/>
      <c r="AE728" s="55">
        <f>IF(AD728=0,0,TRUNC((SQRT(AD728)- IF($G728="w",Parameter!$B$15,Parameter!$D$15))/IF($G728="w",Parameter!$C$15,Parameter!$E$15)))</f>
        <v>0</v>
      </c>
      <c r="AF728" s="32"/>
      <c r="AG728" s="55">
        <f>IF(AF728=0,0,TRUNC((SQRT(AF728)- IF($G728="w",Parameter!$B$12,Parameter!$D$12))/IF($G728="w",Parameter!$C$12,Parameter!$E$12)))</f>
        <v>0</v>
      </c>
      <c r="AH728" s="60">
        <f t="shared" si="155"/>
        <v>0</v>
      </c>
      <c r="AI728" s="61">
        <f>LOOKUP($F728,Urkunde!$A$2:$A$16,IF($G728="w",Urkunde!$B$2:$B$16,Urkunde!$D$2:$D$16))</f>
        <v>0</v>
      </c>
      <c r="AJ728" s="61">
        <f>LOOKUP($F728,Urkunde!$A$2:$A$16,IF($G728="w",Urkunde!$C$2:$C$16,Urkunde!$E$2:$E$16))</f>
        <v>0</v>
      </c>
      <c r="AK728" s="61" t="str">
        <f t="shared" si="156"/>
        <v>-</v>
      </c>
      <c r="AL728" s="29">
        <f t="shared" si="157"/>
        <v>0</v>
      </c>
      <c r="AM728" s="21">
        <f t="shared" si="158"/>
        <v>0</v>
      </c>
      <c r="AN728" s="21">
        <f t="shared" si="159"/>
        <v>0</v>
      </c>
      <c r="AO728" s="21">
        <f t="shared" si="160"/>
        <v>0</v>
      </c>
      <c r="AP728" s="21">
        <f t="shared" si="161"/>
        <v>0</v>
      </c>
      <c r="AQ728" s="21">
        <f t="shared" si="162"/>
        <v>0</v>
      </c>
      <c r="AR728" s="21">
        <f t="shared" si="163"/>
        <v>0</v>
      </c>
      <c r="AS728" s="21">
        <f t="shared" si="164"/>
        <v>0</v>
      </c>
      <c r="AT728" s="21">
        <f t="shared" si="165"/>
        <v>0</v>
      </c>
      <c r="AU728" s="21">
        <f t="shared" si="166"/>
        <v>0</v>
      </c>
      <c r="AV728" s="21">
        <f t="shared" si="167"/>
        <v>0</v>
      </c>
    </row>
    <row r="729" spans="1:48" ht="15.6" x14ac:dyDescent="0.3">
      <c r="A729" s="51"/>
      <c r="B729" s="50"/>
      <c r="C729" s="96"/>
      <c r="D729" s="96"/>
      <c r="E729" s="49"/>
      <c r="F729" s="52">
        <f t="shared" si="154"/>
        <v>0</v>
      </c>
      <c r="G729" s="48"/>
      <c r="H729" s="38"/>
      <c r="I729" s="54">
        <f>IF(H729=0,0,TRUNC((50/(H729+0.24)- IF($G729="w",Parameter!$B$3,Parameter!$D$3))/IF($G729="w",Parameter!$C$3,Parameter!$E$3)))</f>
        <v>0</v>
      </c>
      <c r="J729" s="105"/>
      <c r="K729" s="54">
        <f>IF(J729=0,0,TRUNC((75/(J729+0.24)- IF($G729="w",Parameter!$B$3,Parameter!$D$3))/IF($G729="w",Parameter!$C$3,Parameter!$E$3)))</f>
        <v>0</v>
      </c>
      <c r="L729" s="105"/>
      <c r="M729" s="54">
        <f>IF(L729=0,0,TRUNC((100/(L729+0.24)- IF($G729="w",Parameter!$B$3,Parameter!$D$3))/IF($G729="w",Parameter!$C$3,Parameter!$E$3)))</f>
        <v>0</v>
      </c>
      <c r="N729" s="80"/>
      <c r="O729" s="79" t="s">
        <v>44</v>
      </c>
      <c r="P729" s="81"/>
      <c r="Q729" s="54">
        <f>IF($G729="m",0,IF(AND($P729=0,$N729=0),0,TRUNC((800/($N729*60+$P729)-IF($G729="w",Parameter!$B$6,Parameter!$D$6))/IF($G729="w",Parameter!$C$6,Parameter!$E$6))))</f>
        <v>0</v>
      </c>
      <c r="R729" s="106"/>
      <c r="S729" s="73">
        <f>IF(R729=0,0,TRUNC((2000/(R729)- IF(Q729="w",Parameter!$B$6,Parameter!$D$6))/IF(Q729="w",Parameter!$C$6,Parameter!$E$6)))</f>
        <v>0</v>
      </c>
      <c r="T729" s="106"/>
      <c r="U729" s="73">
        <f>IF(T729=0,0,TRUNC((2000/(T729)- IF(Q729="w",Parameter!$B$3,Parameter!$D$3))/IF(Q729="w",Parameter!$C$3,Parameter!$E$3)))</f>
        <v>0</v>
      </c>
      <c r="V729" s="80"/>
      <c r="W729" s="79" t="s">
        <v>44</v>
      </c>
      <c r="X729" s="81"/>
      <c r="Y729" s="54">
        <f>IF($G729="w",0,IF(AND($V729=0,$X729=0),0,TRUNC((1000/($V729*60+$X729)-IF($G729="w",Parameter!$B$6,Parameter!$D$6))/IF($G729="w",Parameter!$C$6,Parameter!$E$6))))</f>
        <v>0</v>
      </c>
      <c r="Z729" s="37"/>
      <c r="AA729" s="104">
        <f>IF(Z729=0,0,TRUNC((SQRT(Z729)- IF($G729="w",Parameter!$B$11,Parameter!$D$11))/IF($G729="w",Parameter!$C$11,Parameter!$E$11)))</f>
        <v>0</v>
      </c>
      <c r="AB729" s="105"/>
      <c r="AC729" s="104">
        <f>IF(AB729=0,0,TRUNC((SQRT(AB729)- IF($G729="w",Parameter!$B$10,Parameter!$D$10))/IF($G729="w",Parameter!$C$10,Parameter!$E$10)))</f>
        <v>0</v>
      </c>
      <c r="AD729" s="38"/>
      <c r="AE729" s="55">
        <f>IF(AD729=0,0,TRUNC((SQRT(AD729)- IF($G729="w",Parameter!$B$15,Parameter!$D$15))/IF($G729="w",Parameter!$C$15,Parameter!$E$15)))</f>
        <v>0</v>
      </c>
      <c r="AF729" s="32"/>
      <c r="AG729" s="55">
        <f>IF(AF729=0,0,TRUNC((SQRT(AF729)- IF($G729="w",Parameter!$B$12,Parameter!$D$12))/IF($G729="w",Parameter!$C$12,Parameter!$E$12)))</f>
        <v>0</v>
      </c>
      <c r="AH729" s="60">
        <f t="shared" si="155"/>
        <v>0</v>
      </c>
      <c r="AI729" s="61">
        <f>LOOKUP($F729,Urkunde!$A$2:$A$16,IF($G729="w",Urkunde!$B$2:$B$16,Urkunde!$D$2:$D$16))</f>
        <v>0</v>
      </c>
      <c r="AJ729" s="61">
        <f>LOOKUP($F729,Urkunde!$A$2:$A$16,IF($G729="w",Urkunde!$C$2:$C$16,Urkunde!$E$2:$E$16))</f>
        <v>0</v>
      </c>
      <c r="AK729" s="61" t="str">
        <f t="shared" si="156"/>
        <v>-</v>
      </c>
      <c r="AL729" s="29">
        <f t="shared" si="157"/>
        <v>0</v>
      </c>
      <c r="AM729" s="21">
        <f t="shared" si="158"/>
        <v>0</v>
      </c>
      <c r="AN729" s="21">
        <f t="shared" si="159"/>
        <v>0</v>
      </c>
      <c r="AO729" s="21">
        <f t="shared" si="160"/>
        <v>0</v>
      </c>
      <c r="AP729" s="21">
        <f t="shared" si="161"/>
        <v>0</v>
      </c>
      <c r="AQ729" s="21">
        <f t="shared" si="162"/>
        <v>0</v>
      </c>
      <c r="AR729" s="21">
        <f t="shared" si="163"/>
        <v>0</v>
      </c>
      <c r="AS729" s="21">
        <f t="shared" si="164"/>
        <v>0</v>
      </c>
      <c r="AT729" s="21">
        <f t="shared" si="165"/>
        <v>0</v>
      </c>
      <c r="AU729" s="21">
        <f t="shared" si="166"/>
        <v>0</v>
      </c>
      <c r="AV729" s="21">
        <f t="shared" si="167"/>
        <v>0</v>
      </c>
    </row>
    <row r="730" spans="1:48" ht="15.6" x14ac:dyDescent="0.3">
      <c r="A730" s="51"/>
      <c r="B730" s="50"/>
      <c r="C730" s="96"/>
      <c r="D730" s="96"/>
      <c r="E730" s="49"/>
      <c r="F730" s="52">
        <f t="shared" si="154"/>
        <v>0</v>
      </c>
      <c r="G730" s="48"/>
      <c r="H730" s="38"/>
      <c r="I730" s="54">
        <f>IF(H730=0,0,TRUNC((50/(H730+0.24)- IF($G730="w",Parameter!$B$3,Parameter!$D$3))/IF($G730="w",Parameter!$C$3,Parameter!$E$3)))</f>
        <v>0</v>
      </c>
      <c r="J730" s="105"/>
      <c r="K730" s="54">
        <f>IF(J730=0,0,TRUNC((75/(J730+0.24)- IF($G730="w",Parameter!$B$3,Parameter!$D$3))/IF($G730="w",Parameter!$C$3,Parameter!$E$3)))</f>
        <v>0</v>
      </c>
      <c r="L730" s="105"/>
      <c r="M730" s="54">
        <f>IF(L730=0,0,TRUNC((100/(L730+0.24)- IF($G730="w",Parameter!$B$3,Parameter!$D$3))/IF($G730="w",Parameter!$C$3,Parameter!$E$3)))</f>
        <v>0</v>
      </c>
      <c r="N730" s="80"/>
      <c r="O730" s="79" t="s">
        <v>44</v>
      </c>
      <c r="P730" s="81"/>
      <c r="Q730" s="54">
        <f>IF($G730="m",0,IF(AND($P730=0,$N730=0),0,TRUNC((800/($N730*60+$P730)-IF($G730="w",Parameter!$B$6,Parameter!$D$6))/IF($G730="w",Parameter!$C$6,Parameter!$E$6))))</f>
        <v>0</v>
      </c>
      <c r="R730" s="106"/>
      <c r="S730" s="73">
        <f>IF(R730=0,0,TRUNC((2000/(R730)- IF(Q730="w",Parameter!$B$6,Parameter!$D$6))/IF(Q730="w",Parameter!$C$6,Parameter!$E$6)))</f>
        <v>0</v>
      </c>
      <c r="T730" s="106"/>
      <c r="U730" s="73">
        <f>IF(T730=0,0,TRUNC((2000/(T730)- IF(Q730="w",Parameter!$B$3,Parameter!$D$3))/IF(Q730="w",Parameter!$C$3,Parameter!$E$3)))</f>
        <v>0</v>
      </c>
      <c r="V730" s="80"/>
      <c r="W730" s="79" t="s">
        <v>44</v>
      </c>
      <c r="X730" s="81"/>
      <c r="Y730" s="54">
        <f>IF($G730="w",0,IF(AND($V730=0,$X730=0),0,TRUNC((1000/($V730*60+$X730)-IF($G730="w",Parameter!$B$6,Parameter!$D$6))/IF($G730="w",Parameter!$C$6,Parameter!$E$6))))</f>
        <v>0</v>
      </c>
      <c r="Z730" s="37"/>
      <c r="AA730" s="104">
        <f>IF(Z730=0,0,TRUNC((SQRT(Z730)- IF($G730="w",Parameter!$B$11,Parameter!$D$11))/IF($G730="w",Parameter!$C$11,Parameter!$E$11)))</f>
        <v>0</v>
      </c>
      <c r="AB730" s="105"/>
      <c r="AC730" s="104">
        <f>IF(AB730=0,0,TRUNC((SQRT(AB730)- IF($G730="w",Parameter!$B$10,Parameter!$D$10))/IF($G730="w",Parameter!$C$10,Parameter!$E$10)))</f>
        <v>0</v>
      </c>
      <c r="AD730" s="38"/>
      <c r="AE730" s="55">
        <f>IF(AD730=0,0,TRUNC((SQRT(AD730)- IF($G730="w",Parameter!$B$15,Parameter!$D$15))/IF($G730="w",Parameter!$C$15,Parameter!$E$15)))</f>
        <v>0</v>
      </c>
      <c r="AF730" s="32"/>
      <c r="AG730" s="55">
        <f>IF(AF730=0,0,TRUNC((SQRT(AF730)- IF($G730="w",Parameter!$B$12,Parameter!$D$12))/IF($G730="w",Parameter!$C$12,Parameter!$E$12)))</f>
        <v>0</v>
      </c>
      <c r="AH730" s="60">
        <f t="shared" si="155"/>
        <v>0</v>
      </c>
      <c r="AI730" s="61">
        <f>LOOKUP($F730,Urkunde!$A$2:$A$16,IF($G730="w",Urkunde!$B$2:$B$16,Urkunde!$D$2:$D$16))</f>
        <v>0</v>
      </c>
      <c r="AJ730" s="61">
        <f>LOOKUP($F730,Urkunde!$A$2:$A$16,IF($G730="w",Urkunde!$C$2:$C$16,Urkunde!$E$2:$E$16))</f>
        <v>0</v>
      </c>
      <c r="AK730" s="61" t="str">
        <f t="shared" si="156"/>
        <v>-</v>
      </c>
      <c r="AL730" s="29">
        <f t="shared" si="157"/>
        <v>0</v>
      </c>
      <c r="AM730" s="21">
        <f t="shared" si="158"/>
        <v>0</v>
      </c>
      <c r="AN730" s="21">
        <f t="shared" si="159"/>
        <v>0</v>
      </c>
      <c r="AO730" s="21">
        <f t="shared" si="160"/>
        <v>0</v>
      </c>
      <c r="AP730" s="21">
        <f t="shared" si="161"/>
        <v>0</v>
      </c>
      <c r="AQ730" s="21">
        <f t="shared" si="162"/>
        <v>0</v>
      </c>
      <c r="AR730" s="21">
        <f t="shared" si="163"/>
        <v>0</v>
      </c>
      <c r="AS730" s="21">
        <f t="shared" si="164"/>
        <v>0</v>
      </c>
      <c r="AT730" s="21">
        <f t="shared" si="165"/>
        <v>0</v>
      </c>
      <c r="AU730" s="21">
        <f t="shared" si="166"/>
        <v>0</v>
      </c>
      <c r="AV730" s="21">
        <f t="shared" si="167"/>
        <v>0</v>
      </c>
    </row>
    <row r="731" spans="1:48" ht="15.6" x14ac:dyDescent="0.3">
      <c r="A731" s="51"/>
      <c r="B731" s="50"/>
      <c r="C731" s="96"/>
      <c r="D731" s="96"/>
      <c r="E731" s="49"/>
      <c r="F731" s="52">
        <f t="shared" si="154"/>
        <v>0</v>
      </c>
      <c r="G731" s="48"/>
      <c r="H731" s="38"/>
      <c r="I731" s="54">
        <f>IF(H731=0,0,TRUNC((50/(H731+0.24)- IF($G731="w",Parameter!$B$3,Parameter!$D$3))/IF($G731="w",Parameter!$C$3,Parameter!$E$3)))</f>
        <v>0</v>
      </c>
      <c r="J731" s="105"/>
      <c r="K731" s="54">
        <f>IF(J731=0,0,TRUNC((75/(J731+0.24)- IF($G731="w",Parameter!$B$3,Parameter!$D$3))/IF($G731="w",Parameter!$C$3,Parameter!$E$3)))</f>
        <v>0</v>
      </c>
      <c r="L731" s="105"/>
      <c r="M731" s="54">
        <f>IF(L731=0,0,TRUNC((100/(L731+0.24)- IF($G731="w",Parameter!$B$3,Parameter!$D$3))/IF($G731="w",Parameter!$C$3,Parameter!$E$3)))</f>
        <v>0</v>
      </c>
      <c r="N731" s="80"/>
      <c r="O731" s="79" t="s">
        <v>44</v>
      </c>
      <c r="P731" s="81"/>
      <c r="Q731" s="54">
        <f>IF($G731="m",0,IF(AND($P731=0,$N731=0),0,TRUNC((800/($N731*60+$P731)-IF($G731="w",Parameter!$B$6,Parameter!$D$6))/IF($G731="w",Parameter!$C$6,Parameter!$E$6))))</f>
        <v>0</v>
      </c>
      <c r="R731" s="106"/>
      <c r="S731" s="73">
        <f>IF(R731=0,0,TRUNC((2000/(R731)- IF(Q731="w",Parameter!$B$6,Parameter!$D$6))/IF(Q731="w",Parameter!$C$6,Parameter!$E$6)))</f>
        <v>0</v>
      </c>
      <c r="T731" s="106"/>
      <c r="U731" s="73">
        <f>IF(T731=0,0,TRUNC((2000/(T731)- IF(Q731="w",Parameter!$B$3,Parameter!$D$3))/IF(Q731="w",Parameter!$C$3,Parameter!$E$3)))</f>
        <v>0</v>
      </c>
      <c r="V731" s="80"/>
      <c r="W731" s="79" t="s">
        <v>44</v>
      </c>
      <c r="X731" s="81"/>
      <c r="Y731" s="54">
        <f>IF($G731="w",0,IF(AND($V731=0,$X731=0),0,TRUNC((1000/($V731*60+$X731)-IF($G731="w",Parameter!$B$6,Parameter!$D$6))/IF($G731="w",Parameter!$C$6,Parameter!$E$6))))</f>
        <v>0</v>
      </c>
      <c r="Z731" s="37"/>
      <c r="AA731" s="104">
        <f>IF(Z731=0,0,TRUNC((SQRT(Z731)- IF($G731="w",Parameter!$B$11,Parameter!$D$11))/IF($G731="w",Parameter!$C$11,Parameter!$E$11)))</f>
        <v>0</v>
      </c>
      <c r="AB731" s="105"/>
      <c r="AC731" s="104">
        <f>IF(AB731=0,0,TRUNC((SQRT(AB731)- IF($G731="w",Parameter!$B$10,Parameter!$D$10))/IF($G731="w",Parameter!$C$10,Parameter!$E$10)))</f>
        <v>0</v>
      </c>
      <c r="AD731" s="38"/>
      <c r="AE731" s="55">
        <f>IF(AD731=0,0,TRUNC((SQRT(AD731)- IF($G731="w",Parameter!$B$15,Parameter!$D$15))/IF($G731="w",Parameter!$C$15,Parameter!$E$15)))</f>
        <v>0</v>
      </c>
      <c r="AF731" s="32"/>
      <c r="AG731" s="55">
        <f>IF(AF731=0,0,TRUNC((SQRT(AF731)- IF($G731="w",Parameter!$B$12,Parameter!$D$12))/IF($G731="w",Parameter!$C$12,Parameter!$E$12)))</f>
        <v>0</v>
      </c>
      <c r="AH731" s="60">
        <f t="shared" si="155"/>
        <v>0</v>
      </c>
      <c r="AI731" s="61">
        <f>LOOKUP($F731,Urkunde!$A$2:$A$16,IF($G731="w",Urkunde!$B$2:$B$16,Urkunde!$D$2:$D$16))</f>
        <v>0</v>
      </c>
      <c r="AJ731" s="61">
        <f>LOOKUP($F731,Urkunde!$A$2:$A$16,IF($G731="w",Urkunde!$C$2:$C$16,Urkunde!$E$2:$E$16))</f>
        <v>0</v>
      </c>
      <c r="AK731" s="61" t="str">
        <f t="shared" si="156"/>
        <v>-</v>
      </c>
      <c r="AL731" s="29">
        <f t="shared" si="157"/>
        <v>0</v>
      </c>
      <c r="AM731" s="21">
        <f t="shared" si="158"/>
        <v>0</v>
      </c>
      <c r="AN731" s="21">
        <f t="shared" si="159"/>
        <v>0</v>
      </c>
      <c r="AO731" s="21">
        <f t="shared" si="160"/>
        <v>0</v>
      </c>
      <c r="AP731" s="21">
        <f t="shared" si="161"/>
        <v>0</v>
      </c>
      <c r="AQ731" s="21">
        <f t="shared" si="162"/>
        <v>0</v>
      </c>
      <c r="AR731" s="21">
        <f t="shared" si="163"/>
        <v>0</v>
      </c>
      <c r="AS731" s="21">
        <f t="shared" si="164"/>
        <v>0</v>
      </c>
      <c r="AT731" s="21">
        <f t="shared" si="165"/>
        <v>0</v>
      </c>
      <c r="AU731" s="21">
        <f t="shared" si="166"/>
        <v>0</v>
      </c>
      <c r="AV731" s="21">
        <f t="shared" si="167"/>
        <v>0</v>
      </c>
    </row>
    <row r="732" spans="1:48" ht="15.6" x14ac:dyDescent="0.3">
      <c r="A732" s="51"/>
      <c r="B732" s="50"/>
      <c r="C732" s="96"/>
      <c r="D732" s="96"/>
      <c r="E732" s="49"/>
      <c r="F732" s="52">
        <f t="shared" si="154"/>
        <v>0</v>
      </c>
      <c r="G732" s="48"/>
      <c r="H732" s="38"/>
      <c r="I732" s="54">
        <f>IF(H732=0,0,TRUNC((50/(H732+0.24)- IF($G732="w",Parameter!$B$3,Parameter!$D$3))/IF($G732="w",Parameter!$C$3,Parameter!$E$3)))</f>
        <v>0</v>
      </c>
      <c r="J732" s="105"/>
      <c r="K732" s="54">
        <f>IF(J732=0,0,TRUNC((75/(J732+0.24)- IF($G732="w",Parameter!$B$3,Parameter!$D$3))/IF($G732="w",Parameter!$C$3,Parameter!$E$3)))</f>
        <v>0</v>
      </c>
      <c r="L732" s="105"/>
      <c r="M732" s="54">
        <f>IF(L732=0,0,TRUNC((100/(L732+0.24)- IF($G732="w",Parameter!$B$3,Parameter!$D$3))/IF($G732="w",Parameter!$C$3,Parameter!$E$3)))</f>
        <v>0</v>
      </c>
      <c r="N732" s="80"/>
      <c r="O732" s="79" t="s">
        <v>44</v>
      </c>
      <c r="P732" s="81"/>
      <c r="Q732" s="54">
        <f>IF($G732="m",0,IF(AND($P732=0,$N732=0),0,TRUNC((800/($N732*60+$P732)-IF($G732="w",Parameter!$B$6,Parameter!$D$6))/IF($G732="w",Parameter!$C$6,Parameter!$E$6))))</f>
        <v>0</v>
      </c>
      <c r="R732" s="106"/>
      <c r="S732" s="73">
        <f>IF(R732=0,0,TRUNC((2000/(R732)- IF(Q732="w",Parameter!$B$6,Parameter!$D$6))/IF(Q732="w",Parameter!$C$6,Parameter!$E$6)))</f>
        <v>0</v>
      </c>
      <c r="T732" s="106"/>
      <c r="U732" s="73">
        <f>IF(T732=0,0,TRUNC((2000/(T732)- IF(Q732="w",Parameter!$B$3,Parameter!$D$3))/IF(Q732="w",Parameter!$C$3,Parameter!$E$3)))</f>
        <v>0</v>
      </c>
      <c r="V732" s="80"/>
      <c r="W732" s="79" t="s">
        <v>44</v>
      </c>
      <c r="X732" s="81"/>
      <c r="Y732" s="54">
        <f>IF($G732="w",0,IF(AND($V732=0,$X732=0),0,TRUNC((1000/($V732*60+$X732)-IF($G732="w",Parameter!$B$6,Parameter!$D$6))/IF($G732="w",Parameter!$C$6,Parameter!$E$6))))</f>
        <v>0</v>
      </c>
      <c r="Z732" s="37"/>
      <c r="AA732" s="104">
        <f>IF(Z732=0,0,TRUNC((SQRT(Z732)- IF($G732="w",Parameter!$B$11,Parameter!$D$11))/IF($G732="w",Parameter!$C$11,Parameter!$E$11)))</f>
        <v>0</v>
      </c>
      <c r="AB732" s="105"/>
      <c r="AC732" s="104">
        <f>IF(AB732=0,0,TRUNC((SQRT(AB732)- IF($G732="w",Parameter!$B$10,Parameter!$D$10))/IF($G732="w",Parameter!$C$10,Parameter!$E$10)))</f>
        <v>0</v>
      </c>
      <c r="AD732" s="38"/>
      <c r="AE732" s="55">
        <f>IF(AD732=0,0,TRUNC((SQRT(AD732)- IF($G732="w",Parameter!$B$15,Parameter!$D$15))/IF($G732="w",Parameter!$C$15,Parameter!$E$15)))</f>
        <v>0</v>
      </c>
      <c r="AF732" s="32"/>
      <c r="AG732" s="55">
        <f>IF(AF732=0,0,TRUNC((SQRT(AF732)- IF($G732="w",Parameter!$B$12,Parameter!$D$12))/IF($G732="w",Parameter!$C$12,Parameter!$E$12)))</f>
        <v>0</v>
      </c>
      <c r="AH732" s="60">
        <f t="shared" si="155"/>
        <v>0</v>
      </c>
      <c r="AI732" s="61">
        <f>LOOKUP($F732,Urkunde!$A$2:$A$16,IF($G732="w",Urkunde!$B$2:$B$16,Urkunde!$D$2:$D$16))</f>
        <v>0</v>
      </c>
      <c r="AJ732" s="61">
        <f>LOOKUP($F732,Urkunde!$A$2:$A$16,IF($G732="w",Urkunde!$C$2:$C$16,Urkunde!$E$2:$E$16))</f>
        <v>0</v>
      </c>
      <c r="AK732" s="61" t="str">
        <f t="shared" si="156"/>
        <v>-</v>
      </c>
      <c r="AL732" s="29">
        <f t="shared" si="157"/>
        <v>0</v>
      </c>
      <c r="AM732" s="21">
        <f t="shared" si="158"/>
        <v>0</v>
      </c>
      <c r="AN732" s="21">
        <f t="shared" si="159"/>
        <v>0</v>
      </c>
      <c r="AO732" s="21">
        <f t="shared" si="160"/>
        <v>0</v>
      </c>
      <c r="AP732" s="21">
        <f t="shared" si="161"/>
        <v>0</v>
      </c>
      <c r="AQ732" s="21">
        <f t="shared" si="162"/>
        <v>0</v>
      </c>
      <c r="AR732" s="21">
        <f t="shared" si="163"/>
        <v>0</v>
      </c>
      <c r="AS732" s="21">
        <f t="shared" si="164"/>
        <v>0</v>
      </c>
      <c r="AT732" s="21">
        <f t="shared" si="165"/>
        <v>0</v>
      </c>
      <c r="AU732" s="21">
        <f t="shared" si="166"/>
        <v>0</v>
      </c>
      <c r="AV732" s="21">
        <f t="shared" si="167"/>
        <v>0</v>
      </c>
    </row>
    <row r="733" spans="1:48" ht="15.6" x14ac:dyDescent="0.3">
      <c r="A733" s="51"/>
      <c r="B733" s="50"/>
      <c r="C733" s="96"/>
      <c r="D733" s="96"/>
      <c r="E733" s="49"/>
      <c r="F733" s="52">
        <f t="shared" si="154"/>
        <v>0</v>
      </c>
      <c r="G733" s="48"/>
      <c r="H733" s="38"/>
      <c r="I733" s="54">
        <f>IF(H733=0,0,TRUNC((50/(H733+0.24)- IF($G733="w",Parameter!$B$3,Parameter!$D$3))/IF($G733="w",Parameter!$C$3,Parameter!$E$3)))</f>
        <v>0</v>
      </c>
      <c r="J733" s="105"/>
      <c r="K733" s="54">
        <f>IF(J733=0,0,TRUNC((75/(J733+0.24)- IF($G733="w",Parameter!$B$3,Parameter!$D$3))/IF($G733="w",Parameter!$C$3,Parameter!$E$3)))</f>
        <v>0</v>
      </c>
      <c r="L733" s="105"/>
      <c r="M733" s="54">
        <f>IF(L733=0,0,TRUNC((100/(L733+0.24)- IF($G733="w",Parameter!$B$3,Parameter!$D$3))/IF($G733="w",Parameter!$C$3,Parameter!$E$3)))</f>
        <v>0</v>
      </c>
      <c r="N733" s="80"/>
      <c r="O733" s="79" t="s">
        <v>44</v>
      </c>
      <c r="P733" s="81"/>
      <c r="Q733" s="54">
        <f>IF($G733="m",0,IF(AND($P733=0,$N733=0),0,TRUNC((800/($N733*60+$P733)-IF($G733="w",Parameter!$B$6,Parameter!$D$6))/IF($G733="w",Parameter!$C$6,Parameter!$E$6))))</f>
        <v>0</v>
      </c>
      <c r="R733" s="106"/>
      <c r="S733" s="73">
        <f>IF(R733=0,0,TRUNC((2000/(R733)- IF(Q733="w",Parameter!$B$6,Parameter!$D$6))/IF(Q733="w",Parameter!$C$6,Parameter!$E$6)))</f>
        <v>0</v>
      </c>
      <c r="T733" s="106"/>
      <c r="U733" s="73">
        <f>IF(T733=0,0,TRUNC((2000/(T733)- IF(Q733="w",Parameter!$B$3,Parameter!$D$3))/IF(Q733="w",Parameter!$C$3,Parameter!$E$3)))</f>
        <v>0</v>
      </c>
      <c r="V733" s="80"/>
      <c r="W733" s="79" t="s">
        <v>44</v>
      </c>
      <c r="X733" s="81"/>
      <c r="Y733" s="54">
        <f>IF($G733="w",0,IF(AND($V733=0,$X733=0),0,TRUNC((1000/($V733*60+$X733)-IF($G733="w",Parameter!$B$6,Parameter!$D$6))/IF($G733="w",Parameter!$C$6,Parameter!$E$6))))</f>
        <v>0</v>
      </c>
      <c r="Z733" s="37"/>
      <c r="AA733" s="104">
        <f>IF(Z733=0,0,TRUNC((SQRT(Z733)- IF($G733="w",Parameter!$B$11,Parameter!$D$11))/IF($G733="w",Parameter!$C$11,Parameter!$E$11)))</f>
        <v>0</v>
      </c>
      <c r="AB733" s="105"/>
      <c r="AC733" s="104">
        <f>IF(AB733=0,0,TRUNC((SQRT(AB733)- IF($G733="w",Parameter!$B$10,Parameter!$D$10))/IF($G733="w",Parameter!$C$10,Parameter!$E$10)))</f>
        <v>0</v>
      </c>
      <c r="AD733" s="38"/>
      <c r="AE733" s="55">
        <f>IF(AD733=0,0,TRUNC((SQRT(AD733)- IF($G733="w",Parameter!$B$15,Parameter!$D$15))/IF($G733="w",Parameter!$C$15,Parameter!$E$15)))</f>
        <v>0</v>
      </c>
      <c r="AF733" s="32"/>
      <c r="AG733" s="55">
        <f>IF(AF733=0,0,TRUNC((SQRT(AF733)- IF($G733="w",Parameter!$B$12,Parameter!$D$12))/IF($G733="w",Parameter!$C$12,Parameter!$E$12)))</f>
        <v>0</v>
      </c>
      <c r="AH733" s="60">
        <f t="shared" si="155"/>
        <v>0</v>
      </c>
      <c r="AI733" s="61">
        <f>LOOKUP($F733,Urkunde!$A$2:$A$16,IF($G733="w",Urkunde!$B$2:$B$16,Urkunde!$D$2:$D$16))</f>
        <v>0</v>
      </c>
      <c r="AJ733" s="61">
        <f>LOOKUP($F733,Urkunde!$A$2:$A$16,IF($G733="w",Urkunde!$C$2:$C$16,Urkunde!$E$2:$E$16))</f>
        <v>0</v>
      </c>
      <c r="AK733" s="61" t="str">
        <f t="shared" si="156"/>
        <v>-</v>
      </c>
      <c r="AL733" s="29">
        <f t="shared" si="157"/>
        <v>0</v>
      </c>
      <c r="AM733" s="21">
        <f t="shared" si="158"/>
        <v>0</v>
      </c>
      <c r="AN733" s="21">
        <f t="shared" si="159"/>
        <v>0</v>
      </c>
      <c r="AO733" s="21">
        <f t="shared" si="160"/>
        <v>0</v>
      </c>
      <c r="AP733" s="21">
        <f t="shared" si="161"/>
        <v>0</v>
      </c>
      <c r="AQ733" s="21">
        <f t="shared" si="162"/>
        <v>0</v>
      </c>
      <c r="AR733" s="21">
        <f t="shared" si="163"/>
        <v>0</v>
      </c>
      <c r="AS733" s="21">
        <f t="shared" si="164"/>
        <v>0</v>
      </c>
      <c r="AT733" s="21">
        <f t="shared" si="165"/>
        <v>0</v>
      </c>
      <c r="AU733" s="21">
        <f t="shared" si="166"/>
        <v>0</v>
      </c>
      <c r="AV733" s="21">
        <f t="shared" si="167"/>
        <v>0</v>
      </c>
    </row>
    <row r="734" spans="1:48" ht="15.6" x14ac:dyDescent="0.3">
      <c r="A734" s="51"/>
      <c r="B734" s="50"/>
      <c r="C734" s="96"/>
      <c r="D734" s="96"/>
      <c r="E734" s="49"/>
      <c r="F734" s="52">
        <f t="shared" si="154"/>
        <v>0</v>
      </c>
      <c r="G734" s="48"/>
      <c r="H734" s="38"/>
      <c r="I734" s="54">
        <f>IF(H734=0,0,TRUNC((50/(H734+0.24)- IF($G734="w",Parameter!$B$3,Parameter!$D$3))/IF($G734="w",Parameter!$C$3,Parameter!$E$3)))</f>
        <v>0</v>
      </c>
      <c r="J734" s="105"/>
      <c r="K734" s="54">
        <f>IF(J734=0,0,TRUNC((75/(J734+0.24)- IF($G734="w",Parameter!$B$3,Parameter!$D$3))/IF($G734="w",Parameter!$C$3,Parameter!$E$3)))</f>
        <v>0</v>
      </c>
      <c r="L734" s="105"/>
      <c r="M734" s="54">
        <f>IF(L734=0,0,TRUNC((100/(L734+0.24)- IF($G734="w",Parameter!$B$3,Parameter!$D$3))/IF($G734="w",Parameter!$C$3,Parameter!$E$3)))</f>
        <v>0</v>
      </c>
      <c r="N734" s="80"/>
      <c r="O734" s="79" t="s">
        <v>44</v>
      </c>
      <c r="P734" s="81"/>
      <c r="Q734" s="54">
        <f>IF($G734="m",0,IF(AND($P734=0,$N734=0),0,TRUNC((800/($N734*60+$P734)-IF($G734="w",Parameter!$B$6,Parameter!$D$6))/IF($G734="w",Parameter!$C$6,Parameter!$E$6))))</f>
        <v>0</v>
      </c>
      <c r="R734" s="106"/>
      <c r="S734" s="73">
        <f>IF(R734=0,0,TRUNC((2000/(R734)- IF(Q734="w",Parameter!$B$6,Parameter!$D$6))/IF(Q734="w",Parameter!$C$6,Parameter!$E$6)))</f>
        <v>0</v>
      </c>
      <c r="T734" s="106"/>
      <c r="U734" s="73">
        <f>IF(T734=0,0,TRUNC((2000/(T734)- IF(Q734="w",Parameter!$B$3,Parameter!$D$3))/IF(Q734="w",Parameter!$C$3,Parameter!$E$3)))</f>
        <v>0</v>
      </c>
      <c r="V734" s="80"/>
      <c r="W734" s="79" t="s">
        <v>44</v>
      </c>
      <c r="X734" s="81"/>
      <c r="Y734" s="54">
        <f>IF($G734="w",0,IF(AND($V734=0,$X734=0),0,TRUNC((1000/($V734*60+$X734)-IF($G734="w",Parameter!$B$6,Parameter!$D$6))/IF($G734="w",Parameter!$C$6,Parameter!$E$6))))</f>
        <v>0</v>
      </c>
      <c r="Z734" s="37"/>
      <c r="AA734" s="104">
        <f>IF(Z734=0,0,TRUNC((SQRT(Z734)- IF($G734="w",Parameter!$B$11,Parameter!$D$11))/IF($G734="w",Parameter!$C$11,Parameter!$E$11)))</f>
        <v>0</v>
      </c>
      <c r="AB734" s="105"/>
      <c r="AC734" s="104">
        <f>IF(AB734=0,0,TRUNC((SQRT(AB734)- IF($G734="w",Parameter!$B$10,Parameter!$D$10))/IF($G734="w",Parameter!$C$10,Parameter!$E$10)))</f>
        <v>0</v>
      </c>
      <c r="AD734" s="38"/>
      <c r="AE734" s="55">
        <f>IF(AD734=0,0,TRUNC((SQRT(AD734)- IF($G734="w",Parameter!$B$15,Parameter!$D$15))/IF($G734="w",Parameter!$C$15,Parameter!$E$15)))</f>
        <v>0</v>
      </c>
      <c r="AF734" s="32"/>
      <c r="AG734" s="55">
        <f>IF(AF734=0,0,TRUNC((SQRT(AF734)- IF($G734="w",Parameter!$B$12,Parameter!$D$12))/IF($G734="w",Parameter!$C$12,Parameter!$E$12)))</f>
        <v>0</v>
      </c>
      <c r="AH734" s="60">
        <f t="shared" si="155"/>
        <v>0</v>
      </c>
      <c r="AI734" s="61">
        <f>LOOKUP($F734,Urkunde!$A$2:$A$16,IF($G734="w",Urkunde!$B$2:$B$16,Urkunde!$D$2:$D$16))</f>
        <v>0</v>
      </c>
      <c r="AJ734" s="61">
        <f>LOOKUP($F734,Urkunde!$A$2:$A$16,IF($G734="w",Urkunde!$C$2:$C$16,Urkunde!$E$2:$E$16))</f>
        <v>0</v>
      </c>
      <c r="AK734" s="61" t="str">
        <f t="shared" si="156"/>
        <v>-</v>
      </c>
      <c r="AL734" s="29">
        <f t="shared" si="157"/>
        <v>0</v>
      </c>
      <c r="AM734" s="21">
        <f t="shared" si="158"/>
        <v>0</v>
      </c>
      <c r="AN734" s="21">
        <f t="shared" si="159"/>
        <v>0</v>
      </c>
      <c r="AO734" s="21">
        <f t="shared" si="160"/>
        <v>0</v>
      </c>
      <c r="AP734" s="21">
        <f t="shared" si="161"/>
        <v>0</v>
      </c>
      <c r="AQ734" s="21">
        <f t="shared" si="162"/>
        <v>0</v>
      </c>
      <c r="AR734" s="21">
        <f t="shared" si="163"/>
        <v>0</v>
      </c>
      <c r="AS734" s="21">
        <f t="shared" si="164"/>
        <v>0</v>
      </c>
      <c r="AT734" s="21">
        <f t="shared" si="165"/>
        <v>0</v>
      </c>
      <c r="AU734" s="21">
        <f t="shared" si="166"/>
        <v>0</v>
      </c>
      <c r="AV734" s="21">
        <f t="shared" si="167"/>
        <v>0</v>
      </c>
    </row>
    <row r="735" spans="1:48" ht="15.6" x14ac:dyDescent="0.3">
      <c r="A735" s="51"/>
      <c r="B735" s="50"/>
      <c r="C735" s="96"/>
      <c r="D735" s="96"/>
      <c r="E735" s="49"/>
      <c r="F735" s="52">
        <f t="shared" si="154"/>
        <v>0</v>
      </c>
      <c r="G735" s="48"/>
      <c r="H735" s="38"/>
      <c r="I735" s="54">
        <f>IF(H735=0,0,TRUNC((50/(H735+0.24)- IF($G735="w",Parameter!$B$3,Parameter!$D$3))/IF($G735="w",Parameter!$C$3,Parameter!$E$3)))</f>
        <v>0</v>
      </c>
      <c r="J735" s="105"/>
      <c r="K735" s="54">
        <f>IF(J735=0,0,TRUNC((75/(J735+0.24)- IF($G735="w",Parameter!$B$3,Parameter!$D$3))/IF($G735="w",Parameter!$C$3,Parameter!$E$3)))</f>
        <v>0</v>
      </c>
      <c r="L735" s="105"/>
      <c r="M735" s="54">
        <f>IF(L735=0,0,TRUNC((100/(L735+0.24)- IF($G735="w",Parameter!$B$3,Parameter!$D$3))/IF($G735="w",Parameter!$C$3,Parameter!$E$3)))</f>
        <v>0</v>
      </c>
      <c r="N735" s="80"/>
      <c r="O735" s="79" t="s">
        <v>44</v>
      </c>
      <c r="P735" s="81"/>
      <c r="Q735" s="54">
        <f>IF($G735="m",0,IF(AND($P735=0,$N735=0),0,TRUNC((800/($N735*60+$P735)-IF($G735="w",Parameter!$B$6,Parameter!$D$6))/IF($G735="w",Parameter!$C$6,Parameter!$E$6))))</f>
        <v>0</v>
      </c>
      <c r="R735" s="106"/>
      <c r="S735" s="73">
        <f>IF(R735=0,0,TRUNC((2000/(R735)- IF(Q735="w",Parameter!$B$6,Parameter!$D$6))/IF(Q735="w",Parameter!$C$6,Parameter!$E$6)))</f>
        <v>0</v>
      </c>
      <c r="T735" s="106"/>
      <c r="U735" s="73">
        <f>IF(T735=0,0,TRUNC((2000/(T735)- IF(Q735="w",Parameter!$B$3,Parameter!$D$3))/IF(Q735="w",Parameter!$C$3,Parameter!$E$3)))</f>
        <v>0</v>
      </c>
      <c r="V735" s="80"/>
      <c r="W735" s="79" t="s">
        <v>44</v>
      </c>
      <c r="X735" s="81"/>
      <c r="Y735" s="54">
        <f>IF($G735="w",0,IF(AND($V735=0,$X735=0),0,TRUNC((1000/($V735*60+$X735)-IF($G735="w",Parameter!$B$6,Parameter!$D$6))/IF($G735="w",Parameter!$C$6,Parameter!$E$6))))</f>
        <v>0</v>
      </c>
      <c r="Z735" s="37"/>
      <c r="AA735" s="104">
        <f>IF(Z735=0,0,TRUNC((SQRT(Z735)- IF($G735="w",Parameter!$B$11,Parameter!$D$11))/IF($G735="w",Parameter!$C$11,Parameter!$E$11)))</f>
        <v>0</v>
      </c>
      <c r="AB735" s="105"/>
      <c r="AC735" s="104">
        <f>IF(AB735=0,0,TRUNC((SQRT(AB735)- IF($G735="w",Parameter!$B$10,Parameter!$D$10))/IF($G735="w",Parameter!$C$10,Parameter!$E$10)))</f>
        <v>0</v>
      </c>
      <c r="AD735" s="38"/>
      <c r="AE735" s="55">
        <f>IF(AD735=0,0,TRUNC((SQRT(AD735)- IF($G735="w",Parameter!$B$15,Parameter!$D$15))/IF($G735="w",Parameter!$C$15,Parameter!$E$15)))</f>
        <v>0</v>
      </c>
      <c r="AF735" s="32"/>
      <c r="AG735" s="55">
        <f>IF(AF735=0,0,TRUNC((SQRT(AF735)- IF($G735="w",Parameter!$B$12,Parameter!$D$12))/IF($G735="w",Parameter!$C$12,Parameter!$E$12)))</f>
        <v>0</v>
      </c>
      <c r="AH735" s="60">
        <f t="shared" si="155"/>
        <v>0</v>
      </c>
      <c r="AI735" s="61">
        <f>LOOKUP($F735,Urkunde!$A$2:$A$16,IF($G735="w",Urkunde!$B$2:$B$16,Urkunde!$D$2:$D$16))</f>
        <v>0</v>
      </c>
      <c r="AJ735" s="61">
        <f>LOOKUP($F735,Urkunde!$A$2:$A$16,IF($G735="w",Urkunde!$C$2:$C$16,Urkunde!$E$2:$E$16))</f>
        <v>0</v>
      </c>
      <c r="AK735" s="61" t="str">
        <f t="shared" si="156"/>
        <v>-</v>
      </c>
      <c r="AL735" s="29">
        <f t="shared" si="157"/>
        <v>0</v>
      </c>
      <c r="AM735" s="21">
        <f t="shared" si="158"/>
        <v>0</v>
      </c>
      <c r="AN735" s="21">
        <f t="shared" si="159"/>
        <v>0</v>
      </c>
      <c r="AO735" s="21">
        <f t="shared" si="160"/>
        <v>0</v>
      </c>
      <c r="AP735" s="21">
        <f t="shared" si="161"/>
        <v>0</v>
      </c>
      <c r="AQ735" s="21">
        <f t="shared" si="162"/>
        <v>0</v>
      </c>
      <c r="AR735" s="21">
        <f t="shared" si="163"/>
        <v>0</v>
      </c>
      <c r="AS735" s="21">
        <f t="shared" si="164"/>
        <v>0</v>
      </c>
      <c r="AT735" s="21">
        <f t="shared" si="165"/>
        <v>0</v>
      </c>
      <c r="AU735" s="21">
        <f t="shared" si="166"/>
        <v>0</v>
      </c>
      <c r="AV735" s="21">
        <f t="shared" si="167"/>
        <v>0</v>
      </c>
    </row>
    <row r="736" spans="1:48" ht="15.6" x14ac:dyDescent="0.3">
      <c r="A736" s="51"/>
      <c r="B736" s="50"/>
      <c r="C736" s="96"/>
      <c r="D736" s="96"/>
      <c r="E736" s="49"/>
      <c r="F736" s="52">
        <f t="shared" si="154"/>
        <v>0</v>
      </c>
      <c r="G736" s="48"/>
      <c r="H736" s="38"/>
      <c r="I736" s="54">
        <f>IF(H736=0,0,TRUNC((50/(H736+0.24)- IF($G736="w",Parameter!$B$3,Parameter!$D$3))/IF($G736="w",Parameter!$C$3,Parameter!$E$3)))</f>
        <v>0</v>
      </c>
      <c r="J736" s="105"/>
      <c r="K736" s="54">
        <f>IF(J736=0,0,TRUNC((75/(J736+0.24)- IF($G736="w",Parameter!$B$3,Parameter!$D$3))/IF($G736="w",Parameter!$C$3,Parameter!$E$3)))</f>
        <v>0</v>
      </c>
      <c r="L736" s="105"/>
      <c r="M736" s="54">
        <f>IF(L736=0,0,TRUNC((100/(L736+0.24)- IF($G736="w",Parameter!$B$3,Parameter!$D$3))/IF($G736="w",Parameter!$C$3,Parameter!$E$3)))</f>
        <v>0</v>
      </c>
      <c r="N736" s="80"/>
      <c r="O736" s="79" t="s">
        <v>44</v>
      </c>
      <c r="P736" s="81"/>
      <c r="Q736" s="54">
        <f>IF($G736="m",0,IF(AND($P736=0,$N736=0),0,TRUNC((800/($N736*60+$P736)-IF($G736="w",Parameter!$B$6,Parameter!$D$6))/IF($G736="w",Parameter!$C$6,Parameter!$E$6))))</f>
        <v>0</v>
      </c>
      <c r="R736" s="106"/>
      <c r="S736" s="73">
        <f>IF(R736=0,0,TRUNC((2000/(R736)- IF(Q736="w",Parameter!$B$6,Parameter!$D$6))/IF(Q736="w",Parameter!$C$6,Parameter!$E$6)))</f>
        <v>0</v>
      </c>
      <c r="T736" s="106"/>
      <c r="U736" s="73">
        <f>IF(T736=0,0,TRUNC((2000/(T736)- IF(Q736="w",Parameter!$B$3,Parameter!$D$3))/IF(Q736="w",Parameter!$C$3,Parameter!$E$3)))</f>
        <v>0</v>
      </c>
      <c r="V736" s="80"/>
      <c r="W736" s="79" t="s">
        <v>44</v>
      </c>
      <c r="X736" s="81"/>
      <c r="Y736" s="54">
        <f>IF($G736="w",0,IF(AND($V736=0,$X736=0),0,TRUNC((1000/($V736*60+$X736)-IF($G736="w",Parameter!$B$6,Parameter!$D$6))/IF($G736="w",Parameter!$C$6,Parameter!$E$6))))</f>
        <v>0</v>
      </c>
      <c r="Z736" s="37"/>
      <c r="AA736" s="104">
        <f>IF(Z736=0,0,TRUNC((SQRT(Z736)- IF($G736="w",Parameter!$B$11,Parameter!$D$11))/IF($G736="w",Parameter!$C$11,Parameter!$E$11)))</f>
        <v>0</v>
      </c>
      <c r="AB736" s="105"/>
      <c r="AC736" s="104">
        <f>IF(AB736=0,0,TRUNC((SQRT(AB736)- IF($G736="w",Parameter!$B$10,Parameter!$D$10))/IF($G736="w",Parameter!$C$10,Parameter!$E$10)))</f>
        <v>0</v>
      </c>
      <c r="AD736" s="38"/>
      <c r="AE736" s="55">
        <f>IF(AD736=0,0,TRUNC((SQRT(AD736)- IF($G736="w",Parameter!$B$15,Parameter!$D$15))/IF($G736="w",Parameter!$C$15,Parameter!$E$15)))</f>
        <v>0</v>
      </c>
      <c r="AF736" s="32"/>
      <c r="AG736" s="55">
        <f>IF(AF736=0,0,TRUNC((SQRT(AF736)- IF($G736="w",Parameter!$B$12,Parameter!$D$12))/IF($G736="w",Parameter!$C$12,Parameter!$E$12)))</f>
        <v>0</v>
      </c>
      <c r="AH736" s="60">
        <f t="shared" si="155"/>
        <v>0</v>
      </c>
      <c r="AI736" s="61">
        <f>LOOKUP($F736,Urkunde!$A$2:$A$16,IF($G736="w",Urkunde!$B$2:$B$16,Urkunde!$D$2:$D$16))</f>
        <v>0</v>
      </c>
      <c r="AJ736" s="61">
        <f>LOOKUP($F736,Urkunde!$A$2:$A$16,IF($G736="w",Urkunde!$C$2:$C$16,Urkunde!$E$2:$E$16))</f>
        <v>0</v>
      </c>
      <c r="AK736" s="61" t="str">
        <f t="shared" si="156"/>
        <v>-</v>
      </c>
      <c r="AL736" s="29">
        <f t="shared" si="157"/>
        <v>0</v>
      </c>
      <c r="AM736" s="21">
        <f t="shared" si="158"/>
        <v>0</v>
      </c>
      <c r="AN736" s="21">
        <f t="shared" si="159"/>
        <v>0</v>
      </c>
      <c r="AO736" s="21">
        <f t="shared" si="160"/>
        <v>0</v>
      </c>
      <c r="AP736" s="21">
        <f t="shared" si="161"/>
        <v>0</v>
      </c>
      <c r="AQ736" s="21">
        <f t="shared" si="162"/>
        <v>0</v>
      </c>
      <c r="AR736" s="21">
        <f t="shared" si="163"/>
        <v>0</v>
      </c>
      <c r="AS736" s="21">
        <f t="shared" si="164"/>
        <v>0</v>
      </c>
      <c r="AT736" s="21">
        <f t="shared" si="165"/>
        <v>0</v>
      </c>
      <c r="AU736" s="21">
        <f t="shared" si="166"/>
        <v>0</v>
      </c>
      <c r="AV736" s="21">
        <f t="shared" si="167"/>
        <v>0</v>
      </c>
    </row>
    <row r="737" spans="1:48" ht="15.6" x14ac:dyDescent="0.3">
      <c r="A737" s="51"/>
      <c r="B737" s="50"/>
      <c r="C737" s="96"/>
      <c r="D737" s="96"/>
      <c r="E737" s="49"/>
      <c r="F737" s="52">
        <f t="shared" si="154"/>
        <v>0</v>
      </c>
      <c r="G737" s="48"/>
      <c r="H737" s="38"/>
      <c r="I737" s="54">
        <f>IF(H737=0,0,TRUNC((50/(H737+0.24)- IF($G737="w",Parameter!$B$3,Parameter!$D$3))/IF($G737="w",Parameter!$C$3,Parameter!$E$3)))</f>
        <v>0</v>
      </c>
      <c r="J737" s="105"/>
      <c r="K737" s="54">
        <f>IF(J737=0,0,TRUNC((75/(J737+0.24)- IF($G737="w",Parameter!$B$3,Parameter!$D$3))/IF($G737="w",Parameter!$C$3,Parameter!$E$3)))</f>
        <v>0</v>
      </c>
      <c r="L737" s="105"/>
      <c r="M737" s="54">
        <f>IF(L737=0,0,TRUNC((100/(L737+0.24)- IF($G737="w",Parameter!$B$3,Parameter!$D$3))/IF($G737="w",Parameter!$C$3,Parameter!$E$3)))</f>
        <v>0</v>
      </c>
      <c r="N737" s="80"/>
      <c r="O737" s="79" t="s">
        <v>44</v>
      </c>
      <c r="P737" s="81"/>
      <c r="Q737" s="54">
        <f>IF($G737="m",0,IF(AND($P737=0,$N737=0),0,TRUNC((800/($N737*60+$P737)-IF($G737="w",Parameter!$B$6,Parameter!$D$6))/IF($G737="w",Parameter!$C$6,Parameter!$E$6))))</f>
        <v>0</v>
      </c>
      <c r="R737" s="106"/>
      <c r="S737" s="73">
        <f>IF(R737=0,0,TRUNC((2000/(R737)- IF(Q737="w",Parameter!$B$6,Parameter!$D$6))/IF(Q737="w",Parameter!$C$6,Parameter!$E$6)))</f>
        <v>0</v>
      </c>
      <c r="T737" s="106"/>
      <c r="U737" s="73">
        <f>IF(T737=0,0,TRUNC((2000/(T737)- IF(Q737="w",Parameter!$B$3,Parameter!$D$3))/IF(Q737="w",Parameter!$C$3,Parameter!$E$3)))</f>
        <v>0</v>
      </c>
      <c r="V737" s="80"/>
      <c r="W737" s="79" t="s">
        <v>44</v>
      </c>
      <c r="X737" s="81"/>
      <c r="Y737" s="54">
        <f>IF($G737="w",0,IF(AND($V737=0,$X737=0),0,TRUNC((1000/($V737*60+$X737)-IF($G737="w",Parameter!$B$6,Parameter!$D$6))/IF($G737="w",Parameter!$C$6,Parameter!$E$6))))</f>
        <v>0</v>
      </c>
      <c r="Z737" s="37"/>
      <c r="AA737" s="104">
        <f>IF(Z737=0,0,TRUNC((SQRT(Z737)- IF($G737="w",Parameter!$B$11,Parameter!$D$11))/IF($G737="w",Parameter!$C$11,Parameter!$E$11)))</f>
        <v>0</v>
      </c>
      <c r="AB737" s="105"/>
      <c r="AC737" s="104">
        <f>IF(AB737=0,0,TRUNC((SQRT(AB737)- IF($G737="w",Parameter!$B$10,Parameter!$D$10))/IF($G737="w",Parameter!$C$10,Parameter!$E$10)))</f>
        <v>0</v>
      </c>
      <c r="AD737" s="38"/>
      <c r="AE737" s="55">
        <f>IF(AD737=0,0,TRUNC((SQRT(AD737)- IF($G737="w",Parameter!$B$15,Parameter!$D$15))/IF($G737="w",Parameter!$C$15,Parameter!$E$15)))</f>
        <v>0</v>
      </c>
      <c r="AF737" s="32"/>
      <c r="AG737" s="55">
        <f>IF(AF737=0,0,TRUNC((SQRT(AF737)- IF($G737="w",Parameter!$B$12,Parameter!$D$12))/IF($G737="w",Parameter!$C$12,Parameter!$E$12)))</f>
        <v>0</v>
      </c>
      <c r="AH737" s="60">
        <f t="shared" si="155"/>
        <v>0</v>
      </c>
      <c r="AI737" s="61">
        <f>LOOKUP($F737,Urkunde!$A$2:$A$16,IF($G737="w",Urkunde!$B$2:$B$16,Urkunde!$D$2:$D$16))</f>
        <v>0</v>
      </c>
      <c r="AJ737" s="61">
        <f>LOOKUP($F737,Urkunde!$A$2:$A$16,IF($G737="w",Urkunde!$C$2:$C$16,Urkunde!$E$2:$E$16))</f>
        <v>0</v>
      </c>
      <c r="AK737" s="61" t="str">
        <f t="shared" si="156"/>
        <v>-</v>
      </c>
      <c r="AL737" s="29">
        <f t="shared" si="157"/>
        <v>0</v>
      </c>
      <c r="AM737" s="21">
        <f t="shared" si="158"/>
        <v>0</v>
      </c>
      <c r="AN737" s="21">
        <f t="shared" si="159"/>
        <v>0</v>
      </c>
      <c r="AO737" s="21">
        <f t="shared" si="160"/>
        <v>0</v>
      </c>
      <c r="AP737" s="21">
        <f t="shared" si="161"/>
        <v>0</v>
      </c>
      <c r="AQ737" s="21">
        <f t="shared" si="162"/>
        <v>0</v>
      </c>
      <c r="AR737" s="21">
        <f t="shared" si="163"/>
        <v>0</v>
      </c>
      <c r="AS737" s="21">
        <f t="shared" si="164"/>
        <v>0</v>
      </c>
      <c r="AT737" s="21">
        <f t="shared" si="165"/>
        <v>0</v>
      </c>
      <c r="AU737" s="21">
        <f t="shared" si="166"/>
        <v>0</v>
      </c>
      <c r="AV737" s="21">
        <f t="shared" si="167"/>
        <v>0</v>
      </c>
    </row>
    <row r="738" spans="1:48" ht="15.6" x14ac:dyDescent="0.3">
      <c r="A738" s="51"/>
      <c r="B738" s="50"/>
      <c r="C738" s="96"/>
      <c r="D738" s="96"/>
      <c r="E738" s="49"/>
      <c r="F738" s="52">
        <f t="shared" si="154"/>
        <v>0</v>
      </c>
      <c r="G738" s="48"/>
      <c r="H738" s="38"/>
      <c r="I738" s="54">
        <f>IF(H738=0,0,TRUNC((50/(H738+0.24)- IF($G738="w",Parameter!$B$3,Parameter!$D$3))/IF($G738="w",Parameter!$C$3,Parameter!$E$3)))</f>
        <v>0</v>
      </c>
      <c r="J738" s="105"/>
      <c r="K738" s="54">
        <f>IF(J738=0,0,TRUNC((75/(J738+0.24)- IF($G738="w",Parameter!$B$3,Parameter!$D$3))/IF($G738="w",Parameter!$C$3,Parameter!$E$3)))</f>
        <v>0</v>
      </c>
      <c r="L738" s="105"/>
      <c r="M738" s="54">
        <f>IF(L738=0,0,TRUNC((100/(L738+0.24)- IF($G738="w",Parameter!$B$3,Parameter!$D$3))/IF($G738="w",Parameter!$C$3,Parameter!$E$3)))</f>
        <v>0</v>
      </c>
      <c r="N738" s="80"/>
      <c r="O738" s="79" t="s">
        <v>44</v>
      </c>
      <c r="P738" s="81"/>
      <c r="Q738" s="54">
        <f>IF($G738="m",0,IF(AND($P738=0,$N738=0),0,TRUNC((800/($N738*60+$P738)-IF($G738="w",Parameter!$B$6,Parameter!$D$6))/IF($G738="w",Parameter!$C$6,Parameter!$E$6))))</f>
        <v>0</v>
      </c>
      <c r="R738" s="106"/>
      <c r="S738" s="73">
        <f>IF(R738=0,0,TRUNC((2000/(R738)- IF(Q738="w",Parameter!$B$6,Parameter!$D$6))/IF(Q738="w",Parameter!$C$6,Parameter!$E$6)))</f>
        <v>0</v>
      </c>
      <c r="T738" s="106"/>
      <c r="U738" s="73">
        <f>IF(T738=0,0,TRUNC((2000/(T738)- IF(Q738="w",Parameter!$B$3,Parameter!$D$3))/IF(Q738="w",Parameter!$C$3,Parameter!$E$3)))</f>
        <v>0</v>
      </c>
      <c r="V738" s="80"/>
      <c r="W738" s="79" t="s">
        <v>44</v>
      </c>
      <c r="X738" s="81"/>
      <c r="Y738" s="54">
        <f>IF($G738="w",0,IF(AND($V738=0,$X738=0),0,TRUNC((1000/($V738*60+$X738)-IF($G738="w",Parameter!$B$6,Parameter!$D$6))/IF($G738="w",Parameter!$C$6,Parameter!$E$6))))</f>
        <v>0</v>
      </c>
      <c r="Z738" s="37"/>
      <c r="AA738" s="104">
        <f>IF(Z738=0,0,TRUNC((SQRT(Z738)- IF($G738="w",Parameter!$B$11,Parameter!$D$11))/IF($G738="w",Parameter!$C$11,Parameter!$E$11)))</f>
        <v>0</v>
      </c>
      <c r="AB738" s="105"/>
      <c r="AC738" s="104">
        <f>IF(AB738=0,0,TRUNC((SQRT(AB738)- IF($G738="w",Parameter!$B$10,Parameter!$D$10))/IF($G738="w",Parameter!$C$10,Parameter!$E$10)))</f>
        <v>0</v>
      </c>
      <c r="AD738" s="38"/>
      <c r="AE738" s="55">
        <f>IF(AD738=0,0,TRUNC((SQRT(AD738)- IF($G738="w",Parameter!$B$15,Parameter!$D$15))/IF($G738="w",Parameter!$C$15,Parameter!$E$15)))</f>
        <v>0</v>
      </c>
      <c r="AF738" s="32"/>
      <c r="AG738" s="55">
        <f>IF(AF738=0,0,TRUNC((SQRT(AF738)- IF($G738="w",Parameter!$B$12,Parameter!$D$12))/IF($G738="w",Parameter!$C$12,Parameter!$E$12)))</f>
        <v>0</v>
      </c>
      <c r="AH738" s="60">
        <f t="shared" si="155"/>
        <v>0</v>
      </c>
      <c r="AI738" s="61">
        <f>LOOKUP($F738,Urkunde!$A$2:$A$16,IF($G738="w",Urkunde!$B$2:$B$16,Urkunde!$D$2:$D$16))</f>
        <v>0</v>
      </c>
      <c r="AJ738" s="61">
        <f>LOOKUP($F738,Urkunde!$A$2:$A$16,IF($G738="w",Urkunde!$C$2:$C$16,Urkunde!$E$2:$E$16))</f>
        <v>0</v>
      </c>
      <c r="AK738" s="61" t="str">
        <f t="shared" si="156"/>
        <v>-</v>
      </c>
      <c r="AL738" s="29">
        <f t="shared" si="157"/>
        <v>0</v>
      </c>
      <c r="AM738" s="21">
        <f t="shared" si="158"/>
        <v>0</v>
      </c>
      <c r="AN738" s="21">
        <f t="shared" si="159"/>
        <v>0</v>
      </c>
      <c r="AO738" s="21">
        <f t="shared" si="160"/>
        <v>0</v>
      </c>
      <c r="AP738" s="21">
        <f t="shared" si="161"/>
        <v>0</v>
      </c>
      <c r="AQ738" s="21">
        <f t="shared" si="162"/>
        <v>0</v>
      </c>
      <c r="AR738" s="21">
        <f t="shared" si="163"/>
        <v>0</v>
      </c>
      <c r="AS738" s="21">
        <f t="shared" si="164"/>
        <v>0</v>
      </c>
      <c r="AT738" s="21">
        <f t="shared" si="165"/>
        <v>0</v>
      </c>
      <c r="AU738" s="21">
        <f t="shared" si="166"/>
        <v>0</v>
      </c>
      <c r="AV738" s="21">
        <f t="shared" si="167"/>
        <v>0</v>
      </c>
    </row>
    <row r="739" spans="1:48" ht="15.6" x14ac:dyDescent="0.3">
      <c r="A739" s="51"/>
      <c r="B739" s="50"/>
      <c r="C739" s="96"/>
      <c r="D739" s="96"/>
      <c r="E739" s="49"/>
      <c r="F739" s="52">
        <f t="shared" si="154"/>
        <v>0</v>
      </c>
      <c r="G739" s="48"/>
      <c r="H739" s="38"/>
      <c r="I739" s="54">
        <f>IF(H739=0,0,TRUNC((50/(H739+0.24)- IF($G739="w",Parameter!$B$3,Parameter!$D$3))/IF($G739="w",Parameter!$C$3,Parameter!$E$3)))</f>
        <v>0</v>
      </c>
      <c r="J739" s="105"/>
      <c r="K739" s="54">
        <f>IF(J739=0,0,TRUNC((75/(J739+0.24)- IF($G739="w",Parameter!$B$3,Parameter!$D$3))/IF($G739="w",Parameter!$C$3,Parameter!$E$3)))</f>
        <v>0</v>
      </c>
      <c r="L739" s="105"/>
      <c r="M739" s="54">
        <f>IF(L739=0,0,TRUNC((100/(L739+0.24)- IF($G739="w",Parameter!$B$3,Parameter!$D$3))/IF($G739="w",Parameter!$C$3,Parameter!$E$3)))</f>
        <v>0</v>
      </c>
      <c r="N739" s="80"/>
      <c r="O739" s="79" t="s">
        <v>44</v>
      </c>
      <c r="P739" s="81"/>
      <c r="Q739" s="54">
        <f>IF($G739="m",0,IF(AND($P739=0,$N739=0),0,TRUNC((800/($N739*60+$P739)-IF($G739="w",Parameter!$B$6,Parameter!$D$6))/IF($G739="w",Parameter!$C$6,Parameter!$E$6))))</f>
        <v>0</v>
      </c>
      <c r="R739" s="106"/>
      <c r="S739" s="73">
        <f>IF(R739=0,0,TRUNC((2000/(R739)- IF(Q739="w",Parameter!$B$6,Parameter!$D$6))/IF(Q739="w",Parameter!$C$6,Parameter!$E$6)))</f>
        <v>0</v>
      </c>
      <c r="T739" s="106"/>
      <c r="U739" s="73">
        <f>IF(T739=0,0,TRUNC((2000/(T739)- IF(Q739="w",Parameter!$B$3,Parameter!$D$3))/IF(Q739="w",Parameter!$C$3,Parameter!$E$3)))</f>
        <v>0</v>
      </c>
      <c r="V739" s="80"/>
      <c r="W739" s="79" t="s">
        <v>44</v>
      </c>
      <c r="X739" s="81"/>
      <c r="Y739" s="54">
        <f>IF($G739="w",0,IF(AND($V739=0,$X739=0),0,TRUNC((1000/($V739*60+$X739)-IF($G739="w",Parameter!$B$6,Parameter!$D$6))/IF($G739="w",Parameter!$C$6,Parameter!$E$6))))</f>
        <v>0</v>
      </c>
      <c r="Z739" s="37"/>
      <c r="AA739" s="104">
        <f>IF(Z739=0,0,TRUNC((SQRT(Z739)- IF($G739="w",Parameter!$B$11,Parameter!$D$11))/IF($G739="w",Parameter!$C$11,Parameter!$E$11)))</f>
        <v>0</v>
      </c>
      <c r="AB739" s="105"/>
      <c r="AC739" s="104">
        <f>IF(AB739=0,0,TRUNC((SQRT(AB739)- IF($G739="w",Parameter!$B$10,Parameter!$D$10))/IF($G739="w",Parameter!$C$10,Parameter!$E$10)))</f>
        <v>0</v>
      </c>
      <c r="AD739" s="38"/>
      <c r="AE739" s="55">
        <f>IF(AD739=0,0,TRUNC((SQRT(AD739)- IF($G739="w",Parameter!$B$15,Parameter!$D$15))/IF($G739="w",Parameter!$C$15,Parameter!$E$15)))</f>
        <v>0</v>
      </c>
      <c r="AF739" s="32"/>
      <c r="AG739" s="55">
        <f>IF(AF739=0,0,TRUNC((SQRT(AF739)- IF($G739="w",Parameter!$B$12,Parameter!$D$12))/IF($G739="w",Parameter!$C$12,Parameter!$E$12)))</f>
        <v>0</v>
      </c>
      <c r="AH739" s="60">
        <f t="shared" si="155"/>
        <v>0</v>
      </c>
      <c r="AI739" s="61">
        <f>LOOKUP($F739,Urkunde!$A$2:$A$16,IF($G739="w",Urkunde!$B$2:$B$16,Urkunde!$D$2:$D$16))</f>
        <v>0</v>
      </c>
      <c r="AJ739" s="61">
        <f>LOOKUP($F739,Urkunde!$A$2:$A$16,IF($G739="w",Urkunde!$C$2:$C$16,Urkunde!$E$2:$E$16))</f>
        <v>0</v>
      </c>
      <c r="AK739" s="61" t="str">
        <f t="shared" si="156"/>
        <v>-</v>
      </c>
      <c r="AL739" s="29">
        <f t="shared" si="157"/>
        <v>0</v>
      </c>
      <c r="AM739" s="21">
        <f t="shared" si="158"/>
        <v>0</v>
      </c>
      <c r="AN739" s="21">
        <f t="shared" si="159"/>
        <v>0</v>
      </c>
      <c r="AO739" s="21">
        <f t="shared" si="160"/>
        <v>0</v>
      </c>
      <c r="AP739" s="21">
        <f t="shared" si="161"/>
        <v>0</v>
      </c>
      <c r="AQ739" s="21">
        <f t="shared" si="162"/>
        <v>0</v>
      </c>
      <c r="AR739" s="21">
        <f t="shared" si="163"/>
        <v>0</v>
      </c>
      <c r="AS739" s="21">
        <f t="shared" si="164"/>
        <v>0</v>
      </c>
      <c r="AT739" s="21">
        <f t="shared" si="165"/>
        <v>0</v>
      </c>
      <c r="AU739" s="21">
        <f t="shared" si="166"/>
        <v>0</v>
      </c>
      <c r="AV739" s="21">
        <f t="shared" si="167"/>
        <v>0</v>
      </c>
    </row>
    <row r="740" spans="1:48" ht="15.6" x14ac:dyDescent="0.3">
      <c r="A740" s="51"/>
      <c r="B740" s="50"/>
      <c r="C740" s="96"/>
      <c r="D740" s="96"/>
      <c r="E740" s="49"/>
      <c r="F740" s="52">
        <f t="shared" si="154"/>
        <v>0</v>
      </c>
      <c r="G740" s="48"/>
      <c r="H740" s="38"/>
      <c r="I740" s="54">
        <f>IF(H740=0,0,TRUNC((50/(H740+0.24)- IF($G740="w",Parameter!$B$3,Parameter!$D$3))/IF($G740="w",Parameter!$C$3,Parameter!$E$3)))</f>
        <v>0</v>
      </c>
      <c r="J740" s="105"/>
      <c r="K740" s="54">
        <f>IF(J740=0,0,TRUNC((75/(J740+0.24)- IF($G740="w",Parameter!$B$3,Parameter!$D$3))/IF($G740="w",Parameter!$C$3,Parameter!$E$3)))</f>
        <v>0</v>
      </c>
      <c r="L740" s="105"/>
      <c r="M740" s="54">
        <f>IF(L740=0,0,TRUNC((100/(L740+0.24)- IF($G740="w",Parameter!$B$3,Parameter!$D$3))/IF($G740="w",Parameter!$C$3,Parameter!$E$3)))</f>
        <v>0</v>
      </c>
      <c r="N740" s="80"/>
      <c r="O740" s="79" t="s">
        <v>44</v>
      </c>
      <c r="P740" s="81"/>
      <c r="Q740" s="54">
        <f>IF($G740="m",0,IF(AND($P740=0,$N740=0),0,TRUNC((800/($N740*60+$P740)-IF($G740="w",Parameter!$B$6,Parameter!$D$6))/IF($G740="w",Parameter!$C$6,Parameter!$E$6))))</f>
        <v>0</v>
      </c>
      <c r="R740" s="106"/>
      <c r="S740" s="73">
        <f>IF(R740=0,0,TRUNC((2000/(R740)- IF(Q740="w",Parameter!$B$6,Parameter!$D$6))/IF(Q740="w",Parameter!$C$6,Parameter!$E$6)))</f>
        <v>0</v>
      </c>
      <c r="T740" s="106"/>
      <c r="U740" s="73">
        <f>IF(T740=0,0,TRUNC((2000/(T740)- IF(Q740="w",Parameter!$B$3,Parameter!$D$3))/IF(Q740="w",Parameter!$C$3,Parameter!$E$3)))</f>
        <v>0</v>
      </c>
      <c r="V740" s="80"/>
      <c r="W740" s="79" t="s">
        <v>44</v>
      </c>
      <c r="X740" s="81"/>
      <c r="Y740" s="54">
        <f>IF($G740="w",0,IF(AND($V740=0,$X740=0),0,TRUNC((1000/($V740*60+$X740)-IF($G740="w",Parameter!$B$6,Parameter!$D$6))/IF($G740="w",Parameter!$C$6,Parameter!$E$6))))</f>
        <v>0</v>
      </c>
      <c r="Z740" s="37"/>
      <c r="AA740" s="104">
        <f>IF(Z740=0,0,TRUNC((SQRT(Z740)- IF($G740="w",Parameter!$B$11,Parameter!$D$11))/IF($G740="w",Parameter!$C$11,Parameter!$E$11)))</f>
        <v>0</v>
      </c>
      <c r="AB740" s="105"/>
      <c r="AC740" s="104">
        <f>IF(AB740=0,0,TRUNC((SQRT(AB740)- IF($G740="w",Parameter!$B$10,Parameter!$D$10))/IF($G740="w",Parameter!$C$10,Parameter!$E$10)))</f>
        <v>0</v>
      </c>
      <c r="AD740" s="38"/>
      <c r="AE740" s="55">
        <f>IF(AD740=0,0,TRUNC((SQRT(AD740)- IF($G740="w",Parameter!$B$15,Parameter!$D$15))/IF($G740="w",Parameter!$C$15,Parameter!$E$15)))</f>
        <v>0</v>
      </c>
      <c r="AF740" s="32"/>
      <c r="AG740" s="55">
        <f>IF(AF740=0,0,TRUNC((SQRT(AF740)- IF($G740="w",Parameter!$B$12,Parameter!$D$12))/IF($G740="w",Parameter!$C$12,Parameter!$E$12)))</f>
        <v>0</v>
      </c>
      <c r="AH740" s="60">
        <f t="shared" si="155"/>
        <v>0</v>
      </c>
      <c r="AI740" s="61">
        <f>LOOKUP($F740,Urkunde!$A$2:$A$16,IF($G740="w",Urkunde!$B$2:$B$16,Urkunde!$D$2:$D$16))</f>
        <v>0</v>
      </c>
      <c r="AJ740" s="61">
        <f>LOOKUP($F740,Urkunde!$A$2:$A$16,IF($G740="w",Urkunde!$C$2:$C$16,Urkunde!$E$2:$E$16))</f>
        <v>0</v>
      </c>
      <c r="AK740" s="61" t="str">
        <f t="shared" si="156"/>
        <v>-</v>
      </c>
      <c r="AL740" s="29">
        <f t="shared" si="157"/>
        <v>0</v>
      </c>
      <c r="AM740" s="21">
        <f t="shared" si="158"/>
        <v>0</v>
      </c>
      <c r="AN740" s="21">
        <f t="shared" si="159"/>
        <v>0</v>
      </c>
      <c r="AO740" s="21">
        <f t="shared" si="160"/>
        <v>0</v>
      </c>
      <c r="AP740" s="21">
        <f t="shared" si="161"/>
        <v>0</v>
      </c>
      <c r="AQ740" s="21">
        <f t="shared" si="162"/>
        <v>0</v>
      </c>
      <c r="AR740" s="21">
        <f t="shared" si="163"/>
        <v>0</v>
      </c>
      <c r="AS740" s="21">
        <f t="shared" si="164"/>
        <v>0</v>
      </c>
      <c r="AT740" s="21">
        <f t="shared" si="165"/>
        <v>0</v>
      </c>
      <c r="AU740" s="21">
        <f t="shared" si="166"/>
        <v>0</v>
      </c>
      <c r="AV740" s="21">
        <f t="shared" si="167"/>
        <v>0</v>
      </c>
    </row>
    <row r="741" spans="1:48" ht="15.6" x14ac:dyDescent="0.3">
      <c r="A741" s="51"/>
      <c r="B741" s="50"/>
      <c r="C741" s="96"/>
      <c r="D741" s="96"/>
      <c r="E741" s="49"/>
      <c r="F741" s="52">
        <f t="shared" si="154"/>
        <v>0</v>
      </c>
      <c r="G741" s="48"/>
      <c r="H741" s="38"/>
      <c r="I741" s="54">
        <f>IF(H741=0,0,TRUNC((50/(H741+0.24)- IF($G741="w",Parameter!$B$3,Parameter!$D$3))/IF($G741="w",Parameter!$C$3,Parameter!$E$3)))</f>
        <v>0</v>
      </c>
      <c r="J741" s="105"/>
      <c r="K741" s="54">
        <f>IF(J741=0,0,TRUNC((75/(J741+0.24)- IF($G741="w",Parameter!$B$3,Parameter!$D$3))/IF($G741="w",Parameter!$C$3,Parameter!$E$3)))</f>
        <v>0</v>
      </c>
      <c r="L741" s="105"/>
      <c r="M741" s="54">
        <f>IF(L741=0,0,TRUNC((100/(L741+0.24)- IF($G741="w",Parameter!$B$3,Parameter!$D$3))/IF($G741="w",Parameter!$C$3,Parameter!$E$3)))</f>
        <v>0</v>
      </c>
      <c r="N741" s="80"/>
      <c r="O741" s="79" t="s">
        <v>44</v>
      </c>
      <c r="P741" s="81"/>
      <c r="Q741" s="54">
        <f>IF($G741="m",0,IF(AND($P741=0,$N741=0),0,TRUNC((800/($N741*60+$P741)-IF($G741="w",Parameter!$B$6,Parameter!$D$6))/IF($G741="w",Parameter!$C$6,Parameter!$E$6))))</f>
        <v>0</v>
      </c>
      <c r="R741" s="106"/>
      <c r="S741" s="73">
        <f>IF(R741=0,0,TRUNC((2000/(R741)- IF(Q741="w",Parameter!$B$6,Parameter!$D$6))/IF(Q741="w",Parameter!$C$6,Parameter!$E$6)))</f>
        <v>0</v>
      </c>
      <c r="T741" s="106"/>
      <c r="U741" s="73">
        <f>IF(T741=0,0,TRUNC((2000/(T741)- IF(Q741="w",Parameter!$B$3,Parameter!$D$3))/IF(Q741="w",Parameter!$C$3,Parameter!$E$3)))</f>
        <v>0</v>
      </c>
      <c r="V741" s="80"/>
      <c r="W741" s="79" t="s">
        <v>44</v>
      </c>
      <c r="X741" s="81"/>
      <c r="Y741" s="54">
        <f>IF($G741="w",0,IF(AND($V741=0,$X741=0),0,TRUNC((1000/($V741*60+$X741)-IF($G741="w",Parameter!$B$6,Parameter!$D$6))/IF($G741="w",Parameter!$C$6,Parameter!$E$6))))</f>
        <v>0</v>
      </c>
      <c r="Z741" s="37"/>
      <c r="AA741" s="104">
        <f>IF(Z741=0,0,TRUNC((SQRT(Z741)- IF($G741="w",Parameter!$B$11,Parameter!$D$11))/IF($G741="w",Parameter!$C$11,Parameter!$E$11)))</f>
        <v>0</v>
      </c>
      <c r="AB741" s="105"/>
      <c r="AC741" s="104">
        <f>IF(AB741=0,0,TRUNC((SQRT(AB741)- IF($G741="w",Parameter!$B$10,Parameter!$D$10))/IF($G741="w",Parameter!$C$10,Parameter!$E$10)))</f>
        <v>0</v>
      </c>
      <c r="AD741" s="38"/>
      <c r="AE741" s="55">
        <f>IF(AD741=0,0,TRUNC((SQRT(AD741)- IF($G741="w",Parameter!$B$15,Parameter!$D$15))/IF($G741="w",Parameter!$C$15,Parameter!$E$15)))</f>
        <v>0</v>
      </c>
      <c r="AF741" s="32"/>
      <c r="AG741" s="55">
        <f>IF(AF741=0,0,TRUNC((SQRT(AF741)- IF($G741="w",Parameter!$B$12,Parameter!$D$12))/IF($G741="w",Parameter!$C$12,Parameter!$E$12)))</f>
        <v>0</v>
      </c>
      <c r="AH741" s="60">
        <f t="shared" si="155"/>
        <v>0</v>
      </c>
      <c r="AI741" s="61">
        <f>LOOKUP($F741,Urkunde!$A$2:$A$16,IF($G741="w",Urkunde!$B$2:$B$16,Urkunde!$D$2:$D$16))</f>
        <v>0</v>
      </c>
      <c r="AJ741" s="61">
        <f>LOOKUP($F741,Urkunde!$A$2:$A$16,IF($G741="w",Urkunde!$C$2:$C$16,Urkunde!$E$2:$E$16))</f>
        <v>0</v>
      </c>
      <c r="AK741" s="61" t="str">
        <f t="shared" si="156"/>
        <v>-</v>
      </c>
      <c r="AL741" s="29">
        <f t="shared" si="157"/>
        <v>0</v>
      </c>
      <c r="AM741" s="21">
        <f t="shared" si="158"/>
        <v>0</v>
      </c>
      <c r="AN741" s="21">
        <f t="shared" si="159"/>
        <v>0</v>
      </c>
      <c r="AO741" s="21">
        <f t="shared" si="160"/>
        <v>0</v>
      </c>
      <c r="AP741" s="21">
        <f t="shared" si="161"/>
        <v>0</v>
      </c>
      <c r="AQ741" s="21">
        <f t="shared" si="162"/>
        <v>0</v>
      </c>
      <c r="AR741" s="21">
        <f t="shared" si="163"/>
        <v>0</v>
      </c>
      <c r="AS741" s="21">
        <f t="shared" si="164"/>
        <v>0</v>
      </c>
      <c r="AT741" s="21">
        <f t="shared" si="165"/>
        <v>0</v>
      </c>
      <c r="AU741" s="21">
        <f t="shared" si="166"/>
        <v>0</v>
      </c>
      <c r="AV741" s="21">
        <f t="shared" si="167"/>
        <v>0</v>
      </c>
    </row>
    <row r="742" spans="1:48" ht="15.6" x14ac:dyDescent="0.3">
      <c r="A742" s="51"/>
      <c r="B742" s="50"/>
      <c r="C742" s="96"/>
      <c r="D742" s="96"/>
      <c r="E742" s="49"/>
      <c r="F742" s="52">
        <f t="shared" si="154"/>
        <v>0</v>
      </c>
      <c r="G742" s="48"/>
      <c r="H742" s="38"/>
      <c r="I742" s="54">
        <f>IF(H742=0,0,TRUNC((50/(H742+0.24)- IF($G742="w",Parameter!$B$3,Parameter!$D$3))/IF($G742="w",Parameter!$C$3,Parameter!$E$3)))</f>
        <v>0</v>
      </c>
      <c r="J742" s="105"/>
      <c r="K742" s="54">
        <f>IF(J742=0,0,TRUNC((75/(J742+0.24)- IF($G742="w",Parameter!$B$3,Parameter!$D$3))/IF($G742="w",Parameter!$C$3,Parameter!$E$3)))</f>
        <v>0</v>
      </c>
      <c r="L742" s="105"/>
      <c r="M742" s="54">
        <f>IF(L742=0,0,TRUNC((100/(L742+0.24)- IF($G742="w",Parameter!$B$3,Parameter!$D$3))/IF($G742="w",Parameter!$C$3,Parameter!$E$3)))</f>
        <v>0</v>
      </c>
      <c r="N742" s="80"/>
      <c r="O742" s="79" t="s">
        <v>44</v>
      </c>
      <c r="P742" s="81"/>
      <c r="Q742" s="54">
        <f>IF($G742="m",0,IF(AND($P742=0,$N742=0),0,TRUNC((800/($N742*60+$P742)-IF($G742="w",Parameter!$B$6,Parameter!$D$6))/IF($G742="w",Parameter!$C$6,Parameter!$E$6))))</f>
        <v>0</v>
      </c>
      <c r="R742" s="106"/>
      <c r="S742" s="73">
        <f>IF(R742=0,0,TRUNC((2000/(R742)- IF(Q742="w",Parameter!$B$6,Parameter!$D$6))/IF(Q742="w",Parameter!$C$6,Parameter!$E$6)))</f>
        <v>0</v>
      </c>
      <c r="T742" s="106"/>
      <c r="U742" s="73">
        <f>IF(T742=0,0,TRUNC((2000/(T742)- IF(Q742="w",Parameter!$B$3,Parameter!$D$3))/IF(Q742="w",Parameter!$C$3,Parameter!$E$3)))</f>
        <v>0</v>
      </c>
      <c r="V742" s="80"/>
      <c r="W742" s="79" t="s">
        <v>44</v>
      </c>
      <c r="X742" s="81"/>
      <c r="Y742" s="54">
        <f>IF($G742="w",0,IF(AND($V742=0,$X742=0),0,TRUNC((1000/($V742*60+$X742)-IF($G742="w",Parameter!$B$6,Parameter!$D$6))/IF($G742="w",Parameter!$C$6,Parameter!$E$6))))</f>
        <v>0</v>
      </c>
      <c r="Z742" s="37"/>
      <c r="AA742" s="104">
        <f>IF(Z742=0,0,TRUNC((SQRT(Z742)- IF($G742="w",Parameter!$B$11,Parameter!$D$11))/IF($G742="w",Parameter!$C$11,Parameter!$E$11)))</f>
        <v>0</v>
      </c>
      <c r="AB742" s="105"/>
      <c r="AC742" s="104">
        <f>IF(AB742=0,0,TRUNC((SQRT(AB742)- IF($G742="w",Parameter!$B$10,Parameter!$D$10))/IF($G742="w",Parameter!$C$10,Parameter!$E$10)))</f>
        <v>0</v>
      </c>
      <c r="AD742" s="38"/>
      <c r="AE742" s="55">
        <f>IF(AD742=0,0,TRUNC((SQRT(AD742)- IF($G742="w",Parameter!$B$15,Parameter!$D$15))/IF($G742="w",Parameter!$C$15,Parameter!$E$15)))</f>
        <v>0</v>
      </c>
      <c r="AF742" s="32"/>
      <c r="AG742" s="55">
        <f>IF(AF742=0,0,TRUNC((SQRT(AF742)- IF($G742="w",Parameter!$B$12,Parameter!$D$12))/IF($G742="w",Parameter!$C$12,Parameter!$E$12)))</f>
        <v>0</v>
      </c>
      <c r="AH742" s="60">
        <f t="shared" si="155"/>
        <v>0</v>
      </c>
      <c r="AI742" s="61">
        <f>LOOKUP($F742,Urkunde!$A$2:$A$16,IF($G742="w",Urkunde!$B$2:$B$16,Urkunde!$D$2:$D$16))</f>
        <v>0</v>
      </c>
      <c r="AJ742" s="61">
        <f>LOOKUP($F742,Urkunde!$A$2:$A$16,IF($G742="w",Urkunde!$C$2:$C$16,Urkunde!$E$2:$E$16))</f>
        <v>0</v>
      </c>
      <c r="AK742" s="61" t="str">
        <f t="shared" si="156"/>
        <v>-</v>
      </c>
      <c r="AL742" s="29">
        <f t="shared" si="157"/>
        <v>0</v>
      </c>
      <c r="AM742" s="21">
        <f t="shared" si="158"/>
        <v>0</v>
      </c>
      <c r="AN742" s="21">
        <f t="shared" si="159"/>
        <v>0</v>
      </c>
      <c r="AO742" s="21">
        <f t="shared" si="160"/>
        <v>0</v>
      </c>
      <c r="AP742" s="21">
        <f t="shared" si="161"/>
        <v>0</v>
      </c>
      <c r="AQ742" s="21">
        <f t="shared" si="162"/>
        <v>0</v>
      </c>
      <c r="AR742" s="21">
        <f t="shared" si="163"/>
        <v>0</v>
      </c>
      <c r="AS742" s="21">
        <f t="shared" si="164"/>
        <v>0</v>
      </c>
      <c r="AT742" s="21">
        <f t="shared" si="165"/>
        <v>0</v>
      </c>
      <c r="AU742" s="21">
        <f t="shared" si="166"/>
        <v>0</v>
      </c>
      <c r="AV742" s="21">
        <f t="shared" si="167"/>
        <v>0</v>
      </c>
    </row>
    <row r="743" spans="1:48" ht="15.6" x14ac:dyDescent="0.3">
      <c r="A743" s="51"/>
      <c r="B743" s="50"/>
      <c r="C743" s="96"/>
      <c r="D743" s="96"/>
      <c r="E743" s="49"/>
      <c r="F743" s="52">
        <f t="shared" si="154"/>
        <v>0</v>
      </c>
      <c r="G743" s="48"/>
      <c r="H743" s="38"/>
      <c r="I743" s="54">
        <f>IF(H743=0,0,TRUNC((50/(H743+0.24)- IF($G743="w",Parameter!$B$3,Parameter!$D$3))/IF($G743="w",Parameter!$C$3,Parameter!$E$3)))</f>
        <v>0</v>
      </c>
      <c r="J743" s="105"/>
      <c r="K743" s="54">
        <f>IF(J743=0,0,TRUNC((75/(J743+0.24)- IF($G743="w",Parameter!$B$3,Parameter!$D$3))/IF($G743="w",Parameter!$C$3,Parameter!$E$3)))</f>
        <v>0</v>
      </c>
      <c r="L743" s="105"/>
      <c r="M743" s="54">
        <f>IF(L743=0,0,TRUNC((100/(L743+0.24)- IF($G743="w",Parameter!$B$3,Parameter!$D$3))/IF($G743="w",Parameter!$C$3,Parameter!$E$3)))</f>
        <v>0</v>
      </c>
      <c r="N743" s="80"/>
      <c r="O743" s="79" t="s">
        <v>44</v>
      </c>
      <c r="P743" s="81"/>
      <c r="Q743" s="54">
        <f>IF($G743="m",0,IF(AND($P743=0,$N743=0),0,TRUNC((800/($N743*60+$P743)-IF($G743="w",Parameter!$B$6,Parameter!$D$6))/IF($G743="w",Parameter!$C$6,Parameter!$E$6))))</f>
        <v>0</v>
      </c>
      <c r="R743" s="106"/>
      <c r="S743" s="73">
        <f>IF(R743=0,0,TRUNC((2000/(R743)- IF(Q743="w",Parameter!$B$6,Parameter!$D$6))/IF(Q743="w",Parameter!$C$6,Parameter!$E$6)))</f>
        <v>0</v>
      </c>
      <c r="T743" s="106"/>
      <c r="U743" s="73">
        <f>IF(T743=0,0,TRUNC((2000/(T743)- IF(Q743="w",Parameter!$B$3,Parameter!$D$3))/IF(Q743="w",Parameter!$C$3,Parameter!$E$3)))</f>
        <v>0</v>
      </c>
      <c r="V743" s="80"/>
      <c r="W743" s="79" t="s">
        <v>44</v>
      </c>
      <c r="X743" s="81"/>
      <c r="Y743" s="54">
        <f>IF($G743="w",0,IF(AND($V743=0,$X743=0),0,TRUNC((1000/($V743*60+$X743)-IF($G743="w",Parameter!$B$6,Parameter!$D$6))/IF($G743="w",Parameter!$C$6,Parameter!$E$6))))</f>
        <v>0</v>
      </c>
      <c r="Z743" s="37"/>
      <c r="AA743" s="104">
        <f>IF(Z743=0,0,TRUNC((SQRT(Z743)- IF($G743="w",Parameter!$B$11,Parameter!$D$11))/IF($G743="w",Parameter!$C$11,Parameter!$E$11)))</f>
        <v>0</v>
      </c>
      <c r="AB743" s="105"/>
      <c r="AC743" s="104">
        <f>IF(AB743=0,0,TRUNC((SQRT(AB743)- IF($G743="w",Parameter!$B$10,Parameter!$D$10))/IF($G743="w",Parameter!$C$10,Parameter!$E$10)))</f>
        <v>0</v>
      </c>
      <c r="AD743" s="38"/>
      <c r="AE743" s="55">
        <f>IF(AD743=0,0,TRUNC((SQRT(AD743)- IF($G743="w",Parameter!$B$15,Parameter!$D$15))/IF($G743="w",Parameter!$C$15,Parameter!$E$15)))</f>
        <v>0</v>
      </c>
      <c r="AF743" s="32"/>
      <c r="AG743" s="55">
        <f>IF(AF743=0,0,TRUNC((SQRT(AF743)- IF($G743="w",Parameter!$B$12,Parameter!$D$12))/IF($G743="w",Parameter!$C$12,Parameter!$E$12)))</f>
        <v>0</v>
      </c>
      <c r="AH743" s="60">
        <f t="shared" si="155"/>
        <v>0</v>
      </c>
      <c r="AI743" s="61">
        <f>LOOKUP($F743,Urkunde!$A$2:$A$16,IF($G743="w",Urkunde!$B$2:$B$16,Urkunde!$D$2:$D$16))</f>
        <v>0</v>
      </c>
      <c r="AJ743" s="61">
        <f>LOOKUP($F743,Urkunde!$A$2:$A$16,IF($G743="w",Urkunde!$C$2:$C$16,Urkunde!$E$2:$E$16))</f>
        <v>0</v>
      </c>
      <c r="AK743" s="61" t="str">
        <f t="shared" si="156"/>
        <v>-</v>
      </c>
      <c r="AL743" s="29">
        <f t="shared" si="157"/>
        <v>0</v>
      </c>
      <c r="AM743" s="21">
        <f t="shared" si="158"/>
        <v>0</v>
      </c>
      <c r="AN743" s="21">
        <f t="shared" si="159"/>
        <v>0</v>
      </c>
      <c r="AO743" s="21">
        <f t="shared" si="160"/>
        <v>0</v>
      </c>
      <c r="AP743" s="21">
        <f t="shared" si="161"/>
        <v>0</v>
      </c>
      <c r="AQ743" s="21">
        <f t="shared" si="162"/>
        <v>0</v>
      </c>
      <c r="AR743" s="21">
        <f t="shared" si="163"/>
        <v>0</v>
      </c>
      <c r="AS743" s="21">
        <f t="shared" si="164"/>
        <v>0</v>
      </c>
      <c r="AT743" s="21">
        <f t="shared" si="165"/>
        <v>0</v>
      </c>
      <c r="AU743" s="21">
        <f t="shared" si="166"/>
        <v>0</v>
      </c>
      <c r="AV743" s="21">
        <f t="shared" si="167"/>
        <v>0</v>
      </c>
    </row>
    <row r="744" spans="1:48" ht="15.6" x14ac:dyDescent="0.3">
      <c r="A744" s="51"/>
      <c r="B744" s="50"/>
      <c r="C744" s="96"/>
      <c r="D744" s="96"/>
      <c r="E744" s="49"/>
      <c r="F744" s="52">
        <f t="shared" si="154"/>
        <v>0</v>
      </c>
      <c r="G744" s="48"/>
      <c r="H744" s="38"/>
      <c r="I744" s="54">
        <f>IF(H744=0,0,TRUNC((50/(H744+0.24)- IF($G744="w",Parameter!$B$3,Parameter!$D$3))/IF($G744="w",Parameter!$C$3,Parameter!$E$3)))</f>
        <v>0</v>
      </c>
      <c r="J744" s="105"/>
      <c r="K744" s="54">
        <f>IF(J744=0,0,TRUNC((75/(J744+0.24)- IF($G744="w",Parameter!$B$3,Parameter!$D$3))/IF($G744="w",Parameter!$C$3,Parameter!$E$3)))</f>
        <v>0</v>
      </c>
      <c r="L744" s="105"/>
      <c r="M744" s="54">
        <f>IF(L744=0,0,TRUNC((100/(L744+0.24)- IF($G744="w",Parameter!$B$3,Parameter!$D$3))/IF($G744="w",Parameter!$C$3,Parameter!$E$3)))</f>
        <v>0</v>
      </c>
      <c r="N744" s="80"/>
      <c r="O744" s="79" t="s">
        <v>44</v>
      </c>
      <c r="P744" s="81"/>
      <c r="Q744" s="54">
        <f>IF($G744="m",0,IF(AND($P744=0,$N744=0),0,TRUNC((800/($N744*60+$P744)-IF($G744="w",Parameter!$B$6,Parameter!$D$6))/IF($G744="w",Parameter!$C$6,Parameter!$E$6))))</f>
        <v>0</v>
      </c>
      <c r="R744" s="106"/>
      <c r="S744" s="73">
        <f>IF(R744=0,0,TRUNC((2000/(R744)- IF(Q744="w",Parameter!$B$6,Parameter!$D$6))/IF(Q744="w",Parameter!$C$6,Parameter!$E$6)))</f>
        <v>0</v>
      </c>
      <c r="T744" s="106"/>
      <c r="U744" s="73">
        <f>IF(T744=0,0,TRUNC((2000/(T744)- IF(Q744="w",Parameter!$B$3,Parameter!$D$3))/IF(Q744="w",Parameter!$C$3,Parameter!$E$3)))</f>
        <v>0</v>
      </c>
      <c r="V744" s="80"/>
      <c r="W744" s="79" t="s">
        <v>44</v>
      </c>
      <c r="X744" s="81"/>
      <c r="Y744" s="54">
        <f>IF($G744="w",0,IF(AND($V744=0,$X744=0),0,TRUNC((1000/($V744*60+$X744)-IF($G744="w",Parameter!$B$6,Parameter!$D$6))/IF($G744="w",Parameter!$C$6,Parameter!$E$6))))</f>
        <v>0</v>
      </c>
      <c r="Z744" s="37"/>
      <c r="AA744" s="104">
        <f>IF(Z744=0,0,TRUNC((SQRT(Z744)- IF($G744="w",Parameter!$B$11,Parameter!$D$11))/IF($G744="w",Parameter!$C$11,Parameter!$E$11)))</f>
        <v>0</v>
      </c>
      <c r="AB744" s="105"/>
      <c r="AC744" s="104">
        <f>IF(AB744=0,0,TRUNC((SQRT(AB744)- IF($G744="w",Parameter!$B$10,Parameter!$D$10))/IF($G744="w",Parameter!$C$10,Parameter!$E$10)))</f>
        <v>0</v>
      </c>
      <c r="AD744" s="38"/>
      <c r="AE744" s="55">
        <f>IF(AD744=0,0,TRUNC((SQRT(AD744)- IF($G744="w",Parameter!$B$15,Parameter!$D$15))/IF($G744="w",Parameter!$C$15,Parameter!$E$15)))</f>
        <v>0</v>
      </c>
      <c r="AF744" s="32"/>
      <c r="AG744" s="55">
        <f>IF(AF744=0,0,TRUNC((SQRT(AF744)- IF($G744="w",Parameter!$B$12,Parameter!$D$12))/IF($G744="w",Parameter!$C$12,Parameter!$E$12)))</f>
        <v>0</v>
      </c>
      <c r="AH744" s="60">
        <f t="shared" si="155"/>
        <v>0</v>
      </c>
      <c r="AI744" s="61">
        <f>LOOKUP($F744,Urkunde!$A$2:$A$16,IF($G744="w",Urkunde!$B$2:$B$16,Urkunde!$D$2:$D$16))</f>
        <v>0</v>
      </c>
      <c r="AJ744" s="61">
        <f>LOOKUP($F744,Urkunde!$A$2:$A$16,IF($G744="w",Urkunde!$C$2:$C$16,Urkunde!$E$2:$E$16))</f>
        <v>0</v>
      </c>
      <c r="AK744" s="61" t="str">
        <f t="shared" si="156"/>
        <v>-</v>
      </c>
      <c r="AL744" s="29">
        <f t="shared" si="157"/>
        <v>0</v>
      </c>
      <c r="AM744" s="21">
        <f t="shared" si="158"/>
        <v>0</v>
      </c>
      <c r="AN744" s="21">
        <f t="shared" si="159"/>
        <v>0</v>
      </c>
      <c r="AO744" s="21">
        <f t="shared" si="160"/>
        <v>0</v>
      </c>
      <c r="AP744" s="21">
        <f t="shared" si="161"/>
        <v>0</v>
      </c>
      <c r="AQ744" s="21">
        <f t="shared" si="162"/>
        <v>0</v>
      </c>
      <c r="AR744" s="21">
        <f t="shared" si="163"/>
        <v>0</v>
      </c>
      <c r="AS744" s="21">
        <f t="shared" si="164"/>
        <v>0</v>
      </c>
      <c r="AT744" s="21">
        <f t="shared" si="165"/>
        <v>0</v>
      </c>
      <c r="AU744" s="21">
        <f t="shared" si="166"/>
        <v>0</v>
      </c>
      <c r="AV744" s="21">
        <f t="shared" si="167"/>
        <v>0</v>
      </c>
    </row>
    <row r="745" spans="1:48" ht="15.6" x14ac:dyDescent="0.3">
      <c r="A745" s="51"/>
      <c r="B745" s="50"/>
      <c r="C745" s="96"/>
      <c r="D745" s="96"/>
      <c r="E745" s="49"/>
      <c r="F745" s="52">
        <f t="shared" si="154"/>
        <v>0</v>
      </c>
      <c r="G745" s="48"/>
      <c r="H745" s="38"/>
      <c r="I745" s="54">
        <f>IF(H745=0,0,TRUNC((50/(H745+0.24)- IF($G745="w",Parameter!$B$3,Parameter!$D$3))/IF($G745="w",Parameter!$C$3,Parameter!$E$3)))</f>
        <v>0</v>
      </c>
      <c r="J745" s="105"/>
      <c r="K745" s="54">
        <f>IF(J745=0,0,TRUNC((75/(J745+0.24)- IF($G745="w",Parameter!$B$3,Parameter!$D$3))/IF($G745="w",Parameter!$C$3,Parameter!$E$3)))</f>
        <v>0</v>
      </c>
      <c r="L745" s="105"/>
      <c r="M745" s="54">
        <f>IF(L745=0,0,TRUNC((100/(L745+0.24)- IF($G745="w",Parameter!$B$3,Parameter!$D$3))/IF($G745="w",Parameter!$C$3,Parameter!$E$3)))</f>
        <v>0</v>
      </c>
      <c r="N745" s="80"/>
      <c r="O745" s="79" t="s">
        <v>44</v>
      </c>
      <c r="P745" s="81"/>
      <c r="Q745" s="54">
        <f>IF($G745="m",0,IF(AND($P745=0,$N745=0),0,TRUNC((800/($N745*60+$P745)-IF($G745="w",Parameter!$B$6,Parameter!$D$6))/IF($G745="w",Parameter!$C$6,Parameter!$E$6))))</f>
        <v>0</v>
      </c>
      <c r="R745" s="106"/>
      <c r="S745" s="73">
        <f>IF(R745=0,0,TRUNC((2000/(R745)- IF(Q745="w",Parameter!$B$6,Parameter!$D$6))/IF(Q745="w",Parameter!$C$6,Parameter!$E$6)))</f>
        <v>0</v>
      </c>
      <c r="T745" s="106"/>
      <c r="U745" s="73">
        <f>IF(T745=0,0,TRUNC((2000/(T745)- IF(Q745="w",Parameter!$B$3,Parameter!$D$3))/IF(Q745="w",Parameter!$C$3,Parameter!$E$3)))</f>
        <v>0</v>
      </c>
      <c r="V745" s="80"/>
      <c r="W745" s="79" t="s">
        <v>44</v>
      </c>
      <c r="X745" s="81"/>
      <c r="Y745" s="54">
        <f>IF($G745="w",0,IF(AND($V745=0,$X745=0),0,TRUNC((1000/($V745*60+$X745)-IF($G745="w",Parameter!$B$6,Parameter!$D$6))/IF($G745="w",Parameter!$C$6,Parameter!$E$6))))</f>
        <v>0</v>
      </c>
      <c r="Z745" s="37"/>
      <c r="AA745" s="104">
        <f>IF(Z745=0,0,TRUNC((SQRT(Z745)- IF($G745="w",Parameter!$B$11,Parameter!$D$11))/IF($G745="w",Parameter!$C$11,Parameter!$E$11)))</f>
        <v>0</v>
      </c>
      <c r="AB745" s="105"/>
      <c r="AC745" s="104">
        <f>IF(AB745=0,0,TRUNC((SQRT(AB745)- IF($G745="w",Parameter!$B$10,Parameter!$D$10))/IF($G745="w",Parameter!$C$10,Parameter!$E$10)))</f>
        <v>0</v>
      </c>
      <c r="AD745" s="38"/>
      <c r="AE745" s="55">
        <f>IF(AD745=0,0,TRUNC((SQRT(AD745)- IF($G745="w",Parameter!$B$15,Parameter!$D$15))/IF($G745="w",Parameter!$C$15,Parameter!$E$15)))</f>
        <v>0</v>
      </c>
      <c r="AF745" s="32"/>
      <c r="AG745" s="55">
        <f>IF(AF745=0,0,TRUNC((SQRT(AF745)- IF($G745="w",Parameter!$B$12,Parameter!$D$12))/IF($G745="w",Parameter!$C$12,Parameter!$E$12)))</f>
        <v>0</v>
      </c>
      <c r="AH745" s="60">
        <f t="shared" si="155"/>
        <v>0</v>
      </c>
      <c r="AI745" s="61">
        <f>LOOKUP($F745,Urkunde!$A$2:$A$16,IF($G745="w",Urkunde!$B$2:$B$16,Urkunde!$D$2:$D$16))</f>
        <v>0</v>
      </c>
      <c r="AJ745" s="61">
        <f>LOOKUP($F745,Urkunde!$A$2:$A$16,IF($G745="w",Urkunde!$C$2:$C$16,Urkunde!$E$2:$E$16))</f>
        <v>0</v>
      </c>
      <c r="AK745" s="61" t="str">
        <f t="shared" si="156"/>
        <v>-</v>
      </c>
      <c r="AL745" s="29">
        <f t="shared" si="157"/>
        <v>0</v>
      </c>
      <c r="AM745" s="21">
        <f t="shared" si="158"/>
        <v>0</v>
      </c>
      <c r="AN745" s="21">
        <f t="shared" si="159"/>
        <v>0</v>
      </c>
      <c r="AO745" s="21">
        <f t="shared" si="160"/>
        <v>0</v>
      </c>
      <c r="AP745" s="21">
        <f t="shared" si="161"/>
        <v>0</v>
      </c>
      <c r="AQ745" s="21">
        <f t="shared" si="162"/>
        <v>0</v>
      </c>
      <c r="AR745" s="21">
        <f t="shared" si="163"/>
        <v>0</v>
      </c>
      <c r="AS745" s="21">
        <f t="shared" si="164"/>
        <v>0</v>
      </c>
      <c r="AT745" s="21">
        <f t="shared" si="165"/>
        <v>0</v>
      </c>
      <c r="AU745" s="21">
        <f t="shared" si="166"/>
        <v>0</v>
      </c>
      <c r="AV745" s="21">
        <f t="shared" si="167"/>
        <v>0</v>
      </c>
    </row>
    <row r="746" spans="1:48" ht="15.6" x14ac:dyDescent="0.3">
      <c r="A746" s="51"/>
      <c r="B746" s="50"/>
      <c r="C746" s="96"/>
      <c r="D746" s="96"/>
      <c r="E746" s="49"/>
      <c r="F746" s="52">
        <f t="shared" si="154"/>
        <v>0</v>
      </c>
      <c r="G746" s="48"/>
      <c r="H746" s="38"/>
      <c r="I746" s="54">
        <f>IF(H746=0,0,TRUNC((50/(H746+0.24)- IF($G746="w",Parameter!$B$3,Parameter!$D$3))/IF($G746="w",Parameter!$C$3,Parameter!$E$3)))</f>
        <v>0</v>
      </c>
      <c r="J746" s="105"/>
      <c r="K746" s="54">
        <f>IF(J746=0,0,TRUNC((75/(J746+0.24)- IF($G746="w",Parameter!$B$3,Parameter!$D$3))/IF($G746="w",Parameter!$C$3,Parameter!$E$3)))</f>
        <v>0</v>
      </c>
      <c r="L746" s="105"/>
      <c r="M746" s="54">
        <f>IF(L746=0,0,TRUNC((100/(L746+0.24)- IF($G746="w",Parameter!$B$3,Parameter!$D$3))/IF($G746="w",Parameter!$C$3,Parameter!$E$3)))</f>
        <v>0</v>
      </c>
      <c r="N746" s="80"/>
      <c r="O746" s="79" t="s">
        <v>44</v>
      </c>
      <c r="P746" s="81"/>
      <c r="Q746" s="54">
        <f>IF($G746="m",0,IF(AND($P746=0,$N746=0),0,TRUNC((800/($N746*60+$P746)-IF($G746="w",Parameter!$B$6,Parameter!$D$6))/IF($G746="w",Parameter!$C$6,Parameter!$E$6))))</f>
        <v>0</v>
      </c>
      <c r="R746" s="106"/>
      <c r="S746" s="73">
        <f>IF(R746=0,0,TRUNC((2000/(R746)- IF(Q746="w",Parameter!$B$6,Parameter!$D$6))/IF(Q746="w",Parameter!$C$6,Parameter!$E$6)))</f>
        <v>0</v>
      </c>
      <c r="T746" s="106"/>
      <c r="U746" s="73">
        <f>IF(T746=0,0,TRUNC((2000/(T746)- IF(Q746="w",Parameter!$B$3,Parameter!$D$3))/IF(Q746="w",Parameter!$C$3,Parameter!$E$3)))</f>
        <v>0</v>
      </c>
      <c r="V746" s="80"/>
      <c r="W746" s="79" t="s">
        <v>44</v>
      </c>
      <c r="X746" s="81"/>
      <c r="Y746" s="54">
        <f>IF($G746="w",0,IF(AND($V746=0,$X746=0),0,TRUNC((1000/($V746*60+$X746)-IF($G746="w",Parameter!$B$6,Parameter!$D$6))/IF($G746="w",Parameter!$C$6,Parameter!$E$6))))</f>
        <v>0</v>
      </c>
      <c r="Z746" s="37"/>
      <c r="AA746" s="104">
        <f>IF(Z746=0,0,TRUNC((SQRT(Z746)- IF($G746="w",Parameter!$B$11,Parameter!$D$11))/IF($G746="w",Parameter!$C$11,Parameter!$E$11)))</f>
        <v>0</v>
      </c>
      <c r="AB746" s="105"/>
      <c r="AC746" s="104">
        <f>IF(AB746=0,0,TRUNC((SQRT(AB746)- IF($G746="w",Parameter!$B$10,Parameter!$D$10))/IF($G746="w",Parameter!$C$10,Parameter!$E$10)))</f>
        <v>0</v>
      </c>
      <c r="AD746" s="38"/>
      <c r="AE746" s="55">
        <f>IF(AD746=0,0,TRUNC((SQRT(AD746)- IF($G746="w",Parameter!$B$15,Parameter!$D$15))/IF($G746="w",Parameter!$C$15,Parameter!$E$15)))</f>
        <v>0</v>
      </c>
      <c r="AF746" s="32"/>
      <c r="AG746" s="55">
        <f>IF(AF746=0,0,TRUNC((SQRT(AF746)- IF($G746="w",Parameter!$B$12,Parameter!$D$12))/IF($G746="w",Parameter!$C$12,Parameter!$E$12)))</f>
        <v>0</v>
      </c>
      <c r="AH746" s="60">
        <f t="shared" si="155"/>
        <v>0</v>
      </c>
      <c r="AI746" s="61">
        <f>LOOKUP($F746,Urkunde!$A$2:$A$16,IF($G746="w",Urkunde!$B$2:$B$16,Urkunde!$D$2:$D$16))</f>
        <v>0</v>
      </c>
      <c r="AJ746" s="61">
        <f>LOOKUP($F746,Urkunde!$A$2:$A$16,IF($G746="w",Urkunde!$C$2:$C$16,Urkunde!$E$2:$E$16))</f>
        <v>0</v>
      </c>
      <c r="AK746" s="61" t="str">
        <f t="shared" si="156"/>
        <v>-</v>
      </c>
      <c r="AL746" s="29">
        <f t="shared" si="157"/>
        <v>0</v>
      </c>
      <c r="AM746" s="21">
        <f t="shared" si="158"/>
        <v>0</v>
      </c>
      <c r="AN746" s="21">
        <f t="shared" si="159"/>
        <v>0</v>
      </c>
      <c r="AO746" s="21">
        <f t="shared" si="160"/>
        <v>0</v>
      </c>
      <c r="AP746" s="21">
        <f t="shared" si="161"/>
        <v>0</v>
      </c>
      <c r="AQ746" s="21">
        <f t="shared" si="162"/>
        <v>0</v>
      </c>
      <c r="AR746" s="21">
        <f t="shared" si="163"/>
        <v>0</v>
      </c>
      <c r="AS746" s="21">
        <f t="shared" si="164"/>
        <v>0</v>
      </c>
      <c r="AT746" s="21">
        <f t="shared" si="165"/>
        <v>0</v>
      </c>
      <c r="AU746" s="21">
        <f t="shared" si="166"/>
        <v>0</v>
      </c>
      <c r="AV746" s="21">
        <f t="shared" si="167"/>
        <v>0</v>
      </c>
    </row>
    <row r="747" spans="1:48" ht="15.6" x14ac:dyDescent="0.3">
      <c r="A747" s="51"/>
      <c r="B747" s="50"/>
      <c r="C747" s="96"/>
      <c r="D747" s="96"/>
      <c r="E747" s="49"/>
      <c r="F747" s="52">
        <f t="shared" si="154"/>
        <v>0</v>
      </c>
      <c r="G747" s="48"/>
      <c r="H747" s="38"/>
      <c r="I747" s="54">
        <f>IF(H747=0,0,TRUNC((50/(H747+0.24)- IF($G747="w",Parameter!$B$3,Parameter!$D$3))/IF($G747="w",Parameter!$C$3,Parameter!$E$3)))</f>
        <v>0</v>
      </c>
      <c r="J747" s="105"/>
      <c r="K747" s="54">
        <f>IF(J747=0,0,TRUNC((75/(J747+0.24)- IF($G747="w",Parameter!$B$3,Parameter!$D$3))/IF($G747="w",Parameter!$C$3,Parameter!$E$3)))</f>
        <v>0</v>
      </c>
      <c r="L747" s="105"/>
      <c r="M747" s="54">
        <f>IF(L747=0,0,TRUNC((100/(L747+0.24)- IF($G747="w",Parameter!$B$3,Parameter!$D$3))/IF($G747="w",Parameter!$C$3,Parameter!$E$3)))</f>
        <v>0</v>
      </c>
      <c r="N747" s="80"/>
      <c r="O747" s="79" t="s">
        <v>44</v>
      </c>
      <c r="P747" s="81"/>
      <c r="Q747" s="54">
        <f>IF($G747="m",0,IF(AND($P747=0,$N747=0),0,TRUNC((800/($N747*60+$P747)-IF($G747="w",Parameter!$B$6,Parameter!$D$6))/IF($G747="w",Parameter!$C$6,Parameter!$E$6))))</f>
        <v>0</v>
      </c>
      <c r="R747" s="106"/>
      <c r="S747" s="73">
        <f>IF(R747=0,0,TRUNC((2000/(R747)- IF(Q747="w",Parameter!$B$6,Parameter!$D$6))/IF(Q747="w",Parameter!$C$6,Parameter!$E$6)))</f>
        <v>0</v>
      </c>
      <c r="T747" s="106"/>
      <c r="U747" s="73">
        <f>IF(T747=0,0,TRUNC((2000/(T747)- IF(Q747="w",Parameter!$B$3,Parameter!$D$3))/IF(Q747="w",Parameter!$C$3,Parameter!$E$3)))</f>
        <v>0</v>
      </c>
      <c r="V747" s="80"/>
      <c r="W747" s="79" t="s">
        <v>44</v>
      </c>
      <c r="X747" s="81"/>
      <c r="Y747" s="54">
        <f>IF($G747="w",0,IF(AND($V747=0,$X747=0),0,TRUNC((1000/($V747*60+$X747)-IF($G747="w",Parameter!$B$6,Parameter!$D$6))/IF($G747="w",Parameter!$C$6,Parameter!$E$6))))</f>
        <v>0</v>
      </c>
      <c r="Z747" s="37"/>
      <c r="AA747" s="104">
        <f>IF(Z747=0,0,TRUNC((SQRT(Z747)- IF($G747="w",Parameter!$B$11,Parameter!$D$11))/IF($G747="w",Parameter!$C$11,Parameter!$E$11)))</f>
        <v>0</v>
      </c>
      <c r="AB747" s="105"/>
      <c r="AC747" s="104">
        <f>IF(AB747=0,0,TRUNC((SQRT(AB747)- IF($G747="w",Parameter!$B$10,Parameter!$D$10))/IF($G747="w",Parameter!$C$10,Parameter!$E$10)))</f>
        <v>0</v>
      </c>
      <c r="AD747" s="38"/>
      <c r="AE747" s="55">
        <f>IF(AD747=0,0,TRUNC((SQRT(AD747)- IF($G747="w",Parameter!$B$15,Parameter!$D$15))/IF($G747="w",Parameter!$C$15,Parameter!$E$15)))</f>
        <v>0</v>
      </c>
      <c r="AF747" s="32"/>
      <c r="AG747" s="55">
        <f>IF(AF747=0,0,TRUNC((SQRT(AF747)- IF($G747="w",Parameter!$B$12,Parameter!$D$12))/IF($G747="w",Parameter!$C$12,Parameter!$E$12)))</f>
        <v>0</v>
      </c>
      <c r="AH747" s="60">
        <f t="shared" si="155"/>
        <v>0</v>
      </c>
      <c r="AI747" s="61">
        <f>LOOKUP($F747,Urkunde!$A$2:$A$16,IF($G747="w",Urkunde!$B$2:$B$16,Urkunde!$D$2:$D$16))</f>
        <v>0</v>
      </c>
      <c r="AJ747" s="61">
        <f>LOOKUP($F747,Urkunde!$A$2:$A$16,IF($G747="w",Urkunde!$C$2:$C$16,Urkunde!$E$2:$E$16))</f>
        <v>0</v>
      </c>
      <c r="AK747" s="61" t="str">
        <f t="shared" si="156"/>
        <v>-</v>
      </c>
      <c r="AL747" s="29">
        <f t="shared" si="157"/>
        <v>0</v>
      </c>
      <c r="AM747" s="21">
        <f t="shared" si="158"/>
        <v>0</v>
      </c>
      <c r="AN747" s="21">
        <f t="shared" si="159"/>
        <v>0</v>
      </c>
      <c r="AO747" s="21">
        <f t="shared" si="160"/>
        <v>0</v>
      </c>
      <c r="AP747" s="21">
        <f t="shared" si="161"/>
        <v>0</v>
      </c>
      <c r="AQ747" s="21">
        <f t="shared" si="162"/>
        <v>0</v>
      </c>
      <c r="AR747" s="21">
        <f t="shared" si="163"/>
        <v>0</v>
      </c>
      <c r="AS747" s="21">
        <f t="shared" si="164"/>
        <v>0</v>
      </c>
      <c r="AT747" s="21">
        <f t="shared" si="165"/>
        <v>0</v>
      </c>
      <c r="AU747" s="21">
        <f t="shared" si="166"/>
        <v>0</v>
      </c>
      <c r="AV747" s="21">
        <f t="shared" si="167"/>
        <v>0</v>
      </c>
    </row>
    <row r="748" spans="1:48" ht="15.6" x14ac:dyDescent="0.3">
      <c r="A748" s="51"/>
      <c r="B748" s="50"/>
      <c r="C748" s="96"/>
      <c r="D748" s="96"/>
      <c r="E748" s="49"/>
      <c r="F748" s="52">
        <f t="shared" si="154"/>
        <v>0</v>
      </c>
      <c r="G748" s="48"/>
      <c r="H748" s="38"/>
      <c r="I748" s="54">
        <f>IF(H748=0,0,TRUNC((50/(H748+0.24)- IF($G748="w",Parameter!$B$3,Parameter!$D$3))/IF($G748="w",Parameter!$C$3,Parameter!$E$3)))</f>
        <v>0</v>
      </c>
      <c r="J748" s="105"/>
      <c r="K748" s="54">
        <f>IF(J748=0,0,TRUNC((75/(J748+0.24)- IF($G748="w",Parameter!$B$3,Parameter!$D$3))/IF($G748="w",Parameter!$C$3,Parameter!$E$3)))</f>
        <v>0</v>
      </c>
      <c r="L748" s="105"/>
      <c r="M748" s="54">
        <f>IF(L748=0,0,TRUNC((100/(L748+0.24)- IF($G748="w",Parameter!$B$3,Parameter!$D$3))/IF($G748="w",Parameter!$C$3,Parameter!$E$3)))</f>
        <v>0</v>
      </c>
      <c r="N748" s="80"/>
      <c r="O748" s="79" t="s">
        <v>44</v>
      </c>
      <c r="P748" s="81"/>
      <c r="Q748" s="54">
        <f>IF($G748="m",0,IF(AND($P748=0,$N748=0),0,TRUNC((800/($N748*60+$P748)-IF($G748="w",Parameter!$B$6,Parameter!$D$6))/IF($G748="w",Parameter!$C$6,Parameter!$E$6))))</f>
        <v>0</v>
      </c>
      <c r="R748" s="106"/>
      <c r="S748" s="73">
        <f>IF(R748=0,0,TRUNC((2000/(R748)- IF(Q748="w",Parameter!$B$6,Parameter!$D$6))/IF(Q748="w",Parameter!$C$6,Parameter!$E$6)))</f>
        <v>0</v>
      </c>
      <c r="T748" s="106"/>
      <c r="U748" s="73">
        <f>IF(T748=0,0,TRUNC((2000/(T748)- IF(Q748="w",Parameter!$B$3,Parameter!$D$3))/IF(Q748="w",Parameter!$C$3,Parameter!$E$3)))</f>
        <v>0</v>
      </c>
      <c r="V748" s="80"/>
      <c r="W748" s="79" t="s">
        <v>44</v>
      </c>
      <c r="X748" s="81"/>
      <c r="Y748" s="54">
        <f>IF($G748="w",0,IF(AND($V748=0,$X748=0),0,TRUNC((1000/($V748*60+$X748)-IF($G748="w",Parameter!$B$6,Parameter!$D$6))/IF($G748="w",Parameter!$C$6,Parameter!$E$6))))</f>
        <v>0</v>
      </c>
      <c r="Z748" s="37"/>
      <c r="AA748" s="104">
        <f>IF(Z748=0,0,TRUNC((SQRT(Z748)- IF($G748="w",Parameter!$B$11,Parameter!$D$11))/IF($G748="w",Parameter!$C$11,Parameter!$E$11)))</f>
        <v>0</v>
      </c>
      <c r="AB748" s="105"/>
      <c r="AC748" s="104">
        <f>IF(AB748=0,0,TRUNC((SQRT(AB748)- IF($G748="w",Parameter!$B$10,Parameter!$D$10))/IF($G748="w",Parameter!$C$10,Parameter!$E$10)))</f>
        <v>0</v>
      </c>
      <c r="AD748" s="38"/>
      <c r="AE748" s="55">
        <f>IF(AD748=0,0,TRUNC((SQRT(AD748)- IF($G748="w",Parameter!$B$15,Parameter!$D$15))/IF($G748="w",Parameter!$C$15,Parameter!$E$15)))</f>
        <v>0</v>
      </c>
      <c r="AF748" s="32"/>
      <c r="AG748" s="55">
        <f>IF(AF748=0,0,TRUNC((SQRT(AF748)- IF($G748="w",Parameter!$B$12,Parameter!$D$12))/IF($G748="w",Parameter!$C$12,Parameter!$E$12)))</f>
        <v>0</v>
      </c>
      <c r="AH748" s="60">
        <f t="shared" si="155"/>
        <v>0</v>
      </c>
      <c r="AI748" s="61">
        <f>LOOKUP($F748,Urkunde!$A$2:$A$16,IF($G748="w",Urkunde!$B$2:$B$16,Urkunde!$D$2:$D$16))</f>
        <v>0</v>
      </c>
      <c r="AJ748" s="61">
        <f>LOOKUP($F748,Urkunde!$A$2:$A$16,IF($G748="w",Urkunde!$C$2:$C$16,Urkunde!$E$2:$E$16))</f>
        <v>0</v>
      </c>
      <c r="AK748" s="61" t="str">
        <f t="shared" si="156"/>
        <v>-</v>
      </c>
      <c r="AL748" s="29">
        <f t="shared" si="157"/>
        <v>0</v>
      </c>
      <c r="AM748" s="21">
        <f t="shared" si="158"/>
        <v>0</v>
      </c>
      <c r="AN748" s="21">
        <f t="shared" si="159"/>
        <v>0</v>
      </c>
      <c r="AO748" s="21">
        <f t="shared" si="160"/>
        <v>0</v>
      </c>
      <c r="AP748" s="21">
        <f t="shared" si="161"/>
        <v>0</v>
      </c>
      <c r="AQ748" s="21">
        <f t="shared" si="162"/>
        <v>0</v>
      </c>
      <c r="AR748" s="21">
        <f t="shared" si="163"/>
        <v>0</v>
      </c>
      <c r="AS748" s="21">
        <f t="shared" si="164"/>
        <v>0</v>
      </c>
      <c r="AT748" s="21">
        <f t="shared" si="165"/>
        <v>0</v>
      </c>
      <c r="AU748" s="21">
        <f t="shared" si="166"/>
        <v>0</v>
      </c>
      <c r="AV748" s="21">
        <f t="shared" si="167"/>
        <v>0</v>
      </c>
    </row>
    <row r="749" spans="1:48" ht="15.6" x14ac:dyDescent="0.3">
      <c r="A749" s="51"/>
      <c r="B749" s="50"/>
      <c r="C749" s="96"/>
      <c r="D749" s="96"/>
      <c r="E749" s="49"/>
      <c r="F749" s="52">
        <f t="shared" si="154"/>
        <v>0</v>
      </c>
      <c r="G749" s="48"/>
      <c r="H749" s="38"/>
      <c r="I749" s="54">
        <f>IF(H749=0,0,TRUNC((50/(H749+0.24)- IF($G749="w",Parameter!$B$3,Parameter!$D$3))/IF($G749="w",Parameter!$C$3,Parameter!$E$3)))</f>
        <v>0</v>
      </c>
      <c r="J749" s="105"/>
      <c r="K749" s="54">
        <f>IF(J749=0,0,TRUNC((75/(J749+0.24)- IF($G749="w",Parameter!$B$3,Parameter!$D$3))/IF($G749="w",Parameter!$C$3,Parameter!$E$3)))</f>
        <v>0</v>
      </c>
      <c r="L749" s="105"/>
      <c r="M749" s="54">
        <f>IF(L749=0,0,TRUNC((100/(L749+0.24)- IF($G749="w",Parameter!$B$3,Parameter!$D$3))/IF($G749="w",Parameter!$C$3,Parameter!$E$3)))</f>
        <v>0</v>
      </c>
      <c r="N749" s="80"/>
      <c r="O749" s="79" t="s">
        <v>44</v>
      </c>
      <c r="P749" s="81"/>
      <c r="Q749" s="54">
        <f>IF($G749="m",0,IF(AND($P749=0,$N749=0),0,TRUNC((800/($N749*60+$P749)-IF($G749="w",Parameter!$B$6,Parameter!$D$6))/IF($G749="w",Parameter!$C$6,Parameter!$E$6))))</f>
        <v>0</v>
      </c>
      <c r="R749" s="106"/>
      <c r="S749" s="73">
        <f>IF(R749=0,0,TRUNC((2000/(R749)- IF(Q749="w",Parameter!$B$6,Parameter!$D$6))/IF(Q749="w",Parameter!$C$6,Parameter!$E$6)))</f>
        <v>0</v>
      </c>
      <c r="T749" s="106"/>
      <c r="U749" s="73">
        <f>IF(T749=0,0,TRUNC((2000/(T749)- IF(Q749="w",Parameter!$B$3,Parameter!$D$3))/IF(Q749="w",Parameter!$C$3,Parameter!$E$3)))</f>
        <v>0</v>
      </c>
      <c r="V749" s="80"/>
      <c r="W749" s="79" t="s">
        <v>44</v>
      </c>
      <c r="X749" s="81"/>
      <c r="Y749" s="54">
        <f>IF($G749="w",0,IF(AND($V749=0,$X749=0),0,TRUNC((1000/($V749*60+$X749)-IF($G749="w",Parameter!$B$6,Parameter!$D$6))/IF($G749="w",Parameter!$C$6,Parameter!$E$6))))</f>
        <v>0</v>
      </c>
      <c r="Z749" s="37"/>
      <c r="AA749" s="104">
        <f>IF(Z749=0,0,TRUNC((SQRT(Z749)- IF($G749="w",Parameter!$B$11,Parameter!$D$11))/IF($G749="w",Parameter!$C$11,Parameter!$E$11)))</f>
        <v>0</v>
      </c>
      <c r="AB749" s="105"/>
      <c r="AC749" s="104">
        <f>IF(AB749=0,0,TRUNC((SQRT(AB749)- IF($G749="w",Parameter!$B$10,Parameter!$D$10))/IF($G749="w",Parameter!$C$10,Parameter!$E$10)))</f>
        <v>0</v>
      </c>
      <c r="AD749" s="38"/>
      <c r="AE749" s="55">
        <f>IF(AD749=0,0,TRUNC((SQRT(AD749)- IF($G749="w",Parameter!$B$15,Parameter!$D$15))/IF($G749="w",Parameter!$C$15,Parameter!$E$15)))</f>
        <v>0</v>
      </c>
      <c r="AF749" s="32"/>
      <c r="AG749" s="55">
        <f>IF(AF749=0,0,TRUNC((SQRT(AF749)- IF($G749="w",Parameter!$B$12,Parameter!$D$12))/IF($G749="w",Parameter!$C$12,Parameter!$E$12)))</f>
        <v>0</v>
      </c>
      <c r="AH749" s="60">
        <f t="shared" si="155"/>
        <v>0</v>
      </c>
      <c r="AI749" s="61">
        <f>LOOKUP($F749,Urkunde!$A$2:$A$16,IF($G749="w",Urkunde!$B$2:$B$16,Urkunde!$D$2:$D$16))</f>
        <v>0</v>
      </c>
      <c r="AJ749" s="61">
        <f>LOOKUP($F749,Urkunde!$A$2:$A$16,IF($G749="w",Urkunde!$C$2:$C$16,Urkunde!$E$2:$E$16))</f>
        <v>0</v>
      </c>
      <c r="AK749" s="61" t="str">
        <f t="shared" si="156"/>
        <v>-</v>
      </c>
      <c r="AL749" s="29">
        <f t="shared" si="157"/>
        <v>0</v>
      </c>
      <c r="AM749" s="21">
        <f t="shared" si="158"/>
        <v>0</v>
      </c>
      <c r="AN749" s="21">
        <f t="shared" si="159"/>
        <v>0</v>
      </c>
      <c r="AO749" s="21">
        <f t="shared" si="160"/>
        <v>0</v>
      </c>
      <c r="AP749" s="21">
        <f t="shared" si="161"/>
        <v>0</v>
      </c>
      <c r="AQ749" s="21">
        <f t="shared" si="162"/>
        <v>0</v>
      </c>
      <c r="AR749" s="21">
        <f t="shared" si="163"/>
        <v>0</v>
      </c>
      <c r="AS749" s="21">
        <f t="shared" si="164"/>
        <v>0</v>
      </c>
      <c r="AT749" s="21">
        <f t="shared" si="165"/>
        <v>0</v>
      </c>
      <c r="AU749" s="21">
        <f t="shared" si="166"/>
        <v>0</v>
      </c>
      <c r="AV749" s="21">
        <f t="shared" si="167"/>
        <v>0</v>
      </c>
    </row>
    <row r="750" spans="1:48" ht="15.6" x14ac:dyDescent="0.3">
      <c r="A750" s="51"/>
      <c r="B750" s="50"/>
      <c r="C750" s="96"/>
      <c r="D750" s="96"/>
      <c r="E750" s="49"/>
      <c r="F750" s="52">
        <f t="shared" si="154"/>
        <v>0</v>
      </c>
      <c r="G750" s="48"/>
      <c r="H750" s="38"/>
      <c r="I750" s="54">
        <f>IF(H750=0,0,TRUNC((50/(H750+0.24)- IF($G750="w",Parameter!$B$3,Parameter!$D$3))/IF($G750="w",Parameter!$C$3,Parameter!$E$3)))</f>
        <v>0</v>
      </c>
      <c r="J750" s="105"/>
      <c r="K750" s="54">
        <f>IF(J750=0,0,TRUNC((75/(J750+0.24)- IF($G750="w",Parameter!$B$3,Parameter!$D$3))/IF($G750="w",Parameter!$C$3,Parameter!$E$3)))</f>
        <v>0</v>
      </c>
      <c r="L750" s="105"/>
      <c r="M750" s="54">
        <f>IF(L750=0,0,TRUNC((100/(L750+0.24)- IF($G750="w",Parameter!$B$3,Parameter!$D$3))/IF($G750="w",Parameter!$C$3,Parameter!$E$3)))</f>
        <v>0</v>
      </c>
      <c r="N750" s="80"/>
      <c r="O750" s="79" t="s">
        <v>44</v>
      </c>
      <c r="P750" s="81"/>
      <c r="Q750" s="54">
        <f>IF($G750="m",0,IF(AND($P750=0,$N750=0),0,TRUNC((800/($N750*60+$P750)-IF($G750="w",Parameter!$B$6,Parameter!$D$6))/IF($G750="w",Parameter!$C$6,Parameter!$E$6))))</f>
        <v>0</v>
      </c>
      <c r="R750" s="106"/>
      <c r="S750" s="73">
        <f>IF(R750=0,0,TRUNC((2000/(R750)- IF(Q750="w",Parameter!$B$6,Parameter!$D$6))/IF(Q750="w",Parameter!$C$6,Parameter!$E$6)))</f>
        <v>0</v>
      </c>
      <c r="T750" s="106"/>
      <c r="U750" s="73">
        <f>IF(T750=0,0,TRUNC((2000/(T750)- IF(Q750="w",Parameter!$B$3,Parameter!$D$3))/IF(Q750="w",Parameter!$C$3,Parameter!$E$3)))</f>
        <v>0</v>
      </c>
      <c r="V750" s="80"/>
      <c r="W750" s="79" t="s">
        <v>44</v>
      </c>
      <c r="X750" s="81"/>
      <c r="Y750" s="54">
        <f>IF($G750="w",0,IF(AND($V750=0,$X750=0),0,TRUNC((1000/($V750*60+$X750)-IF($G750="w",Parameter!$B$6,Parameter!$D$6))/IF($G750="w",Parameter!$C$6,Parameter!$E$6))))</f>
        <v>0</v>
      </c>
      <c r="Z750" s="37"/>
      <c r="AA750" s="104">
        <f>IF(Z750=0,0,TRUNC((SQRT(Z750)- IF($G750="w",Parameter!$B$11,Parameter!$D$11))/IF($G750="w",Parameter!$C$11,Parameter!$E$11)))</f>
        <v>0</v>
      </c>
      <c r="AB750" s="105"/>
      <c r="AC750" s="104">
        <f>IF(AB750=0,0,TRUNC((SQRT(AB750)- IF($G750="w",Parameter!$B$10,Parameter!$D$10))/IF($G750="w",Parameter!$C$10,Parameter!$E$10)))</f>
        <v>0</v>
      </c>
      <c r="AD750" s="38"/>
      <c r="AE750" s="55">
        <f>IF(AD750=0,0,TRUNC((SQRT(AD750)- IF($G750="w",Parameter!$B$15,Parameter!$D$15))/IF($G750="w",Parameter!$C$15,Parameter!$E$15)))</f>
        <v>0</v>
      </c>
      <c r="AF750" s="32"/>
      <c r="AG750" s="55">
        <f>IF(AF750=0,0,TRUNC((SQRT(AF750)- IF($G750="w",Parameter!$B$12,Parameter!$D$12))/IF($G750="w",Parameter!$C$12,Parameter!$E$12)))</f>
        <v>0</v>
      </c>
      <c r="AH750" s="60">
        <f t="shared" si="155"/>
        <v>0</v>
      </c>
      <c r="AI750" s="61">
        <f>LOOKUP($F750,Urkunde!$A$2:$A$16,IF($G750="w",Urkunde!$B$2:$B$16,Urkunde!$D$2:$D$16))</f>
        <v>0</v>
      </c>
      <c r="AJ750" s="61">
        <f>LOOKUP($F750,Urkunde!$A$2:$A$16,IF($G750="w",Urkunde!$C$2:$C$16,Urkunde!$E$2:$E$16))</f>
        <v>0</v>
      </c>
      <c r="AK750" s="61" t="str">
        <f t="shared" si="156"/>
        <v>-</v>
      </c>
      <c r="AL750" s="29">
        <f t="shared" si="157"/>
        <v>0</v>
      </c>
      <c r="AM750" s="21">
        <f t="shared" si="158"/>
        <v>0</v>
      </c>
      <c r="AN750" s="21">
        <f t="shared" si="159"/>
        <v>0</v>
      </c>
      <c r="AO750" s="21">
        <f t="shared" si="160"/>
        <v>0</v>
      </c>
      <c r="AP750" s="21">
        <f t="shared" si="161"/>
        <v>0</v>
      </c>
      <c r="AQ750" s="21">
        <f t="shared" si="162"/>
        <v>0</v>
      </c>
      <c r="AR750" s="21">
        <f t="shared" si="163"/>
        <v>0</v>
      </c>
      <c r="AS750" s="21">
        <f t="shared" si="164"/>
        <v>0</v>
      </c>
      <c r="AT750" s="21">
        <f t="shared" si="165"/>
        <v>0</v>
      </c>
      <c r="AU750" s="21">
        <f t="shared" si="166"/>
        <v>0</v>
      </c>
      <c r="AV750" s="21">
        <f t="shared" si="167"/>
        <v>0</v>
      </c>
    </row>
    <row r="751" spans="1:48" ht="15.6" x14ac:dyDescent="0.3">
      <c r="A751" s="51"/>
      <c r="B751" s="50"/>
      <c r="C751" s="96"/>
      <c r="D751" s="96"/>
      <c r="E751" s="49"/>
      <c r="F751" s="52">
        <f t="shared" si="154"/>
        <v>0</v>
      </c>
      <c r="G751" s="48"/>
      <c r="H751" s="38"/>
      <c r="I751" s="54">
        <f>IF(H751=0,0,TRUNC((50/(H751+0.24)- IF($G751="w",Parameter!$B$3,Parameter!$D$3))/IF($G751="w",Parameter!$C$3,Parameter!$E$3)))</f>
        <v>0</v>
      </c>
      <c r="J751" s="105"/>
      <c r="K751" s="54">
        <f>IF(J751=0,0,TRUNC((75/(J751+0.24)- IF($G751="w",Parameter!$B$3,Parameter!$D$3))/IF($G751="w",Parameter!$C$3,Parameter!$E$3)))</f>
        <v>0</v>
      </c>
      <c r="L751" s="105"/>
      <c r="M751" s="54">
        <f>IF(L751=0,0,TRUNC((100/(L751+0.24)- IF($G751="w",Parameter!$B$3,Parameter!$D$3))/IF($G751="w",Parameter!$C$3,Parameter!$E$3)))</f>
        <v>0</v>
      </c>
      <c r="N751" s="80"/>
      <c r="O751" s="79" t="s">
        <v>44</v>
      </c>
      <c r="P751" s="81"/>
      <c r="Q751" s="54">
        <f>IF($G751="m",0,IF(AND($P751=0,$N751=0),0,TRUNC((800/($N751*60+$P751)-IF($G751="w",Parameter!$B$6,Parameter!$D$6))/IF($G751="w",Parameter!$C$6,Parameter!$E$6))))</f>
        <v>0</v>
      </c>
      <c r="R751" s="106"/>
      <c r="S751" s="73">
        <f>IF(R751=0,0,TRUNC((2000/(R751)- IF(Q751="w",Parameter!$B$6,Parameter!$D$6))/IF(Q751="w",Parameter!$C$6,Parameter!$E$6)))</f>
        <v>0</v>
      </c>
      <c r="T751" s="106"/>
      <c r="U751" s="73">
        <f>IF(T751=0,0,TRUNC((2000/(T751)- IF(Q751="w",Parameter!$B$3,Parameter!$D$3))/IF(Q751="w",Parameter!$C$3,Parameter!$E$3)))</f>
        <v>0</v>
      </c>
      <c r="V751" s="80"/>
      <c r="W751" s="79" t="s">
        <v>44</v>
      </c>
      <c r="X751" s="81"/>
      <c r="Y751" s="54">
        <f>IF($G751="w",0,IF(AND($V751=0,$X751=0),0,TRUNC((1000/($V751*60+$X751)-IF($G751="w",Parameter!$B$6,Parameter!$D$6))/IF($G751="w",Parameter!$C$6,Parameter!$E$6))))</f>
        <v>0</v>
      </c>
      <c r="Z751" s="37"/>
      <c r="AA751" s="104">
        <f>IF(Z751=0,0,TRUNC((SQRT(Z751)- IF($G751="w",Parameter!$B$11,Parameter!$D$11))/IF($G751="w",Parameter!$C$11,Parameter!$E$11)))</f>
        <v>0</v>
      </c>
      <c r="AB751" s="105"/>
      <c r="AC751" s="104">
        <f>IF(AB751=0,0,TRUNC((SQRT(AB751)- IF($G751="w",Parameter!$B$10,Parameter!$D$10))/IF($G751="w",Parameter!$C$10,Parameter!$E$10)))</f>
        <v>0</v>
      </c>
      <c r="AD751" s="38"/>
      <c r="AE751" s="55">
        <f>IF(AD751=0,0,TRUNC((SQRT(AD751)- IF($G751="w",Parameter!$B$15,Parameter!$D$15))/IF($G751="w",Parameter!$C$15,Parameter!$E$15)))</f>
        <v>0</v>
      </c>
      <c r="AF751" s="32"/>
      <c r="AG751" s="55">
        <f>IF(AF751=0,0,TRUNC((SQRT(AF751)- IF($G751="w",Parameter!$B$12,Parameter!$D$12))/IF($G751="w",Parameter!$C$12,Parameter!$E$12)))</f>
        <v>0</v>
      </c>
      <c r="AH751" s="60">
        <f t="shared" si="155"/>
        <v>0</v>
      </c>
      <c r="AI751" s="61">
        <f>LOOKUP($F751,Urkunde!$A$2:$A$16,IF($G751="w",Urkunde!$B$2:$B$16,Urkunde!$D$2:$D$16))</f>
        <v>0</v>
      </c>
      <c r="AJ751" s="61">
        <f>LOOKUP($F751,Urkunde!$A$2:$A$16,IF($G751="w",Urkunde!$C$2:$C$16,Urkunde!$E$2:$E$16))</f>
        <v>0</v>
      </c>
      <c r="AK751" s="61" t="str">
        <f t="shared" si="156"/>
        <v>-</v>
      </c>
      <c r="AL751" s="29">
        <f t="shared" si="157"/>
        <v>0</v>
      </c>
      <c r="AM751" s="21">
        <f t="shared" si="158"/>
        <v>0</v>
      </c>
      <c r="AN751" s="21">
        <f t="shared" si="159"/>
        <v>0</v>
      </c>
      <c r="AO751" s="21">
        <f t="shared" si="160"/>
        <v>0</v>
      </c>
      <c r="AP751" s="21">
        <f t="shared" si="161"/>
        <v>0</v>
      </c>
      <c r="AQ751" s="21">
        <f t="shared" si="162"/>
        <v>0</v>
      </c>
      <c r="AR751" s="21">
        <f t="shared" si="163"/>
        <v>0</v>
      </c>
      <c r="AS751" s="21">
        <f t="shared" si="164"/>
        <v>0</v>
      </c>
      <c r="AT751" s="21">
        <f t="shared" si="165"/>
        <v>0</v>
      </c>
      <c r="AU751" s="21">
        <f t="shared" si="166"/>
        <v>0</v>
      </c>
      <c r="AV751" s="21">
        <f t="shared" si="167"/>
        <v>0</v>
      </c>
    </row>
    <row r="752" spans="1:48" ht="15.6" x14ac:dyDescent="0.3">
      <c r="A752" s="51"/>
      <c r="B752" s="50"/>
      <c r="C752" s="96"/>
      <c r="D752" s="96"/>
      <c r="E752" s="49"/>
      <c r="F752" s="52">
        <f t="shared" si="154"/>
        <v>0</v>
      </c>
      <c r="G752" s="48"/>
      <c r="H752" s="38"/>
      <c r="I752" s="54">
        <f>IF(H752=0,0,TRUNC((50/(H752+0.24)- IF($G752="w",Parameter!$B$3,Parameter!$D$3))/IF($G752="w",Parameter!$C$3,Parameter!$E$3)))</f>
        <v>0</v>
      </c>
      <c r="J752" s="105"/>
      <c r="K752" s="54">
        <f>IF(J752=0,0,TRUNC((75/(J752+0.24)- IF($G752="w",Parameter!$B$3,Parameter!$D$3))/IF($G752="w",Parameter!$C$3,Parameter!$E$3)))</f>
        <v>0</v>
      </c>
      <c r="L752" s="105"/>
      <c r="M752" s="54">
        <f>IF(L752=0,0,TRUNC((100/(L752+0.24)- IF($G752="w",Parameter!$B$3,Parameter!$D$3))/IF($G752="w",Parameter!$C$3,Parameter!$E$3)))</f>
        <v>0</v>
      </c>
      <c r="N752" s="80"/>
      <c r="O752" s="79" t="s">
        <v>44</v>
      </c>
      <c r="P752" s="81"/>
      <c r="Q752" s="54">
        <f>IF($G752="m",0,IF(AND($P752=0,$N752=0),0,TRUNC((800/($N752*60+$P752)-IF($G752="w",Parameter!$B$6,Parameter!$D$6))/IF($G752="w",Parameter!$C$6,Parameter!$E$6))))</f>
        <v>0</v>
      </c>
      <c r="R752" s="106"/>
      <c r="S752" s="73">
        <f>IF(R752=0,0,TRUNC((2000/(R752)- IF(Q752="w",Parameter!$B$6,Parameter!$D$6))/IF(Q752="w",Parameter!$C$6,Parameter!$E$6)))</f>
        <v>0</v>
      </c>
      <c r="T752" s="106"/>
      <c r="U752" s="73">
        <f>IF(T752=0,0,TRUNC((2000/(T752)- IF(Q752="w",Parameter!$B$3,Parameter!$D$3))/IF(Q752="w",Parameter!$C$3,Parameter!$E$3)))</f>
        <v>0</v>
      </c>
      <c r="V752" s="80"/>
      <c r="W752" s="79" t="s">
        <v>44</v>
      </c>
      <c r="X752" s="81"/>
      <c r="Y752" s="54">
        <f>IF($G752="w",0,IF(AND($V752=0,$X752=0),0,TRUNC((1000/($V752*60+$X752)-IF($G752="w",Parameter!$B$6,Parameter!$D$6))/IF($G752="w",Parameter!$C$6,Parameter!$E$6))))</f>
        <v>0</v>
      </c>
      <c r="Z752" s="37"/>
      <c r="AA752" s="104">
        <f>IF(Z752=0,0,TRUNC((SQRT(Z752)- IF($G752="w",Parameter!$B$11,Parameter!$D$11))/IF($G752="w",Parameter!$C$11,Parameter!$E$11)))</f>
        <v>0</v>
      </c>
      <c r="AB752" s="105"/>
      <c r="AC752" s="104">
        <f>IF(AB752=0,0,TRUNC((SQRT(AB752)- IF($G752="w",Parameter!$B$10,Parameter!$D$10))/IF($G752="w",Parameter!$C$10,Parameter!$E$10)))</f>
        <v>0</v>
      </c>
      <c r="AD752" s="38"/>
      <c r="AE752" s="55">
        <f>IF(AD752=0,0,TRUNC((SQRT(AD752)- IF($G752="w",Parameter!$B$15,Parameter!$D$15))/IF($G752="w",Parameter!$C$15,Parameter!$E$15)))</f>
        <v>0</v>
      </c>
      <c r="AF752" s="32"/>
      <c r="AG752" s="55">
        <f>IF(AF752=0,0,TRUNC((SQRT(AF752)- IF($G752="w",Parameter!$B$12,Parameter!$D$12))/IF($G752="w",Parameter!$C$12,Parameter!$E$12)))</f>
        <v>0</v>
      </c>
      <c r="AH752" s="60">
        <f t="shared" si="155"/>
        <v>0</v>
      </c>
      <c r="AI752" s="61">
        <f>LOOKUP($F752,Urkunde!$A$2:$A$16,IF($G752="w",Urkunde!$B$2:$B$16,Urkunde!$D$2:$D$16))</f>
        <v>0</v>
      </c>
      <c r="AJ752" s="61">
        <f>LOOKUP($F752,Urkunde!$A$2:$A$16,IF($G752="w",Urkunde!$C$2:$C$16,Urkunde!$E$2:$E$16))</f>
        <v>0</v>
      </c>
      <c r="AK752" s="61" t="str">
        <f t="shared" si="156"/>
        <v>-</v>
      </c>
      <c r="AL752" s="29">
        <f t="shared" si="157"/>
        <v>0</v>
      </c>
      <c r="AM752" s="21">
        <f t="shared" si="158"/>
        <v>0</v>
      </c>
      <c r="AN752" s="21">
        <f t="shared" si="159"/>
        <v>0</v>
      </c>
      <c r="AO752" s="21">
        <f t="shared" si="160"/>
        <v>0</v>
      </c>
      <c r="AP752" s="21">
        <f t="shared" si="161"/>
        <v>0</v>
      </c>
      <c r="AQ752" s="21">
        <f t="shared" si="162"/>
        <v>0</v>
      </c>
      <c r="AR752" s="21">
        <f t="shared" si="163"/>
        <v>0</v>
      </c>
      <c r="AS752" s="21">
        <f t="shared" si="164"/>
        <v>0</v>
      </c>
      <c r="AT752" s="21">
        <f t="shared" si="165"/>
        <v>0</v>
      </c>
      <c r="AU752" s="21">
        <f t="shared" si="166"/>
        <v>0</v>
      </c>
      <c r="AV752" s="21">
        <f t="shared" si="167"/>
        <v>0</v>
      </c>
    </row>
    <row r="753" spans="1:48" ht="15.6" x14ac:dyDescent="0.3">
      <c r="A753" s="51"/>
      <c r="B753" s="50"/>
      <c r="C753" s="96"/>
      <c r="D753" s="96"/>
      <c r="E753" s="49"/>
      <c r="F753" s="52">
        <f t="shared" si="154"/>
        <v>0</v>
      </c>
      <c r="G753" s="48"/>
      <c r="H753" s="38"/>
      <c r="I753" s="54">
        <f>IF(H753=0,0,TRUNC((50/(H753+0.24)- IF($G753="w",Parameter!$B$3,Parameter!$D$3))/IF($G753="w",Parameter!$C$3,Parameter!$E$3)))</f>
        <v>0</v>
      </c>
      <c r="J753" s="105"/>
      <c r="K753" s="54">
        <f>IF(J753=0,0,TRUNC((75/(J753+0.24)- IF($G753="w",Parameter!$B$3,Parameter!$D$3))/IF($G753="w",Parameter!$C$3,Parameter!$E$3)))</f>
        <v>0</v>
      </c>
      <c r="L753" s="105"/>
      <c r="M753" s="54">
        <f>IF(L753=0,0,TRUNC((100/(L753+0.24)- IF($G753="w",Parameter!$B$3,Parameter!$D$3))/IF($G753="w",Parameter!$C$3,Parameter!$E$3)))</f>
        <v>0</v>
      </c>
      <c r="N753" s="80"/>
      <c r="O753" s="79" t="s">
        <v>44</v>
      </c>
      <c r="P753" s="81"/>
      <c r="Q753" s="54">
        <f>IF($G753="m",0,IF(AND($P753=0,$N753=0),0,TRUNC((800/($N753*60+$P753)-IF($G753="w",Parameter!$B$6,Parameter!$D$6))/IF($G753="w",Parameter!$C$6,Parameter!$E$6))))</f>
        <v>0</v>
      </c>
      <c r="R753" s="106"/>
      <c r="S753" s="73">
        <f>IF(R753=0,0,TRUNC((2000/(R753)- IF(Q753="w",Parameter!$B$6,Parameter!$D$6))/IF(Q753="w",Parameter!$C$6,Parameter!$E$6)))</f>
        <v>0</v>
      </c>
      <c r="T753" s="106"/>
      <c r="U753" s="73">
        <f>IF(T753=0,0,TRUNC((2000/(T753)- IF(Q753="w",Parameter!$B$3,Parameter!$D$3))/IF(Q753="w",Parameter!$C$3,Parameter!$E$3)))</f>
        <v>0</v>
      </c>
      <c r="V753" s="80"/>
      <c r="W753" s="79" t="s">
        <v>44</v>
      </c>
      <c r="X753" s="81"/>
      <c r="Y753" s="54">
        <f>IF($G753="w",0,IF(AND($V753=0,$X753=0),0,TRUNC((1000/($V753*60+$X753)-IF($G753="w",Parameter!$B$6,Parameter!$D$6))/IF($G753="w",Parameter!$C$6,Parameter!$E$6))))</f>
        <v>0</v>
      </c>
      <c r="Z753" s="37"/>
      <c r="AA753" s="104">
        <f>IF(Z753=0,0,TRUNC((SQRT(Z753)- IF($G753="w",Parameter!$B$11,Parameter!$D$11))/IF($G753="w",Parameter!$C$11,Parameter!$E$11)))</f>
        <v>0</v>
      </c>
      <c r="AB753" s="105"/>
      <c r="AC753" s="104">
        <f>IF(AB753=0,0,TRUNC((SQRT(AB753)- IF($G753="w",Parameter!$B$10,Parameter!$D$10))/IF($G753="w",Parameter!$C$10,Parameter!$E$10)))</f>
        <v>0</v>
      </c>
      <c r="AD753" s="38"/>
      <c r="AE753" s="55">
        <f>IF(AD753=0,0,TRUNC((SQRT(AD753)- IF($G753="w",Parameter!$B$15,Parameter!$D$15))/IF($G753="w",Parameter!$C$15,Parameter!$E$15)))</f>
        <v>0</v>
      </c>
      <c r="AF753" s="32"/>
      <c r="AG753" s="55">
        <f>IF(AF753=0,0,TRUNC((SQRT(AF753)- IF($G753="w",Parameter!$B$12,Parameter!$D$12))/IF($G753="w",Parameter!$C$12,Parameter!$E$12)))</f>
        <v>0</v>
      </c>
      <c r="AH753" s="60">
        <f t="shared" si="155"/>
        <v>0</v>
      </c>
      <c r="AI753" s="61">
        <f>LOOKUP($F753,Urkunde!$A$2:$A$16,IF($G753="w",Urkunde!$B$2:$B$16,Urkunde!$D$2:$D$16))</f>
        <v>0</v>
      </c>
      <c r="AJ753" s="61">
        <f>LOOKUP($F753,Urkunde!$A$2:$A$16,IF($G753="w",Urkunde!$C$2:$C$16,Urkunde!$E$2:$E$16))</f>
        <v>0</v>
      </c>
      <c r="AK753" s="61" t="str">
        <f t="shared" si="156"/>
        <v>-</v>
      </c>
      <c r="AL753" s="29">
        <f t="shared" si="157"/>
        <v>0</v>
      </c>
      <c r="AM753" s="21">
        <f t="shared" si="158"/>
        <v>0</v>
      </c>
      <c r="AN753" s="21">
        <f t="shared" si="159"/>
        <v>0</v>
      </c>
      <c r="AO753" s="21">
        <f t="shared" si="160"/>
        <v>0</v>
      </c>
      <c r="AP753" s="21">
        <f t="shared" si="161"/>
        <v>0</v>
      </c>
      <c r="AQ753" s="21">
        <f t="shared" si="162"/>
        <v>0</v>
      </c>
      <c r="AR753" s="21">
        <f t="shared" si="163"/>
        <v>0</v>
      </c>
      <c r="AS753" s="21">
        <f t="shared" si="164"/>
        <v>0</v>
      </c>
      <c r="AT753" s="21">
        <f t="shared" si="165"/>
        <v>0</v>
      </c>
      <c r="AU753" s="21">
        <f t="shared" si="166"/>
        <v>0</v>
      </c>
      <c r="AV753" s="21">
        <f t="shared" si="167"/>
        <v>0</v>
      </c>
    </row>
    <row r="754" spans="1:48" ht="15.6" x14ac:dyDescent="0.3">
      <c r="A754" s="51"/>
      <c r="B754" s="50"/>
      <c r="C754" s="96"/>
      <c r="D754" s="96"/>
      <c r="E754" s="49"/>
      <c r="F754" s="52">
        <f t="shared" si="154"/>
        <v>0</v>
      </c>
      <c r="G754" s="48"/>
      <c r="H754" s="38"/>
      <c r="I754" s="54">
        <f>IF(H754=0,0,TRUNC((50/(H754+0.24)- IF($G754="w",Parameter!$B$3,Parameter!$D$3))/IF($G754="w",Parameter!$C$3,Parameter!$E$3)))</f>
        <v>0</v>
      </c>
      <c r="J754" s="105"/>
      <c r="K754" s="54">
        <f>IF(J754=0,0,TRUNC((75/(J754+0.24)- IF($G754="w",Parameter!$B$3,Parameter!$D$3))/IF($G754="w",Parameter!$C$3,Parameter!$E$3)))</f>
        <v>0</v>
      </c>
      <c r="L754" s="105"/>
      <c r="M754" s="54">
        <f>IF(L754=0,0,TRUNC((100/(L754+0.24)- IF($G754="w",Parameter!$B$3,Parameter!$D$3))/IF($G754="w",Parameter!$C$3,Parameter!$E$3)))</f>
        <v>0</v>
      </c>
      <c r="N754" s="80"/>
      <c r="O754" s="79" t="s">
        <v>44</v>
      </c>
      <c r="P754" s="81"/>
      <c r="Q754" s="54">
        <f>IF($G754="m",0,IF(AND($P754=0,$N754=0),0,TRUNC((800/($N754*60+$P754)-IF($G754="w",Parameter!$B$6,Parameter!$D$6))/IF($G754="w",Parameter!$C$6,Parameter!$E$6))))</f>
        <v>0</v>
      </c>
      <c r="R754" s="106"/>
      <c r="S754" s="73">
        <f>IF(R754=0,0,TRUNC((2000/(R754)- IF(Q754="w",Parameter!$B$6,Parameter!$D$6))/IF(Q754="w",Parameter!$C$6,Parameter!$E$6)))</f>
        <v>0</v>
      </c>
      <c r="T754" s="106"/>
      <c r="U754" s="73">
        <f>IF(T754=0,0,TRUNC((2000/(T754)- IF(Q754="w",Parameter!$B$3,Parameter!$D$3))/IF(Q754="w",Parameter!$C$3,Parameter!$E$3)))</f>
        <v>0</v>
      </c>
      <c r="V754" s="80"/>
      <c r="W754" s="79" t="s">
        <v>44</v>
      </c>
      <c r="X754" s="81"/>
      <c r="Y754" s="54">
        <f>IF($G754="w",0,IF(AND($V754=0,$X754=0),0,TRUNC((1000/($V754*60+$X754)-IF($G754="w",Parameter!$B$6,Parameter!$D$6))/IF($G754="w",Parameter!$C$6,Parameter!$E$6))))</f>
        <v>0</v>
      </c>
      <c r="Z754" s="37"/>
      <c r="AA754" s="104">
        <f>IF(Z754=0,0,TRUNC((SQRT(Z754)- IF($G754="w",Parameter!$B$11,Parameter!$D$11))/IF($G754="w",Parameter!$C$11,Parameter!$E$11)))</f>
        <v>0</v>
      </c>
      <c r="AB754" s="105"/>
      <c r="AC754" s="104">
        <f>IF(AB754=0,0,TRUNC((SQRT(AB754)- IF($G754="w",Parameter!$B$10,Parameter!$D$10))/IF($G754="w",Parameter!$C$10,Parameter!$E$10)))</f>
        <v>0</v>
      </c>
      <c r="AD754" s="38"/>
      <c r="AE754" s="55">
        <f>IF(AD754=0,0,TRUNC((SQRT(AD754)- IF($G754="w",Parameter!$B$15,Parameter!$D$15))/IF($G754="w",Parameter!$C$15,Parameter!$E$15)))</f>
        <v>0</v>
      </c>
      <c r="AF754" s="32"/>
      <c r="AG754" s="55">
        <f>IF(AF754=0,0,TRUNC((SQRT(AF754)- IF($G754="w",Parameter!$B$12,Parameter!$D$12))/IF($G754="w",Parameter!$C$12,Parameter!$E$12)))</f>
        <v>0</v>
      </c>
      <c r="AH754" s="60">
        <f t="shared" si="155"/>
        <v>0</v>
      </c>
      <c r="AI754" s="61">
        <f>LOOKUP($F754,Urkunde!$A$2:$A$16,IF($G754="w",Urkunde!$B$2:$B$16,Urkunde!$D$2:$D$16))</f>
        <v>0</v>
      </c>
      <c r="AJ754" s="61">
        <f>LOOKUP($F754,Urkunde!$A$2:$A$16,IF($G754="w",Urkunde!$C$2:$C$16,Urkunde!$E$2:$E$16))</f>
        <v>0</v>
      </c>
      <c r="AK754" s="61" t="str">
        <f t="shared" si="156"/>
        <v>-</v>
      </c>
      <c r="AL754" s="29">
        <f t="shared" si="157"/>
        <v>0</v>
      </c>
      <c r="AM754" s="21">
        <f t="shared" si="158"/>
        <v>0</v>
      </c>
      <c r="AN754" s="21">
        <f t="shared" si="159"/>
        <v>0</v>
      </c>
      <c r="AO754" s="21">
        <f t="shared" si="160"/>
        <v>0</v>
      </c>
      <c r="AP754" s="21">
        <f t="shared" si="161"/>
        <v>0</v>
      </c>
      <c r="AQ754" s="21">
        <f t="shared" si="162"/>
        <v>0</v>
      </c>
      <c r="AR754" s="21">
        <f t="shared" si="163"/>
        <v>0</v>
      </c>
      <c r="AS754" s="21">
        <f t="shared" si="164"/>
        <v>0</v>
      </c>
      <c r="AT754" s="21">
        <f t="shared" si="165"/>
        <v>0</v>
      </c>
      <c r="AU754" s="21">
        <f t="shared" si="166"/>
        <v>0</v>
      </c>
      <c r="AV754" s="21">
        <f t="shared" si="167"/>
        <v>0</v>
      </c>
    </row>
    <row r="755" spans="1:48" ht="15.6" x14ac:dyDescent="0.3">
      <c r="A755" s="51"/>
      <c r="B755" s="50"/>
      <c r="C755" s="96"/>
      <c r="D755" s="96"/>
      <c r="E755" s="49"/>
      <c r="F755" s="52">
        <f t="shared" si="154"/>
        <v>0</v>
      </c>
      <c r="G755" s="48"/>
      <c r="H755" s="38"/>
      <c r="I755" s="54">
        <f>IF(H755=0,0,TRUNC((50/(H755+0.24)- IF($G755="w",Parameter!$B$3,Parameter!$D$3))/IF($G755="w",Parameter!$C$3,Parameter!$E$3)))</f>
        <v>0</v>
      </c>
      <c r="J755" s="105"/>
      <c r="K755" s="54">
        <f>IF(J755=0,0,TRUNC((75/(J755+0.24)- IF($G755="w",Parameter!$B$3,Parameter!$D$3))/IF($G755="w",Parameter!$C$3,Parameter!$E$3)))</f>
        <v>0</v>
      </c>
      <c r="L755" s="105"/>
      <c r="M755" s="54">
        <f>IF(L755=0,0,TRUNC((100/(L755+0.24)- IF($G755="w",Parameter!$B$3,Parameter!$D$3))/IF($G755="w",Parameter!$C$3,Parameter!$E$3)))</f>
        <v>0</v>
      </c>
      <c r="N755" s="80"/>
      <c r="O755" s="79" t="s">
        <v>44</v>
      </c>
      <c r="P755" s="81"/>
      <c r="Q755" s="54">
        <f>IF($G755="m",0,IF(AND($P755=0,$N755=0),0,TRUNC((800/($N755*60+$P755)-IF($G755="w",Parameter!$B$6,Parameter!$D$6))/IF($G755="w",Parameter!$C$6,Parameter!$E$6))))</f>
        <v>0</v>
      </c>
      <c r="R755" s="106"/>
      <c r="S755" s="73">
        <f>IF(R755=0,0,TRUNC((2000/(R755)- IF(Q755="w",Parameter!$B$6,Parameter!$D$6))/IF(Q755="w",Parameter!$C$6,Parameter!$E$6)))</f>
        <v>0</v>
      </c>
      <c r="T755" s="106"/>
      <c r="U755" s="73">
        <f>IF(T755=0,0,TRUNC((2000/(T755)- IF(Q755="w",Parameter!$B$3,Parameter!$D$3))/IF(Q755="w",Parameter!$C$3,Parameter!$E$3)))</f>
        <v>0</v>
      </c>
      <c r="V755" s="80"/>
      <c r="W755" s="79" t="s">
        <v>44</v>
      </c>
      <c r="X755" s="81"/>
      <c r="Y755" s="54">
        <f>IF($G755="w",0,IF(AND($V755=0,$X755=0),0,TRUNC((1000/($V755*60+$X755)-IF($G755="w",Parameter!$B$6,Parameter!$D$6))/IF($G755="w",Parameter!$C$6,Parameter!$E$6))))</f>
        <v>0</v>
      </c>
      <c r="Z755" s="37"/>
      <c r="AA755" s="104">
        <f>IF(Z755=0,0,TRUNC((SQRT(Z755)- IF($G755="w",Parameter!$B$11,Parameter!$D$11))/IF($G755="w",Parameter!$C$11,Parameter!$E$11)))</f>
        <v>0</v>
      </c>
      <c r="AB755" s="105"/>
      <c r="AC755" s="104">
        <f>IF(AB755=0,0,TRUNC((SQRT(AB755)- IF($G755="w",Parameter!$B$10,Parameter!$D$10))/IF($G755="w",Parameter!$C$10,Parameter!$E$10)))</f>
        <v>0</v>
      </c>
      <c r="AD755" s="38"/>
      <c r="AE755" s="55">
        <f>IF(AD755=0,0,TRUNC((SQRT(AD755)- IF($G755="w",Parameter!$B$15,Parameter!$D$15))/IF($G755="w",Parameter!$C$15,Parameter!$E$15)))</f>
        <v>0</v>
      </c>
      <c r="AF755" s="32"/>
      <c r="AG755" s="55">
        <f>IF(AF755=0,0,TRUNC((SQRT(AF755)- IF($G755="w",Parameter!$B$12,Parameter!$D$12))/IF($G755="w",Parameter!$C$12,Parameter!$E$12)))</f>
        <v>0</v>
      </c>
      <c r="AH755" s="60">
        <f t="shared" si="155"/>
        <v>0</v>
      </c>
      <c r="AI755" s="61">
        <f>LOOKUP($F755,Urkunde!$A$2:$A$16,IF($G755="w",Urkunde!$B$2:$B$16,Urkunde!$D$2:$D$16))</f>
        <v>0</v>
      </c>
      <c r="AJ755" s="61">
        <f>LOOKUP($F755,Urkunde!$A$2:$A$16,IF($G755="w",Urkunde!$C$2:$C$16,Urkunde!$E$2:$E$16))</f>
        <v>0</v>
      </c>
      <c r="AK755" s="61" t="str">
        <f t="shared" si="156"/>
        <v>-</v>
      </c>
      <c r="AL755" s="29">
        <f t="shared" si="157"/>
        <v>0</v>
      </c>
      <c r="AM755" s="21">
        <f t="shared" si="158"/>
        <v>0</v>
      </c>
      <c r="AN755" s="21">
        <f t="shared" si="159"/>
        <v>0</v>
      </c>
      <c r="AO755" s="21">
        <f t="shared" si="160"/>
        <v>0</v>
      </c>
      <c r="AP755" s="21">
        <f t="shared" si="161"/>
        <v>0</v>
      </c>
      <c r="AQ755" s="21">
        <f t="shared" si="162"/>
        <v>0</v>
      </c>
      <c r="AR755" s="21">
        <f t="shared" si="163"/>
        <v>0</v>
      </c>
      <c r="AS755" s="21">
        <f t="shared" si="164"/>
        <v>0</v>
      </c>
      <c r="AT755" s="21">
        <f t="shared" si="165"/>
        <v>0</v>
      </c>
      <c r="AU755" s="21">
        <f t="shared" si="166"/>
        <v>0</v>
      </c>
      <c r="AV755" s="21">
        <f t="shared" si="167"/>
        <v>0</v>
      </c>
    </row>
    <row r="756" spans="1:48" ht="15.6" x14ac:dyDescent="0.3">
      <c r="A756" s="51"/>
      <c r="B756" s="50"/>
      <c r="C756" s="96"/>
      <c r="D756" s="96"/>
      <c r="E756" s="49"/>
      <c r="F756" s="52">
        <f t="shared" si="154"/>
        <v>0</v>
      </c>
      <c r="G756" s="48"/>
      <c r="H756" s="38"/>
      <c r="I756" s="54">
        <f>IF(H756=0,0,TRUNC((50/(H756+0.24)- IF($G756="w",Parameter!$B$3,Parameter!$D$3))/IF($G756="w",Parameter!$C$3,Parameter!$E$3)))</f>
        <v>0</v>
      </c>
      <c r="J756" s="105"/>
      <c r="K756" s="54">
        <f>IF(J756=0,0,TRUNC((75/(J756+0.24)- IF($G756="w",Parameter!$B$3,Parameter!$D$3))/IF($G756="w",Parameter!$C$3,Parameter!$E$3)))</f>
        <v>0</v>
      </c>
      <c r="L756" s="105"/>
      <c r="M756" s="54">
        <f>IF(L756=0,0,TRUNC((100/(L756+0.24)- IF($G756="w",Parameter!$B$3,Parameter!$D$3))/IF($G756="w",Parameter!$C$3,Parameter!$E$3)))</f>
        <v>0</v>
      </c>
      <c r="N756" s="80"/>
      <c r="O756" s="79" t="s">
        <v>44</v>
      </c>
      <c r="P756" s="81"/>
      <c r="Q756" s="54">
        <f>IF($G756="m",0,IF(AND($P756=0,$N756=0),0,TRUNC((800/($N756*60+$P756)-IF($G756="w",Parameter!$B$6,Parameter!$D$6))/IF($G756="w",Parameter!$C$6,Parameter!$E$6))))</f>
        <v>0</v>
      </c>
      <c r="R756" s="106"/>
      <c r="S756" s="73">
        <f>IF(R756=0,0,TRUNC((2000/(R756)- IF(Q756="w",Parameter!$B$6,Parameter!$D$6))/IF(Q756="w",Parameter!$C$6,Parameter!$E$6)))</f>
        <v>0</v>
      </c>
      <c r="T756" s="106"/>
      <c r="U756" s="73">
        <f>IF(T756=0,0,TRUNC((2000/(T756)- IF(Q756="w",Parameter!$B$3,Parameter!$D$3))/IF(Q756="w",Parameter!$C$3,Parameter!$E$3)))</f>
        <v>0</v>
      </c>
      <c r="V756" s="80"/>
      <c r="W756" s="79" t="s">
        <v>44</v>
      </c>
      <c r="X756" s="81"/>
      <c r="Y756" s="54">
        <f>IF($G756="w",0,IF(AND($V756=0,$X756=0),0,TRUNC((1000/($V756*60+$X756)-IF($G756="w",Parameter!$B$6,Parameter!$D$6))/IF($G756="w",Parameter!$C$6,Parameter!$E$6))))</f>
        <v>0</v>
      </c>
      <c r="Z756" s="37"/>
      <c r="AA756" s="104">
        <f>IF(Z756=0,0,TRUNC((SQRT(Z756)- IF($G756="w",Parameter!$B$11,Parameter!$D$11))/IF($G756="w",Parameter!$C$11,Parameter!$E$11)))</f>
        <v>0</v>
      </c>
      <c r="AB756" s="105"/>
      <c r="AC756" s="104">
        <f>IF(AB756=0,0,TRUNC((SQRT(AB756)- IF($G756="w",Parameter!$B$10,Parameter!$D$10))/IF($G756="w",Parameter!$C$10,Parameter!$E$10)))</f>
        <v>0</v>
      </c>
      <c r="AD756" s="38"/>
      <c r="AE756" s="55">
        <f>IF(AD756=0,0,TRUNC((SQRT(AD756)- IF($G756="w",Parameter!$B$15,Parameter!$D$15))/IF($G756="w",Parameter!$C$15,Parameter!$E$15)))</f>
        <v>0</v>
      </c>
      <c r="AF756" s="32"/>
      <c r="AG756" s="55">
        <f>IF(AF756=0,0,TRUNC((SQRT(AF756)- IF($G756="w",Parameter!$B$12,Parameter!$D$12))/IF($G756="w",Parameter!$C$12,Parameter!$E$12)))</f>
        <v>0</v>
      </c>
      <c r="AH756" s="60">
        <f t="shared" si="155"/>
        <v>0</v>
      </c>
      <c r="AI756" s="61">
        <f>LOOKUP($F756,Urkunde!$A$2:$A$16,IF($G756="w",Urkunde!$B$2:$B$16,Urkunde!$D$2:$D$16))</f>
        <v>0</v>
      </c>
      <c r="AJ756" s="61">
        <f>LOOKUP($F756,Urkunde!$A$2:$A$16,IF($G756="w",Urkunde!$C$2:$C$16,Urkunde!$E$2:$E$16))</f>
        <v>0</v>
      </c>
      <c r="AK756" s="61" t="str">
        <f t="shared" si="156"/>
        <v>-</v>
      </c>
      <c r="AL756" s="29">
        <f t="shared" si="157"/>
        <v>0</v>
      </c>
      <c r="AM756" s="21">
        <f t="shared" si="158"/>
        <v>0</v>
      </c>
      <c r="AN756" s="21">
        <f t="shared" si="159"/>
        <v>0</v>
      </c>
      <c r="AO756" s="21">
        <f t="shared" si="160"/>
        <v>0</v>
      </c>
      <c r="AP756" s="21">
        <f t="shared" si="161"/>
        <v>0</v>
      </c>
      <c r="AQ756" s="21">
        <f t="shared" si="162"/>
        <v>0</v>
      </c>
      <c r="AR756" s="21">
        <f t="shared" si="163"/>
        <v>0</v>
      </c>
      <c r="AS756" s="21">
        <f t="shared" si="164"/>
        <v>0</v>
      </c>
      <c r="AT756" s="21">
        <f t="shared" si="165"/>
        <v>0</v>
      </c>
      <c r="AU756" s="21">
        <f t="shared" si="166"/>
        <v>0</v>
      </c>
      <c r="AV756" s="21">
        <f t="shared" si="167"/>
        <v>0</v>
      </c>
    </row>
    <row r="757" spans="1:48" ht="15.6" x14ac:dyDescent="0.3">
      <c r="A757" s="51"/>
      <c r="B757" s="50"/>
      <c r="C757" s="96"/>
      <c r="D757" s="96"/>
      <c r="E757" s="49"/>
      <c r="F757" s="52">
        <f t="shared" si="154"/>
        <v>0</v>
      </c>
      <c r="G757" s="48"/>
      <c r="H757" s="38"/>
      <c r="I757" s="54">
        <f>IF(H757=0,0,TRUNC((50/(H757+0.24)- IF($G757="w",Parameter!$B$3,Parameter!$D$3))/IF($G757="w",Parameter!$C$3,Parameter!$E$3)))</f>
        <v>0</v>
      </c>
      <c r="J757" s="105"/>
      <c r="K757" s="54">
        <f>IF(J757=0,0,TRUNC((75/(J757+0.24)- IF($G757="w",Parameter!$B$3,Parameter!$D$3))/IF($G757="w",Parameter!$C$3,Parameter!$E$3)))</f>
        <v>0</v>
      </c>
      <c r="L757" s="105"/>
      <c r="M757" s="54">
        <f>IF(L757=0,0,TRUNC((100/(L757+0.24)- IF($G757="w",Parameter!$B$3,Parameter!$D$3))/IF($G757="w",Parameter!$C$3,Parameter!$E$3)))</f>
        <v>0</v>
      </c>
      <c r="N757" s="80"/>
      <c r="O757" s="79" t="s">
        <v>44</v>
      </c>
      <c r="P757" s="81"/>
      <c r="Q757" s="54">
        <f>IF($G757="m",0,IF(AND($P757=0,$N757=0),0,TRUNC((800/($N757*60+$P757)-IF($G757="w",Parameter!$B$6,Parameter!$D$6))/IF($G757="w",Parameter!$C$6,Parameter!$E$6))))</f>
        <v>0</v>
      </c>
      <c r="R757" s="106"/>
      <c r="S757" s="73">
        <f>IF(R757=0,0,TRUNC((2000/(R757)- IF(Q757="w",Parameter!$B$6,Parameter!$D$6))/IF(Q757="w",Parameter!$C$6,Parameter!$E$6)))</f>
        <v>0</v>
      </c>
      <c r="T757" s="106"/>
      <c r="U757" s="73">
        <f>IF(T757=0,0,TRUNC((2000/(T757)- IF(Q757="w",Parameter!$B$3,Parameter!$D$3))/IF(Q757="w",Parameter!$C$3,Parameter!$E$3)))</f>
        <v>0</v>
      </c>
      <c r="V757" s="80"/>
      <c r="W757" s="79" t="s">
        <v>44</v>
      </c>
      <c r="X757" s="81"/>
      <c r="Y757" s="54">
        <f>IF($G757="w",0,IF(AND($V757=0,$X757=0),0,TRUNC((1000/($V757*60+$X757)-IF($G757="w",Parameter!$B$6,Parameter!$D$6))/IF($G757="w",Parameter!$C$6,Parameter!$E$6))))</f>
        <v>0</v>
      </c>
      <c r="Z757" s="37"/>
      <c r="AA757" s="104">
        <f>IF(Z757=0,0,TRUNC((SQRT(Z757)- IF($G757="w",Parameter!$B$11,Parameter!$D$11))/IF($G757="w",Parameter!$C$11,Parameter!$E$11)))</f>
        <v>0</v>
      </c>
      <c r="AB757" s="105"/>
      <c r="AC757" s="104">
        <f>IF(AB757=0,0,TRUNC((SQRT(AB757)- IF($G757="w",Parameter!$B$10,Parameter!$D$10))/IF($G757="w",Parameter!$C$10,Parameter!$E$10)))</f>
        <v>0</v>
      </c>
      <c r="AD757" s="38"/>
      <c r="AE757" s="55">
        <f>IF(AD757=0,0,TRUNC((SQRT(AD757)- IF($G757="w",Parameter!$B$15,Parameter!$D$15))/IF($G757="w",Parameter!$C$15,Parameter!$E$15)))</f>
        <v>0</v>
      </c>
      <c r="AF757" s="32"/>
      <c r="AG757" s="55">
        <f>IF(AF757=0,0,TRUNC((SQRT(AF757)- IF($G757="w",Parameter!$B$12,Parameter!$D$12))/IF($G757="w",Parameter!$C$12,Parameter!$E$12)))</f>
        <v>0</v>
      </c>
      <c r="AH757" s="60">
        <f t="shared" si="155"/>
        <v>0</v>
      </c>
      <c r="AI757" s="61">
        <f>LOOKUP($F757,Urkunde!$A$2:$A$16,IF($G757="w",Urkunde!$B$2:$B$16,Urkunde!$D$2:$D$16))</f>
        <v>0</v>
      </c>
      <c r="AJ757" s="61">
        <f>LOOKUP($F757,Urkunde!$A$2:$A$16,IF($G757="w",Urkunde!$C$2:$C$16,Urkunde!$E$2:$E$16))</f>
        <v>0</v>
      </c>
      <c r="AK757" s="61" t="str">
        <f t="shared" si="156"/>
        <v>-</v>
      </c>
      <c r="AL757" s="29">
        <f t="shared" si="157"/>
        <v>0</v>
      </c>
      <c r="AM757" s="21">
        <f t="shared" si="158"/>
        <v>0</v>
      </c>
      <c r="AN757" s="21">
        <f t="shared" si="159"/>
        <v>0</v>
      </c>
      <c r="AO757" s="21">
        <f t="shared" si="160"/>
        <v>0</v>
      </c>
      <c r="AP757" s="21">
        <f t="shared" si="161"/>
        <v>0</v>
      </c>
      <c r="AQ757" s="21">
        <f t="shared" si="162"/>
        <v>0</v>
      </c>
      <c r="AR757" s="21">
        <f t="shared" si="163"/>
        <v>0</v>
      </c>
      <c r="AS757" s="21">
        <f t="shared" si="164"/>
        <v>0</v>
      </c>
      <c r="AT757" s="21">
        <f t="shared" si="165"/>
        <v>0</v>
      </c>
      <c r="AU757" s="21">
        <f t="shared" si="166"/>
        <v>0</v>
      </c>
      <c r="AV757" s="21">
        <f t="shared" si="167"/>
        <v>0</v>
      </c>
    </row>
    <row r="758" spans="1:48" ht="15.6" x14ac:dyDescent="0.3">
      <c r="A758" s="51"/>
      <c r="B758" s="50"/>
      <c r="C758" s="96"/>
      <c r="D758" s="96"/>
      <c r="E758" s="49"/>
      <c r="F758" s="52">
        <f t="shared" si="154"/>
        <v>0</v>
      </c>
      <c r="G758" s="48"/>
      <c r="H758" s="38"/>
      <c r="I758" s="54">
        <f>IF(H758=0,0,TRUNC((50/(H758+0.24)- IF($G758="w",Parameter!$B$3,Parameter!$D$3))/IF($G758="w",Parameter!$C$3,Parameter!$E$3)))</f>
        <v>0</v>
      </c>
      <c r="J758" s="105"/>
      <c r="K758" s="54">
        <f>IF(J758=0,0,TRUNC((75/(J758+0.24)- IF($G758="w",Parameter!$B$3,Parameter!$D$3))/IF($G758="w",Parameter!$C$3,Parameter!$E$3)))</f>
        <v>0</v>
      </c>
      <c r="L758" s="105"/>
      <c r="M758" s="54">
        <f>IF(L758=0,0,TRUNC((100/(L758+0.24)- IF($G758="w",Parameter!$B$3,Parameter!$D$3))/IF($G758="w",Parameter!$C$3,Parameter!$E$3)))</f>
        <v>0</v>
      </c>
      <c r="N758" s="80"/>
      <c r="O758" s="79" t="s">
        <v>44</v>
      </c>
      <c r="P758" s="81"/>
      <c r="Q758" s="54">
        <f>IF($G758="m",0,IF(AND($P758=0,$N758=0),0,TRUNC((800/($N758*60+$P758)-IF($G758="w",Parameter!$B$6,Parameter!$D$6))/IF($G758="w",Parameter!$C$6,Parameter!$E$6))))</f>
        <v>0</v>
      </c>
      <c r="R758" s="106"/>
      <c r="S758" s="73">
        <f>IF(R758=0,0,TRUNC((2000/(R758)- IF(Q758="w",Parameter!$B$6,Parameter!$D$6))/IF(Q758="w",Parameter!$C$6,Parameter!$E$6)))</f>
        <v>0</v>
      </c>
      <c r="T758" s="106"/>
      <c r="U758" s="73">
        <f>IF(T758=0,0,TRUNC((2000/(T758)- IF(Q758="w",Parameter!$B$3,Parameter!$D$3))/IF(Q758="w",Parameter!$C$3,Parameter!$E$3)))</f>
        <v>0</v>
      </c>
      <c r="V758" s="80"/>
      <c r="W758" s="79" t="s">
        <v>44</v>
      </c>
      <c r="X758" s="81"/>
      <c r="Y758" s="54">
        <f>IF($G758="w",0,IF(AND($V758=0,$X758=0),0,TRUNC((1000/($V758*60+$X758)-IF($G758="w",Parameter!$B$6,Parameter!$D$6))/IF($G758="w",Parameter!$C$6,Parameter!$E$6))))</f>
        <v>0</v>
      </c>
      <c r="Z758" s="37"/>
      <c r="AA758" s="104">
        <f>IF(Z758=0,0,TRUNC((SQRT(Z758)- IF($G758="w",Parameter!$B$11,Parameter!$D$11))/IF($G758="w",Parameter!$C$11,Parameter!$E$11)))</f>
        <v>0</v>
      </c>
      <c r="AB758" s="105"/>
      <c r="AC758" s="104">
        <f>IF(AB758=0,0,TRUNC((SQRT(AB758)- IF($G758="w",Parameter!$B$10,Parameter!$D$10))/IF($G758="w",Parameter!$C$10,Parameter!$E$10)))</f>
        <v>0</v>
      </c>
      <c r="AD758" s="38"/>
      <c r="AE758" s="55">
        <f>IF(AD758=0,0,TRUNC((SQRT(AD758)- IF($G758="w",Parameter!$B$15,Parameter!$D$15))/IF($G758="w",Parameter!$C$15,Parameter!$E$15)))</f>
        <v>0</v>
      </c>
      <c r="AF758" s="32"/>
      <c r="AG758" s="55">
        <f>IF(AF758=0,0,TRUNC((SQRT(AF758)- IF($G758="w",Parameter!$B$12,Parameter!$D$12))/IF($G758="w",Parameter!$C$12,Parameter!$E$12)))</f>
        <v>0</v>
      </c>
      <c r="AH758" s="60">
        <f t="shared" si="155"/>
        <v>0</v>
      </c>
      <c r="AI758" s="61">
        <f>LOOKUP($F758,Urkunde!$A$2:$A$16,IF($G758="w",Urkunde!$B$2:$B$16,Urkunde!$D$2:$D$16))</f>
        <v>0</v>
      </c>
      <c r="AJ758" s="61">
        <f>LOOKUP($F758,Urkunde!$A$2:$A$16,IF($G758="w",Urkunde!$C$2:$C$16,Urkunde!$E$2:$E$16))</f>
        <v>0</v>
      </c>
      <c r="AK758" s="61" t="str">
        <f t="shared" si="156"/>
        <v>-</v>
      </c>
      <c r="AL758" s="29">
        <f t="shared" si="157"/>
        <v>0</v>
      </c>
      <c r="AM758" s="21">
        <f t="shared" si="158"/>
        <v>0</v>
      </c>
      <c r="AN758" s="21">
        <f t="shared" si="159"/>
        <v>0</v>
      </c>
      <c r="AO758" s="21">
        <f t="shared" si="160"/>
        <v>0</v>
      </c>
      <c r="AP758" s="21">
        <f t="shared" si="161"/>
        <v>0</v>
      </c>
      <c r="AQ758" s="21">
        <f t="shared" si="162"/>
        <v>0</v>
      </c>
      <c r="AR758" s="21">
        <f t="shared" si="163"/>
        <v>0</v>
      </c>
      <c r="AS758" s="21">
        <f t="shared" si="164"/>
        <v>0</v>
      </c>
      <c r="AT758" s="21">
        <f t="shared" si="165"/>
        <v>0</v>
      </c>
      <c r="AU758" s="21">
        <f t="shared" si="166"/>
        <v>0</v>
      </c>
      <c r="AV758" s="21">
        <f t="shared" si="167"/>
        <v>0</v>
      </c>
    </row>
    <row r="759" spans="1:48" ht="15.6" x14ac:dyDescent="0.3">
      <c r="A759" s="51"/>
      <c r="B759" s="50"/>
      <c r="C759" s="96"/>
      <c r="D759" s="96"/>
      <c r="E759" s="49"/>
      <c r="F759" s="52">
        <f t="shared" si="154"/>
        <v>0</v>
      </c>
      <c r="G759" s="48"/>
      <c r="H759" s="38"/>
      <c r="I759" s="54">
        <f>IF(H759=0,0,TRUNC((50/(H759+0.24)- IF($G759="w",Parameter!$B$3,Parameter!$D$3))/IF($G759="w",Parameter!$C$3,Parameter!$E$3)))</f>
        <v>0</v>
      </c>
      <c r="J759" s="105"/>
      <c r="K759" s="54">
        <f>IF(J759=0,0,TRUNC((75/(J759+0.24)- IF($G759="w",Parameter!$B$3,Parameter!$D$3))/IF($G759="w",Parameter!$C$3,Parameter!$E$3)))</f>
        <v>0</v>
      </c>
      <c r="L759" s="105"/>
      <c r="M759" s="54">
        <f>IF(L759=0,0,TRUNC((100/(L759+0.24)- IF($G759="w",Parameter!$B$3,Parameter!$D$3))/IF($G759="w",Parameter!$C$3,Parameter!$E$3)))</f>
        <v>0</v>
      </c>
      <c r="N759" s="80"/>
      <c r="O759" s="79" t="s">
        <v>44</v>
      </c>
      <c r="P759" s="81"/>
      <c r="Q759" s="54">
        <f>IF($G759="m",0,IF(AND($P759=0,$N759=0),0,TRUNC((800/($N759*60+$P759)-IF($G759="w",Parameter!$B$6,Parameter!$D$6))/IF($G759="w",Parameter!$C$6,Parameter!$E$6))))</f>
        <v>0</v>
      </c>
      <c r="R759" s="106"/>
      <c r="S759" s="73">
        <f>IF(R759=0,0,TRUNC((2000/(R759)- IF(Q759="w",Parameter!$B$6,Parameter!$D$6))/IF(Q759="w",Parameter!$C$6,Parameter!$E$6)))</f>
        <v>0</v>
      </c>
      <c r="T759" s="106"/>
      <c r="U759" s="73">
        <f>IF(T759=0,0,TRUNC((2000/(T759)- IF(Q759="w",Parameter!$B$3,Parameter!$D$3))/IF(Q759="w",Parameter!$C$3,Parameter!$E$3)))</f>
        <v>0</v>
      </c>
      <c r="V759" s="80"/>
      <c r="W759" s="79" t="s">
        <v>44</v>
      </c>
      <c r="X759" s="81"/>
      <c r="Y759" s="54">
        <f>IF($G759="w",0,IF(AND($V759=0,$X759=0),0,TRUNC((1000/($V759*60+$X759)-IF($G759="w",Parameter!$B$6,Parameter!$D$6))/IF($G759="w",Parameter!$C$6,Parameter!$E$6))))</f>
        <v>0</v>
      </c>
      <c r="Z759" s="37"/>
      <c r="AA759" s="104">
        <f>IF(Z759=0,0,TRUNC((SQRT(Z759)- IF($G759="w",Parameter!$B$11,Parameter!$D$11))/IF($G759="w",Parameter!$C$11,Parameter!$E$11)))</f>
        <v>0</v>
      </c>
      <c r="AB759" s="105"/>
      <c r="AC759" s="104">
        <f>IF(AB759=0,0,TRUNC((SQRT(AB759)- IF($G759="w",Parameter!$B$10,Parameter!$D$10))/IF($G759="w",Parameter!$C$10,Parameter!$E$10)))</f>
        <v>0</v>
      </c>
      <c r="AD759" s="38"/>
      <c r="AE759" s="55">
        <f>IF(AD759=0,0,TRUNC((SQRT(AD759)- IF($G759="w",Parameter!$B$15,Parameter!$D$15))/IF($G759="w",Parameter!$C$15,Parameter!$E$15)))</f>
        <v>0</v>
      </c>
      <c r="AF759" s="32"/>
      <c r="AG759" s="55">
        <f>IF(AF759=0,0,TRUNC((SQRT(AF759)- IF($G759="w",Parameter!$B$12,Parameter!$D$12))/IF($G759="w",Parameter!$C$12,Parameter!$E$12)))</f>
        <v>0</v>
      </c>
      <c r="AH759" s="60">
        <f t="shared" si="155"/>
        <v>0</v>
      </c>
      <c r="AI759" s="61">
        <f>LOOKUP($F759,Urkunde!$A$2:$A$16,IF($G759="w",Urkunde!$B$2:$B$16,Urkunde!$D$2:$D$16))</f>
        <v>0</v>
      </c>
      <c r="AJ759" s="61">
        <f>LOOKUP($F759,Urkunde!$A$2:$A$16,IF($G759="w",Urkunde!$C$2:$C$16,Urkunde!$E$2:$E$16))</f>
        <v>0</v>
      </c>
      <c r="AK759" s="61" t="str">
        <f t="shared" si="156"/>
        <v>-</v>
      </c>
      <c r="AL759" s="29">
        <f t="shared" si="157"/>
        <v>0</v>
      </c>
      <c r="AM759" s="21">
        <f t="shared" si="158"/>
        <v>0</v>
      </c>
      <c r="AN759" s="21">
        <f t="shared" si="159"/>
        <v>0</v>
      </c>
      <c r="AO759" s="21">
        <f t="shared" si="160"/>
        <v>0</v>
      </c>
      <c r="AP759" s="21">
        <f t="shared" si="161"/>
        <v>0</v>
      </c>
      <c r="AQ759" s="21">
        <f t="shared" si="162"/>
        <v>0</v>
      </c>
      <c r="AR759" s="21">
        <f t="shared" si="163"/>
        <v>0</v>
      </c>
      <c r="AS759" s="21">
        <f t="shared" si="164"/>
        <v>0</v>
      </c>
      <c r="AT759" s="21">
        <f t="shared" si="165"/>
        <v>0</v>
      </c>
      <c r="AU759" s="21">
        <f t="shared" si="166"/>
        <v>0</v>
      </c>
      <c r="AV759" s="21">
        <f t="shared" si="167"/>
        <v>0</v>
      </c>
    </row>
    <row r="760" spans="1:48" ht="15.6" x14ac:dyDescent="0.3">
      <c r="A760" s="51"/>
      <c r="B760" s="50"/>
      <c r="C760" s="96"/>
      <c r="D760" s="96"/>
      <c r="E760" s="49"/>
      <c r="F760" s="52">
        <f t="shared" si="154"/>
        <v>0</v>
      </c>
      <c r="G760" s="48"/>
      <c r="H760" s="38"/>
      <c r="I760" s="54">
        <f>IF(H760=0,0,TRUNC((50/(H760+0.24)- IF($G760="w",Parameter!$B$3,Parameter!$D$3))/IF($G760="w",Parameter!$C$3,Parameter!$E$3)))</f>
        <v>0</v>
      </c>
      <c r="J760" s="105"/>
      <c r="K760" s="54">
        <f>IF(J760=0,0,TRUNC((75/(J760+0.24)- IF($G760="w",Parameter!$B$3,Parameter!$D$3))/IF($G760="w",Parameter!$C$3,Parameter!$E$3)))</f>
        <v>0</v>
      </c>
      <c r="L760" s="105"/>
      <c r="M760" s="54">
        <f>IF(L760=0,0,TRUNC((100/(L760+0.24)- IF($G760="w",Parameter!$B$3,Parameter!$D$3))/IF($G760="w",Parameter!$C$3,Parameter!$E$3)))</f>
        <v>0</v>
      </c>
      <c r="N760" s="80"/>
      <c r="O760" s="79" t="s">
        <v>44</v>
      </c>
      <c r="P760" s="81"/>
      <c r="Q760" s="54">
        <f>IF($G760="m",0,IF(AND($P760=0,$N760=0),0,TRUNC((800/($N760*60+$P760)-IF($G760="w",Parameter!$B$6,Parameter!$D$6))/IF($G760="w",Parameter!$C$6,Parameter!$E$6))))</f>
        <v>0</v>
      </c>
      <c r="R760" s="106"/>
      <c r="S760" s="73">
        <f>IF(R760=0,0,TRUNC((2000/(R760)- IF(Q760="w",Parameter!$B$6,Parameter!$D$6))/IF(Q760="w",Parameter!$C$6,Parameter!$E$6)))</f>
        <v>0</v>
      </c>
      <c r="T760" s="106"/>
      <c r="U760" s="73">
        <f>IF(T760=0,0,TRUNC((2000/(T760)- IF(Q760="w",Parameter!$B$3,Parameter!$D$3))/IF(Q760="w",Parameter!$C$3,Parameter!$E$3)))</f>
        <v>0</v>
      </c>
      <c r="V760" s="80"/>
      <c r="W760" s="79" t="s">
        <v>44</v>
      </c>
      <c r="X760" s="81"/>
      <c r="Y760" s="54">
        <f>IF($G760="w",0,IF(AND($V760=0,$X760=0),0,TRUNC((1000/($V760*60+$X760)-IF($G760="w",Parameter!$B$6,Parameter!$D$6))/IF($G760="w",Parameter!$C$6,Parameter!$E$6))))</f>
        <v>0</v>
      </c>
      <c r="Z760" s="37"/>
      <c r="AA760" s="104">
        <f>IF(Z760=0,0,TRUNC((SQRT(Z760)- IF($G760="w",Parameter!$B$11,Parameter!$D$11))/IF($G760="w",Parameter!$C$11,Parameter!$E$11)))</f>
        <v>0</v>
      </c>
      <c r="AB760" s="105"/>
      <c r="AC760" s="104">
        <f>IF(AB760=0,0,TRUNC((SQRT(AB760)- IF($G760="w",Parameter!$B$10,Parameter!$D$10))/IF($G760="w",Parameter!$C$10,Parameter!$E$10)))</f>
        <v>0</v>
      </c>
      <c r="AD760" s="38"/>
      <c r="AE760" s="55">
        <f>IF(AD760=0,0,TRUNC((SQRT(AD760)- IF($G760="w",Parameter!$B$15,Parameter!$D$15))/IF($G760="w",Parameter!$C$15,Parameter!$E$15)))</f>
        <v>0</v>
      </c>
      <c r="AF760" s="32"/>
      <c r="AG760" s="55">
        <f>IF(AF760=0,0,TRUNC((SQRT(AF760)- IF($G760="w",Parameter!$B$12,Parameter!$D$12))/IF($G760="w",Parameter!$C$12,Parameter!$E$12)))</f>
        <v>0</v>
      </c>
      <c r="AH760" s="60">
        <f t="shared" si="155"/>
        <v>0</v>
      </c>
      <c r="AI760" s="61">
        <f>LOOKUP($F760,Urkunde!$A$2:$A$16,IF($G760="w",Urkunde!$B$2:$B$16,Urkunde!$D$2:$D$16))</f>
        <v>0</v>
      </c>
      <c r="AJ760" s="61">
        <f>LOOKUP($F760,Urkunde!$A$2:$A$16,IF($G760="w",Urkunde!$C$2:$C$16,Urkunde!$E$2:$E$16))</f>
        <v>0</v>
      </c>
      <c r="AK760" s="61" t="str">
        <f t="shared" si="156"/>
        <v>-</v>
      </c>
      <c r="AL760" s="29">
        <f t="shared" si="157"/>
        <v>0</v>
      </c>
      <c r="AM760" s="21">
        <f t="shared" si="158"/>
        <v>0</v>
      </c>
      <c r="AN760" s="21">
        <f t="shared" si="159"/>
        <v>0</v>
      </c>
      <c r="AO760" s="21">
        <f t="shared" si="160"/>
        <v>0</v>
      </c>
      <c r="AP760" s="21">
        <f t="shared" si="161"/>
        <v>0</v>
      </c>
      <c r="AQ760" s="21">
        <f t="shared" si="162"/>
        <v>0</v>
      </c>
      <c r="AR760" s="21">
        <f t="shared" si="163"/>
        <v>0</v>
      </c>
      <c r="AS760" s="21">
        <f t="shared" si="164"/>
        <v>0</v>
      </c>
      <c r="AT760" s="21">
        <f t="shared" si="165"/>
        <v>0</v>
      </c>
      <c r="AU760" s="21">
        <f t="shared" si="166"/>
        <v>0</v>
      </c>
      <c r="AV760" s="21">
        <f t="shared" si="167"/>
        <v>0</v>
      </c>
    </row>
    <row r="761" spans="1:48" ht="15.6" x14ac:dyDescent="0.3">
      <c r="A761" s="51"/>
      <c r="B761" s="50"/>
      <c r="C761" s="96"/>
      <c r="D761" s="96"/>
      <c r="E761" s="49"/>
      <c r="F761" s="52">
        <f t="shared" si="154"/>
        <v>0</v>
      </c>
      <c r="G761" s="48"/>
      <c r="H761" s="38"/>
      <c r="I761" s="54">
        <f>IF(H761=0,0,TRUNC((50/(H761+0.24)- IF($G761="w",Parameter!$B$3,Parameter!$D$3))/IF($G761="w",Parameter!$C$3,Parameter!$E$3)))</f>
        <v>0</v>
      </c>
      <c r="J761" s="105"/>
      <c r="K761" s="54">
        <f>IF(J761=0,0,TRUNC((75/(J761+0.24)- IF($G761="w",Parameter!$B$3,Parameter!$D$3))/IF($G761="w",Parameter!$C$3,Parameter!$E$3)))</f>
        <v>0</v>
      </c>
      <c r="L761" s="105"/>
      <c r="M761" s="54">
        <f>IF(L761=0,0,TRUNC((100/(L761+0.24)- IF($G761="w",Parameter!$B$3,Parameter!$D$3))/IF($G761="w",Parameter!$C$3,Parameter!$E$3)))</f>
        <v>0</v>
      </c>
      <c r="N761" s="80"/>
      <c r="O761" s="79" t="s">
        <v>44</v>
      </c>
      <c r="P761" s="81"/>
      <c r="Q761" s="54">
        <f>IF($G761="m",0,IF(AND($P761=0,$N761=0),0,TRUNC((800/($N761*60+$P761)-IF($G761="w",Parameter!$B$6,Parameter!$D$6))/IF($G761="w",Parameter!$C$6,Parameter!$E$6))))</f>
        <v>0</v>
      </c>
      <c r="R761" s="106"/>
      <c r="S761" s="73">
        <f>IF(R761=0,0,TRUNC((2000/(R761)- IF(Q761="w",Parameter!$B$6,Parameter!$D$6))/IF(Q761="w",Parameter!$C$6,Parameter!$E$6)))</f>
        <v>0</v>
      </c>
      <c r="T761" s="106"/>
      <c r="U761" s="73">
        <f>IF(T761=0,0,TRUNC((2000/(T761)- IF(Q761="w",Parameter!$B$3,Parameter!$D$3))/IF(Q761="w",Parameter!$C$3,Parameter!$E$3)))</f>
        <v>0</v>
      </c>
      <c r="V761" s="80"/>
      <c r="W761" s="79" t="s">
        <v>44</v>
      </c>
      <c r="X761" s="81"/>
      <c r="Y761" s="54">
        <f>IF($G761="w",0,IF(AND($V761=0,$X761=0),0,TRUNC((1000/($V761*60+$X761)-IF($G761="w",Parameter!$B$6,Parameter!$D$6))/IF($G761="w",Parameter!$C$6,Parameter!$E$6))))</f>
        <v>0</v>
      </c>
      <c r="Z761" s="37"/>
      <c r="AA761" s="104">
        <f>IF(Z761=0,0,TRUNC((SQRT(Z761)- IF($G761="w",Parameter!$B$11,Parameter!$D$11))/IF($G761="w",Parameter!$C$11,Parameter!$E$11)))</f>
        <v>0</v>
      </c>
      <c r="AB761" s="105"/>
      <c r="AC761" s="104">
        <f>IF(AB761=0,0,TRUNC((SQRT(AB761)- IF($G761="w",Parameter!$B$10,Parameter!$D$10))/IF($G761="w",Parameter!$C$10,Parameter!$E$10)))</f>
        <v>0</v>
      </c>
      <c r="AD761" s="38"/>
      <c r="AE761" s="55">
        <f>IF(AD761=0,0,TRUNC((SQRT(AD761)- IF($G761="w",Parameter!$B$15,Parameter!$D$15))/IF($G761="w",Parameter!$C$15,Parameter!$E$15)))</f>
        <v>0</v>
      </c>
      <c r="AF761" s="32"/>
      <c r="AG761" s="55">
        <f>IF(AF761=0,0,TRUNC((SQRT(AF761)- IF($G761="w",Parameter!$B$12,Parameter!$D$12))/IF($G761="w",Parameter!$C$12,Parameter!$E$12)))</f>
        <v>0</v>
      </c>
      <c r="AH761" s="60">
        <f t="shared" si="155"/>
        <v>0</v>
      </c>
      <c r="AI761" s="61">
        <f>LOOKUP($F761,Urkunde!$A$2:$A$16,IF($G761="w",Urkunde!$B$2:$B$16,Urkunde!$D$2:$D$16))</f>
        <v>0</v>
      </c>
      <c r="AJ761" s="61">
        <f>LOOKUP($F761,Urkunde!$A$2:$A$16,IF($G761="w",Urkunde!$C$2:$C$16,Urkunde!$E$2:$E$16))</f>
        <v>0</v>
      </c>
      <c r="AK761" s="61" t="str">
        <f t="shared" si="156"/>
        <v>-</v>
      </c>
      <c r="AL761" s="29">
        <f t="shared" si="157"/>
        <v>0</v>
      </c>
      <c r="AM761" s="21">
        <f t="shared" si="158"/>
        <v>0</v>
      </c>
      <c r="AN761" s="21">
        <f t="shared" si="159"/>
        <v>0</v>
      </c>
      <c r="AO761" s="21">
        <f t="shared" si="160"/>
        <v>0</v>
      </c>
      <c r="AP761" s="21">
        <f t="shared" si="161"/>
        <v>0</v>
      </c>
      <c r="AQ761" s="21">
        <f t="shared" si="162"/>
        <v>0</v>
      </c>
      <c r="AR761" s="21">
        <f t="shared" si="163"/>
        <v>0</v>
      </c>
      <c r="AS761" s="21">
        <f t="shared" si="164"/>
        <v>0</v>
      </c>
      <c r="AT761" s="21">
        <f t="shared" si="165"/>
        <v>0</v>
      </c>
      <c r="AU761" s="21">
        <f t="shared" si="166"/>
        <v>0</v>
      </c>
      <c r="AV761" s="21">
        <f t="shared" si="167"/>
        <v>0</v>
      </c>
    </row>
    <row r="762" spans="1:48" ht="15.6" x14ac:dyDescent="0.3">
      <c r="A762" s="51"/>
      <c r="B762" s="50"/>
      <c r="C762" s="96"/>
      <c r="D762" s="96"/>
      <c r="E762" s="49"/>
      <c r="F762" s="52">
        <f t="shared" si="154"/>
        <v>0</v>
      </c>
      <c r="G762" s="48"/>
      <c r="H762" s="38"/>
      <c r="I762" s="54">
        <f>IF(H762=0,0,TRUNC((50/(H762+0.24)- IF($G762="w",Parameter!$B$3,Parameter!$D$3))/IF($G762="w",Parameter!$C$3,Parameter!$E$3)))</f>
        <v>0</v>
      </c>
      <c r="J762" s="105"/>
      <c r="K762" s="54">
        <f>IF(J762=0,0,TRUNC((75/(J762+0.24)- IF($G762="w",Parameter!$B$3,Parameter!$D$3))/IF($G762="w",Parameter!$C$3,Parameter!$E$3)))</f>
        <v>0</v>
      </c>
      <c r="L762" s="105"/>
      <c r="M762" s="54">
        <f>IF(L762=0,0,TRUNC((100/(L762+0.24)- IF($G762="w",Parameter!$B$3,Parameter!$D$3))/IF($G762="w",Parameter!$C$3,Parameter!$E$3)))</f>
        <v>0</v>
      </c>
      <c r="N762" s="80"/>
      <c r="O762" s="79" t="s">
        <v>44</v>
      </c>
      <c r="P762" s="81"/>
      <c r="Q762" s="54">
        <f>IF($G762="m",0,IF(AND($P762=0,$N762=0),0,TRUNC((800/($N762*60+$P762)-IF($G762="w",Parameter!$B$6,Parameter!$D$6))/IF($G762="w",Parameter!$C$6,Parameter!$E$6))))</f>
        <v>0</v>
      </c>
      <c r="R762" s="106"/>
      <c r="S762" s="73">
        <f>IF(R762=0,0,TRUNC((2000/(R762)- IF(Q762="w",Parameter!$B$6,Parameter!$D$6))/IF(Q762="w",Parameter!$C$6,Parameter!$E$6)))</f>
        <v>0</v>
      </c>
      <c r="T762" s="106"/>
      <c r="U762" s="73">
        <f>IF(T762=0,0,TRUNC((2000/(T762)- IF(Q762="w",Parameter!$B$3,Parameter!$D$3))/IF(Q762="w",Parameter!$C$3,Parameter!$E$3)))</f>
        <v>0</v>
      </c>
      <c r="V762" s="80"/>
      <c r="W762" s="79" t="s">
        <v>44</v>
      </c>
      <c r="X762" s="81"/>
      <c r="Y762" s="54">
        <f>IF($G762="w",0,IF(AND($V762=0,$X762=0),0,TRUNC((1000/($V762*60+$X762)-IF($G762="w",Parameter!$B$6,Parameter!$D$6))/IF($G762="w",Parameter!$C$6,Parameter!$E$6))))</f>
        <v>0</v>
      </c>
      <c r="Z762" s="37"/>
      <c r="AA762" s="104">
        <f>IF(Z762=0,0,TRUNC((SQRT(Z762)- IF($G762="w",Parameter!$B$11,Parameter!$D$11))/IF($G762="w",Parameter!$C$11,Parameter!$E$11)))</f>
        <v>0</v>
      </c>
      <c r="AB762" s="105"/>
      <c r="AC762" s="104">
        <f>IF(AB762=0,0,TRUNC((SQRT(AB762)- IF($G762="w",Parameter!$B$10,Parameter!$D$10))/IF($G762="w",Parameter!$C$10,Parameter!$E$10)))</f>
        <v>0</v>
      </c>
      <c r="AD762" s="38"/>
      <c r="AE762" s="55">
        <f>IF(AD762=0,0,TRUNC((SQRT(AD762)- IF($G762="w",Parameter!$B$15,Parameter!$D$15))/IF($G762="w",Parameter!$C$15,Parameter!$E$15)))</f>
        <v>0</v>
      </c>
      <c r="AF762" s="32"/>
      <c r="AG762" s="55">
        <f>IF(AF762=0,0,TRUNC((SQRT(AF762)- IF($G762="w",Parameter!$B$12,Parameter!$D$12))/IF($G762="w",Parameter!$C$12,Parameter!$E$12)))</f>
        <v>0</v>
      </c>
      <c r="AH762" s="60">
        <f t="shared" si="155"/>
        <v>0</v>
      </c>
      <c r="AI762" s="61">
        <f>LOOKUP($F762,Urkunde!$A$2:$A$16,IF($G762="w",Urkunde!$B$2:$B$16,Urkunde!$D$2:$D$16))</f>
        <v>0</v>
      </c>
      <c r="AJ762" s="61">
        <f>LOOKUP($F762,Urkunde!$A$2:$A$16,IF($G762="w",Urkunde!$C$2:$C$16,Urkunde!$E$2:$E$16))</f>
        <v>0</v>
      </c>
      <c r="AK762" s="61" t="str">
        <f t="shared" si="156"/>
        <v>-</v>
      </c>
      <c r="AL762" s="29">
        <f t="shared" si="157"/>
        <v>0</v>
      </c>
      <c r="AM762" s="21">
        <f t="shared" si="158"/>
        <v>0</v>
      </c>
      <c r="AN762" s="21">
        <f t="shared" si="159"/>
        <v>0</v>
      </c>
      <c r="AO762" s="21">
        <f t="shared" si="160"/>
        <v>0</v>
      </c>
      <c r="AP762" s="21">
        <f t="shared" si="161"/>
        <v>0</v>
      </c>
      <c r="AQ762" s="21">
        <f t="shared" si="162"/>
        <v>0</v>
      </c>
      <c r="AR762" s="21">
        <f t="shared" si="163"/>
        <v>0</v>
      </c>
      <c r="AS762" s="21">
        <f t="shared" si="164"/>
        <v>0</v>
      </c>
      <c r="AT762" s="21">
        <f t="shared" si="165"/>
        <v>0</v>
      </c>
      <c r="AU762" s="21">
        <f t="shared" si="166"/>
        <v>0</v>
      </c>
      <c r="AV762" s="21">
        <f t="shared" si="167"/>
        <v>0</v>
      </c>
    </row>
    <row r="763" spans="1:48" ht="15.6" x14ac:dyDescent="0.3">
      <c r="A763" s="51"/>
      <c r="B763" s="50"/>
      <c r="C763" s="96"/>
      <c r="D763" s="96"/>
      <c r="E763" s="49"/>
      <c r="F763" s="52">
        <f t="shared" si="154"/>
        <v>0</v>
      </c>
      <c r="G763" s="48"/>
      <c r="H763" s="38"/>
      <c r="I763" s="54">
        <f>IF(H763=0,0,TRUNC((50/(H763+0.24)- IF($G763="w",Parameter!$B$3,Parameter!$D$3))/IF($G763="w",Parameter!$C$3,Parameter!$E$3)))</f>
        <v>0</v>
      </c>
      <c r="J763" s="105"/>
      <c r="K763" s="54">
        <f>IF(J763=0,0,TRUNC((75/(J763+0.24)- IF($G763="w",Parameter!$B$3,Parameter!$D$3))/IF($G763="w",Parameter!$C$3,Parameter!$E$3)))</f>
        <v>0</v>
      </c>
      <c r="L763" s="105"/>
      <c r="M763" s="54">
        <f>IF(L763=0,0,TRUNC((100/(L763+0.24)- IF($G763="w",Parameter!$B$3,Parameter!$D$3))/IF($G763="w",Parameter!$C$3,Parameter!$E$3)))</f>
        <v>0</v>
      </c>
      <c r="N763" s="80"/>
      <c r="O763" s="79" t="s">
        <v>44</v>
      </c>
      <c r="P763" s="81"/>
      <c r="Q763" s="54">
        <f>IF($G763="m",0,IF(AND($P763=0,$N763=0),0,TRUNC((800/($N763*60+$P763)-IF($G763="w",Parameter!$B$6,Parameter!$D$6))/IF($G763="w",Parameter!$C$6,Parameter!$E$6))))</f>
        <v>0</v>
      </c>
      <c r="R763" s="106"/>
      <c r="S763" s="73">
        <f>IF(R763=0,0,TRUNC((2000/(R763)- IF(Q763="w",Parameter!$B$6,Parameter!$D$6))/IF(Q763="w",Parameter!$C$6,Parameter!$E$6)))</f>
        <v>0</v>
      </c>
      <c r="T763" s="106"/>
      <c r="U763" s="73">
        <f>IF(T763=0,0,TRUNC((2000/(T763)- IF(Q763="w",Parameter!$B$3,Parameter!$D$3))/IF(Q763="w",Parameter!$C$3,Parameter!$E$3)))</f>
        <v>0</v>
      </c>
      <c r="V763" s="80"/>
      <c r="W763" s="79" t="s">
        <v>44</v>
      </c>
      <c r="X763" s="81"/>
      <c r="Y763" s="54">
        <f>IF($G763="w",0,IF(AND($V763=0,$X763=0),0,TRUNC((1000/($V763*60+$X763)-IF($G763="w",Parameter!$B$6,Parameter!$D$6))/IF($G763="w",Parameter!$C$6,Parameter!$E$6))))</f>
        <v>0</v>
      </c>
      <c r="Z763" s="37"/>
      <c r="AA763" s="104">
        <f>IF(Z763=0,0,TRUNC((SQRT(Z763)- IF($G763="w",Parameter!$B$11,Parameter!$D$11))/IF($G763="w",Parameter!$C$11,Parameter!$E$11)))</f>
        <v>0</v>
      </c>
      <c r="AB763" s="105"/>
      <c r="AC763" s="104">
        <f>IF(AB763=0,0,TRUNC((SQRT(AB763)- IF($G763="w",Parameter!$B$10,Parameter!$D$10))/IF($G763="w",Parameter!$C$10,Parameter!$E$10)))</f>
        <v>0</v>
      </c>
      <c r="AD763" s="38"/>
      <c r="AE763" s="55">
        <f>IF(AD763=0,0,TRUNC((SQRT(AD763)- IF($G763="w",Parameter!$B$15,Parameter!$D$15))/IF($G763="w",Parameter!$C$15,Parameter!$E$15)))</f>
        <v>0</v>
      </c>
      <c r="AF763" s="32"/>
      <c r="AG763" s="55">
        <f>IF(AF763=0,0,TRUNC((SQRT(AF763)- IF($G763="w",Parameter!$B$12,Parameter!$D$12))/IF($G763="w",Parameter!$C$12,Parameter!$E$12)))</f>
        <v>0</v>
      </c>
      <c r="AH763" s="60">
        <f t="shared" si="155"/>
        <v>0</v>
      </c>
      <c r="AI763" s="61">
        <f>LOOKUP($F763,Urkunde!$A$2:$A$16,IF($G763="w",Urkunde!$B$2:$B$16,Urkunde!$D$2:$D$16))</f>
        <v>0</v>
      </c>
      <c r="AJ763" s="61">
        <f>LOOKUP($F763,Urkunde!$A$2:$A$16,IF($G763="w",Urkunde!$C$2:$C$16,Urkunde!$E$2:$E$16))</f>
        <v>0</v>
      </c>
      <c r="AK763" s="61" t="str">
        <f t="shared" si="156"/>
        <v>-</v>
      </c>
      <c r="AL763" s="29">
        <f t="shared" si="157"/>
        <v>0</v>
      </c>
      <c r="AM763" s="21">
        <f t="shared" si="158"/>
        <v>0</v>
      </c>
      <c r="AN763" s="21">
        <f t="shared" si="159"/>
        <v>0</v>
      </c>
      <c r="AO763" s="21">
        <f t="shared" si="160"/>
        <v>0</v>
      </c>
      <c r="AP763" s="21">
        <f t="shared" si="161"/>
        <v>0</v>
      </c>
      <c r="AQ763" s="21">
        <f t="shared" si="162"/>
        <v>0</v>
      </c>
      <c r="AR763" s="21">
        <f t="shared" si="163"/>
        <v>0</v>
      </c>
      <c r="AS763" s="21">
        <f t="shared" si="164"/>
        <v>0</v>
      </c>
      <c r="AT763" s="21">
        <f t="shared" si="165"/>
        <v>0</v>
      </c>
      <c r="AU763" s="21">
        <f t="shared" si="166"/>
        <v>0</v>
      </c>
      <c r="AV763" s="21">
        <f t="shared" si="167"/>
        <v>0</v>
      </c>
    </row>
    <row r="764" spans="1:48" ht="15.6" x14ac:dyDescent="0.3">
      <c r="A764" s="51"/>
      <c r="B764" s="50"/>
      <c r="C764" s="96"/>
      <c r="D764" s="96"/>
      <c r="E764" s="49"/>
      <c r="F764" s="52">
        <f t="shared" si="154"/>
        <v>0</v>
      </c>
      <c r="G764" s="48"/>
      <c r="H764" s="38"/>
      <c r="I764" s="54">
        <f>IF(H764=0,0,TRUNC((50/(H764+0.24)- IF($G764="w",Parameter!$B$3,Parameter!$D$3))/IF($G764="w",Parameter!$C$3,Parameter!$E$3)))</f>
        <v>0</v>
      </c>
      <c r="J764" s="105"/>
      <c r="K764" s="54">
        <f>IF(J764=0,0,TRUNC((75/(J764+0.24)- IF($G764="w",Parameter!$B$3,Parameter!$D$3))/IF($G764="w",Parameter!$C$3,Parameter!$E$3)))</f>
        <v>0</v>
      </c>
      <c r="L764" s="105"/>
      <c r="M764" s="54">
        <f>IF(L764=0,0,TRUNC((100/(L764+0.24)- IF($G764="w",Parameter!$B$3,Parameter!$D$3))/IF($G764="w",Parameter!$C$3,Parameter!$E$3)))</f>
        <v>0</v>
      </c>
      <c r="N764" s="80"/>
      <c r="O764" s="79" t="s">
        <v>44</v>
      </c>
      <c r="P764" s="81"/>
      <c r="Q764" s="54">
        <f>IF($G764="m",0,IF(AND($P764=0,$N764=0),0,TRUNC((800/($N764*60+$P764)-IF($G764="w",Parameter!$B$6,Parameter!$D$6))/IF($G764="w",Parameter!$C$6,Parameter!$E$6))))</f>
        <v>0</v>
      </c>
      <c r="R764" s="106"/>
      <c r="S764" s="73">
        <f>IF(R764=0,0,TRUNC((2000/(R764)- IF(Q764="w",Parameter!$B$6,Parameter!$D$6))/IF(Q764="w",Parameter!$C$6,Parameter!$E$6)))</f>
        <v>0</v>
      </c>
      <c r="T764" s="106"/>
      <c r="U764" s="73">
        <f>IF(T764=0,0,TRUNC((2000/(T764)- IF(Q764="w",Parameter!$B$3,Parameter!$D$3))/IF(Q764="w",Parameter!$C$3,Parameter!$E$3)))</f>
        <v>0</v>
      </c>
      <c r="V764" s="80"/>
      <c r="W764" s="79" t="s">
        <v>44</v>
      </c>
      <c r="X764" s="81"/>
      <c r="Y764" s="54">
        <f>IF($G764="w",0,IF(AND($V764=0,$X764=0),0,TRUNC((1000/($V764*60+$X764)-IF($G764="w",Parameter!$B$6,Parameter!$D$6))/IF($G764="w",Parameter!$C$6,Parameter!$E$6))))</f>
        <v>0</v>
      </c>
      <c r="Z764" s="37"/>
      <c r="AA764" s="104">
        <f>IF(Z764=0,0,TRUNC((SQRT(Z764)- IF($G764="w",Parameter!$B$11,Parameter!$D$11))/IF($G764="w",Parameter!$C$11,Parameter!$E$11)))</f>
        <v>0</v>
      </c>
      <c r="AB764" s="105"/>
      <c r="AC764" s="104">
        <f>IF(AB764=0,0,TRUNC((SQRT(AB764)- IF($G764="w",Parameter!$B$10,Parameter!$D$10))/IF($G764="w",Parameter!$C$10,Parameter!$E$10)))</f>
        <v>0</v>
      </c>
      <c r="AD764" s="38"/>
      <c r="AE764" s="55">
        <f>IF(AD764=0,0,TRUNC((SQRT(AD764)- IF($G764="w",Parameter!$B$15,Parameter!$D$15))/IF($G764="w",Parameter!$C$15,Parameter!$E$15)))</f>
        <v>0</v>
      </c>
      <c r="AF764" s="32"/>
      <c r="AG764" s="55">
        <f>IF(AF764=0,0,TRUNC((SQRT(AF764)- IF($G764="w",Parameter!$B$12,Parameter!$D$12))/IF($G764="w",Parameter!$C$12,Parameter!$E$12)))</f>
        <v>0</v>
      </c>
      <c r="AH764" s="60">
        <f t="shared" si="155"/>
        <v>0</v>
      </c>
      <c r="AI764" s="61">
        <f>LOOKUP($F764,Urkunde!$A$2:$A$16,IF($G764="w",Urkunde!$B$2:$B$16,Urkunde!$D$2:$D$16))</f>
        <v>0</v>
      </c>
      <c r="AJ764" s="61">
        <f>LOOKUP($F764,Urkunde!$A$2:$A$16,IF($G764="w",Urkunde!$C$2:$C$16,Urkunde!$E$2:$E$16))</f>
        <v>0</v>
      </c>
      <c r="AK764" s="61" t="str">
        <f t="shared" si="156"/>
        <v>-</v>
      </c>
      <c r="AL764" s="29">
        <f t="shared" si="157"/>
        <v>0</v>
      </c>
      <c r="AM764" s="21">
        <f t="shared" si="158"/>
        <v>0</v>
      </c>
      <c r="AN764" s="21">
        <f t="shared" si="159"/>
        <v>0</v>
      </c>
      <c r="AO764" s="21">
        <f t="shared" si="160"/>
        <v>0</v>
      </c>
      <c r="AP764" s="21">
        <f t="shared" si="161"/>
        <v>0</v>
      </c>
      <c r="AQ764" s="21">
        <f t="shared" si="162"/>
        <v>0</v>
      </c>
      <c r="AR764" s="21">
        <f t="shared" si="163"/>
        <v>0</v>
      </c>
      <c r="AS764" s="21">
        <f t="shared" si="164"/>
        <v>0</v>
      </c>
      <c r="AT764" s="21">
        <f t="shared" si="165"/>
        <v>0</v>
      </c>
      <c r="AU764" s="21">
        <f t="shared" si="166"/>
        <v>0</v>
      </c>
      <c r="AV764" s="21">
        <f t="shared" si="167"/>
        <v>0</v>
      </c>
    </row>
    <row r="765" spans="1:48" ht="15.6" x14ac:dyDescent="0.3">
      <c r="A765" s="51"/>
      <c r="B765" s="50"/>
      <c r="C765" s="96"/>
      <c r="D765" s="96"/>
      <c r="E765" s="49"/>
      <c r="F765" s="52">
        <f t="shared" si="154"/>
        <v>0</v>
      </c>
      <c r="G765" s="48"/>
      <c r="H765" s="38"/>
      <c r="I765" s="54">
        <f>IF(H765=0,0,TRUNC((50/(H765+0.24)- IF($G765="w",Parameter!$B$3,Parameter!$D$3))/IF($G765="w",Parameter!$C$3,Parameter!$E$3)))</f>
        <v>0</v>
      </c>
      <c r="J765" s="105"/>
      <c r="K765" s="54">
        <f>IF(J765=0,0,TRUNC((75/(J765+0.24)- IF($G765="w",Parameter!$B$3,Parameter!$D$3))/IF($G765="w",Parameter!$C$3,Parameter!$E$3)))</f>
        <v>0</v>
      </c>
      <c r="L765" s="105"/>
      <c r="M765" s="54">
        <f>IF(L765=0,0,TRUNC((100/(L765+0.24)- IF($G765="w",Parameter!$B$3,Parameter!$D$3))/IF($G765="w",Parameter!$C$3,Parameter!$E$3)))</f>
        <v>0</v>
      </c>
      <c r="N765" s="80"/>
      <c r="O765" s="79" t="s">
        <v>44</v>
      </c>
      <c r="P765" s="81"/>
      <c r="Q765" s="54">
        <f>IF($G765="m",0,IF(AND($P765=0,$N765=0),0,TRUNC((800/($N765*60+$P765)-IF($G765="w",Parameter!$B$6,Parameter!$D$6))/IF($G765="w",Parameter!$C$6,Parameter!$E$6))))</f>
        <v>0</v>
      </c>
      <c r="R765" s="106"/>
      <c r="S765" s="73">
        <f>IF(R765=0,0,TRUNC((2000/(R765)- IF(Q765="w",Parameter!$B$6,Parameter!$D$6))/IF(Q765="w",Parameter!$C$6,Parameter!$E$6)))</f>
        <v>0</v>
      </c>
      <c r="T765" s="106"/>
      <c r="U765" s="73">
        <f>IF(T765=0,0,TRUNC((2000/(T765)- IF(Q765="w",Parameter!$B$3,Parameter!$D$3))/IF(Q765="w",Parameter!$C$3,Parameter!$E$3)))</f>
        <v>0</v>
      </c>
      <c r="V765" s="80"/>
      <c r="W765" s="79" t="s">
        <v>44</v>
      </c>
      <c r="X765" s="81"/>
      <c r="Y765" s="54">
        <f>IF($G765="w",0,IF(AND($V765=0,$X765=0),0,TRUNC((1000/($V765*60+$X765)-IF($G765="w",Parameter!$B$6,Parameter!$D$6))/IF($G765="w",Parameter!$C$6,Parameter!$E$6))))</f>
        <v>0</v>
      </c>
      <c r="Z765" s="37"/>
      <c r="AA765" s="104">
        <f>IF(Z765=0,0,TRUNC((SQRT(Z765)- IF($G765="w",Parameter!$B$11,Parameter!$D$11))/IF($G765="w",Parameter!$C$11,Parameter!$E$11)))</f>
        <v>0</v>
      </c>
      <c r="AB765" s="105"/>
      <c r="AC765" s="104">
        <f>IF(AB765=0,0,TRUNC((SQRT(AB765)- IF($G765="w",Parameter!$B$10,Parameter!$D$10))/IF($G765="w",Parameter!$C$10,Parameter!$E$10)))</f>
        <v>0</v>
      </c>
      <c r="AD765" s="38"/>
      <c r="AE765" s="55">
        <f>IF(AD765=0,0,TRUNC((SQRT(AD765)- IF($G765="w",Parameter!$B$15,Parameter!$D$15))/IF($G765="w",Parameter!$C$15,Parameter!$E$15)))</f>
        <v>0</v>
      </c>
      <c r="AF765" s="32"/>
      <c r="AG765" s="55">
        <f>IF(AF765=0,0,TRUNC((SQRT(AF765)- IF($G765="w",Parameter!$B$12,Parameter!$D$12))/IF($G765="w",Parameter!$C$12,Parameter!$E$12)))</f>
        <v>0</v>
      </c>
      <c r="AH765" s="60">
        <f t="shared" si="155"/>
        <v>0</v>
      </c>
      <c r="AI765" s="61">
        <f>LOOKUP($F765,Urkunde!$A$2:$A$16,IF($G765="w",Urkunde!$B$2:$B$16,Urkunde!$D$2:$D$16))</f>
        <v>0</v>
      </c>
      <c r="AJ765" s="61">
        <f>LOOKUP($F765,Urkunde!$A$2:$A$16,IF($G765="w",Urkunde!$C$2:$C$16,Urkunde!$E$2:$E$16))</f>
        <v>0</v>
      </c>
      <c r="AK765" s="61" t="str">
        <f t="shared" si="156"/>
        <v>-</v>
      </c>
      <c r="AL765" s="29">
        <f t="shared" si="157"/>
        <v>0</v>
      </c>
      <c r="AM765" s="21">
        <f t="shared" si="158"/>
        <v>0</v>
      </c>
      <c r="AN765" s="21">
        <f t="shared" si="159"/>
        <v>0</v>
      </c>
      <c r="AO765" s="21">
        <f t="shared" si="160"/>
        <v>0</v>
      </c>
      <c r="AP765" s="21">
        <f t="shared" si="161"/>
        <v>0</v>
      </c>
      <c r="AQ765" s="21">
        <f t="shared" si="162"/>
        <v>0</v>
      </c>
      <c r="AR765" s="21">
        <f t="shared" si="163"/>
        <v>0</v>
      </c>
      <c r="AS765" s="21">
        <f t="shared" si="164"/>
        <v>0</v>
      </c>
      <c r="AT765" s="21">
        <f t="shared" si="165"/>
        <v>0</v>
      </c>
      <c r="AU765" s="21">
        <f t="shared" si="166"/>
        <v>0</v>
      </c>
      <c r="AV765" s="21">
        <f t="shared" si="167"/>
        <v>0</v>
      </c>
    </row>
    <row r="766" spans="1:48" ht="15.6" x14ac:dyDescent="0.3">
      <c r="A766" s="51"/>
      <c r="B766" s="50"/>
      <c r="C766" s="96"/>
      <c r="D766" s="96"/>
      <c r="E766" s="49"/>
      <c r="F766" s="52">
        <f t="shared" si="154"/>
        <v>0</v>
      </c>
      <c r="G766" s="48"/>
      <c r="H766" s="38"/>
      <c r="I766" s="54">
        <f>IF(H766=0,0,TRUNC((50/(H766+0.24)- IF($G766="w",Parameter!$B$3,Parameter!$D$3))/IF($G766="w",Parameter!$C$3,Parameter!$E$3)))</f>
        <v>0</v>
      </c>
      <c r="J766" s="105"/>
      <c r="K766" s="54">
        <f>IF(J766=0,0,TRUNC((75/(J766+0.24)- IF($G766="w",Parameter!$B$3,Parameter!$D$3))/IF($G766="w",Parameter!$C$3,Parameter!$E$3)))</f>
        <v>0</v>
      </c>
      <c r="L766" s="105"/>
      <c r="M766" s="54">
        <f>IF(L766=0,0,TRUNC((100/(L766+0.24)- IF($G766="w",Parameter!$B$3,Parameter!$D$3))/IF($G766="w",Parameter!$C$3,Parameter!$E$3)))</f>
        <v>0</v>
      </c>
      <c r="N766" s="80"/>
      <c r="O766" s="79" t="s">
        <v>44</v>
      </c>
      <c r="P766" s="81"/>
      <c r="Q766" s="54">
        <f>IF($G766="m",0,IF(AND($P766=0,$N766=0),0,TRUNC((800/($N766*60+$P766)-IF($G766="w",Parameter!$B$6,Parameter!$D$6))/IF($G766="w",Parameter!$C$6,Parameter!$E$6))))</f>
        <v>0</v>
      </c>
      <c r="R766" s="106"/>
      <c r="S766" s="73">
        <f>IF(R766=0,0,TRUNC((2000/(R766)- IF(Q766="w",Parameter!$B$6,Parameter!$D$6))/IF(Q766="w",Parameter!$C$6,Parameter!$E$6)))</f>
        <v>0</v>
      </c>
      <c r="T766" s="106"/>
      <c r="U766" s="73">
        <f>IF(T766=0,0,TRUNC((2000/(T766)- IF(Q766="w",Parameter!$B$3,Parameter!$D$3))/IF(Q766="w",Parameter!$C$3,Parameter!$E$3)))</f>
        <v>0</v>
      </c>
      <c r="V766" s="80"/>
      <c r="W766" s="79" t="s">
        <v>44</v>
      </c>
      <c r="X766" s="81"/>
      <c r="Y766" s="54">
        <f>IF($G766="w",0,IF(AND($V766=0,$X766=0),0,TRUNC((1000/($V766*60+$X766)-IF($G766="w",Parameter!$B$6,Parameter!$D$6))/IF($G766="w",Parameter!$C$6,Parameter!$E$6))))</f>
        <v>0</v>
      </c>
      <c r="Z766" s="37"/>
      <c r="AA766" s="104">
        <f>IF(Z766=0,0,TRUNC((SQRT(Z766)- IF($G766="w",Parameter!$B$11,Parameter!$D$11))/IF($G766="w",Parameter!$C$11,Parameter!$E$11)))</f>
        <v>0</v>
      </c>
      <c r="AB766" s="105"/>
      <c r="AC766" s="104">
        <f>IF(AB766=0,0,TRUNC((SQRT(AB766)- IF($G766="w",Parameter!$B$10,Parameter!$D$10))/IF($G766="w",Parameter!$C$10,Parameter!$E$10)))</f>
        <v>0</v>
      </c>
      <c r="AD766" s="38"/>
      <c r="AE766" s="55">
        <f>IF(AD766=0,0,TRUNC((SQRT(AD766)- IF($G766="w",Parameter!$B$15,Parameter!$D$15))/IF($G766="w",Parameter!$C$15,Parameter!$E$15)))</f>
        <v>0</v>
      </c>
      <c r="AF766" s="32"/>
      <c r="AG766" s="55">
        <f>IF(AF766=0,0,TRUNC((SQRT(AF766)- IF($G766="w",Parameter!$B$12,Parameter!$D$12))/IF($G766="w",Parameter!$C$12,Parameter!$E$12)))</f>
        <v>0</v>
      </c>
      <c r="AH766" s="60">
        <f t="shared" si="155"/>
        <v>0</v>
      </c>
      <c r="AI766" s="61">
        <f>LOOKUP($F766,Urkunde!$A$2:$A$16,IF($G766="w",Urkunde!$B$2:$B$16,Urkunde!$D$2:$D$16))</f>
        <v>0</v>
      </c>
      <c r="AJ766" s="61">
        <f>LOOKUP($F766,Urkunde!$A$2:$A$16,IF($G766="w",Urkunde!$C$2:$C$16,Urkunde!$E$2:$E$16))</f>
        <v>0</v>
      </c>
      <c r="AK766" s="61" t="str">
        <f t="shared" si="156"/>
        <v>-</v>
      </c>
      <c r="AL766" s="29">
        <f t="shared" si="157"/>
        <v>0</v>
      </c>
      <c r="AM766" s="21">
        <f t="shared" si="158"/>
        <v>0</v>
      </c>
      <c r="AN766" s="21">
        <f t="shared" si="159"/>
        <v>0</v>
      </c>
      <c r="AO766" s="21">
        <f t="shared" si="160"/>
        <v>0</v>
      </c>
      <c r="AP766" s="21">
        <f t="shared" si="161"/>
        <v>0</v>
      </c>
      <c r="AQ766" s="21">
        <f t="shared" si="162"/>
        <v>0</v>
      </c>
      <c r="AR766" s="21">
        <f t="shared" si="163"/>
        <v>0</v>
      </c>
      <c r="AS766" s="21">
        <f t="shared" si="164"/>
        <v>0</v>
      </c>
      <c r="AT766" s="21">
        <f t="shared" si="165"/>
        <v>0</v>
      </c>
      <c r="AU766" s="21">
        <f t="shared" si="166"/>
        <v>0</v>
      </c>
      <c r="AV766" s="21">
        <f t="shared" si="167"/>
        <v>0</v>
      </c>
    </row>
    <row r="767" spans="1:48" ht="15.6" x14ac:dyDescent="0.3">
      <c r="A767" s="51"/>
      <c r="B767" s="50"/>
      <c r="C767" s="96"/>
      <c r="D767" s="96"/>
      <c r="E767" s="49"/>
      <c r="F767" s="52">
        <f t="shared" si="154"/>
        <v>0</v>
      </c>
      <c r="G767" s="48"/>
      <c r="H767" s="38"/>
      <c r="I767" s="54">
        <f>IF(H767=0,0,TRUNC((50/(H767+0.24)- IF($G767="w",Parameter!$B$3,Parameter!$D$3))/IF($G767="w",Parameter!$C$3,Parameter!$E$3)))</f>
        <v>0</v>
      </c>
      <c r="J767" s="105"/>
      <c r="K767" s="54">
        <f>IF(J767=0,0,TRUNC((75/(J767+0.24)- IF($G767="w",Parameter!$B$3,Parameter!$D$3))/IF($G767="w",Parameter!$C$3,Parameter!$E$3)))</f>
        <v>0</v>
      </c>
      <c r="L767" s="105"/>
      <c r="M767" s="54">
        <f>IF(L767=0,0,TRUNC((100/(L767+0.24)- IF($G767="w",Parameter!$B$3,Parameter!$D$3))/IF($G767="w",Parameter!$C$3,Parameter!$E$3)))</f>
        <v>0</v>
      </c>
      <c r="N767" s="80"/>
      <c r="O767" s="79" t="s">
        <v>44</v>
      </c>
      <c r="P767" s="81"/>
      <c r="Q767" s="54">
        <f>IF($G767="m",0,IF(AND($P767=0,$N767=0),0,TRUNC((800/($N767*60+$P767)-IF($G767="w",Parameter!$B$6,Parameter!$D$6))/IF($G767="w",Parameter!$C$6,Parameter!$E$6))))</f>
        <v>0</v>
      </c>
      <c r="R767" s="106"/>
      <c r="S767" s="73">
        <f>IF(R767=0,0,TRUNC((2000/(R767)- IF(Q767="w",Parameter!$B$6,Parameter!$D$6))/IF(Q767="w",Parameter!$C$6,Parameter!$E$6)))</f>
        <v>0</v>
      </c>
      <c r="T767" s="106"/>
      <c r="U767" s="73">
        <f>IF(T767=0,0,TRUNC((2000/(T767)- IF(Q767="w",Parameter!$B$3,Parameter!$D$3))/IF(Q767="w",Parameter!$C$3,Parameter!$E$3)))</f>
        <v>0</v>
      </c>
      <c r="V767" s="80"/>
      <c r="W767" s="79" t="s">
        <v>44</v>
      </c>
      <c r="X767" s="81"/>
      <c r="Y767" s="54">
        <f>IF($G767="w",0,IF(AND($V767=0,$X767=0),0,TRUNC((1000/($V767*60+$X767)-IF($G767="w",Parameter!$B$6,Parameter!$D$6))/IF($G767="w",Parameter!$C$6,Parameter!$E$6))))</f>
        <v>0</v>
      </c>
      <c r="Z767" s="37"/>
      <c r="AA767" s="104">
        <f>IF(Z767=0,0,TRUNC((SQRT(Z767)- IF($G767="w",Parameter!$B$11,Parameter!$D$11))/IF($G767="w",Parameter!$C$11,Parameter!$E$11)))</f>
        <v>0</v>
      </c>
      <c r="AB767" s="105"/>
      <c r="AC767" s="104">
        <f>IF(AB767=0,0,TRUNC((SQRT(AB767)- IF($G767="w",Parameter!$B$10,Parameter!$D$10))/IF($G767="w",Parameter!$C$10,Parameter!$E$10)))</f>
        <v>0</v>
      </c>
      <c r="AD767" s="38"/>
      <c r="AE767" s="55">
        <f>IF(AD767=0,0,TRUNC((SQRT(AD767)- IF($G767="w",Parameter!$B$15,Parameter!$D$15))/IF($G767="w",Parameter!$C$15,Parameter!$E$15)))</f>
        <v>0</v>
      </c>
      <c r="AF767" s="32"/>
      <c r="AG767" s="55">
        <f>IF(AF767=0,0,TRUNC((SQRT(AF767)- IF($G767="w",Parameter!$B$12,Parameter!$D$12))/IF($G767="w",Parameter!$C$12,Parameter!$E$12)))</f>
        <v>0</v>
      </c>
      <c r="AH767" s="60">
        <f t="shared" si="155"/>
        <v>0</v>
      </c>
      <c r="AI767" s="61">
        <f>LOOKUP($F767,Urkunde!$A$2:$A$16,IF($G767="w",Urkunde!$B$2:$B$16,Urkunde!$D$2:$D$16))</f>
        <v>0</v>
      </c>
      <c r="AJ767" s="61">
        <f>LOOKUP($F767,Urkunde!$A$2:$A$16,IF($G767="w",Urkunde!$C$2:$C$16,Urkunde!$E$2:$E$16))</f>
        <v>0</v>
      </c>
      <c r="AK767" s="61" t="str">
        <f t="shared" si="156"/>
        <v>-</v>
      </c>
      <c r="AL767" s="29">
        <f t="shared" si="157"/>
        <v>0</v>
      </c>
      <c r="AM767" s="21">
        <f t="shared" si="158"/>
        <v>0</v>
      </c>
      <c r="AN767" s="21">
        <f t="shared" si="159"/>
        <v>0</v>
      </c>
      <c r="AO767" s="21">
        <f t="shared" si="160"/>
        <v>0</v>
      </c>
      <c r="AP767" s="21">
        <f t="shared" si="161"/>
        <v>0</v>
      </c>
      <c r="AQ767" s="21">
        <f t="shared" si="162"/>
        <v>0</v>
      </c>
      <c r="AR767" s="21">
        <f t="shared" si="163"/>
        <v>0</v>
      </c>
      <c r="AS767" s="21">
        <f t="shared" si="164"/>
        <v>0</v>
      </c>
      <c r="AT767" s="21">
        <f t="shared" si="165"/>
        <v>0</v>
      </c>
      <c r="AU767" s="21">
        <f t="shared" si="166"/>
        <v>0</v>
      </c>
      <c r="AV767" s="21">
        <f t="shared" si="167"/>
        <v>0</v>
      </c>
    </row>
    <row r="768" spans="1:48" ht="15.6" x14ac:dyDescent="0.3">
      <c r="A768" s="51"/>
      <c r="B768" s="50"/>
      <c r="C768" s="96"/>
      <c r="D768" s="96"/>
      <c r="E768" s="49"/>
      <c r="F768" s="52">
        <f t="shared" si="154"/>
        <v>0</v>
      </c>
      <c r="G768" s="48"/>
      <c r="H768" s="38"/>
      <c r="I768" s="54">
        <f>IF(H768=0,0,TRUNC((50/(H768+0.24)- IF($G768="w",Parameter!$B$3,Parameter!$D$3))/IF($G768="w",Parameter!$C$3,Parameter!$E$3)))</f>
        <v>0</v>
      </c>
      <c r="J768" s="105"/>
      <c r="K768" s="54">
        <f>IF(J768=0,0,TRUNC((75/(J768+0.24)- IF($G768="w",Parameter!$B$3,Parameter!$D$3))/IF($G768="w",Parameter!$C$3,Parameter!$E$3)))</f>
        <v>0</v>
      </c>
      <c r="L768" s="105"/>
      <c r="M768" s="54">
        <f>IF(L768=0,0,TRUNC((100/(L768+0.24)- IF($G768="w",Parameter!$B$3,Parameter!$D$3))/IF($G768="w",Parameter!$C$3,Parameter!$E$3)))</f>
        <v>0</v>
      </c>
      <c r="N768" s="80"/>
      <c r="O768" s="79" t="s">
        <v>44</v>
      </c>
      <c r="P768" s="81"/>
      <c r="Q768" s="54">
        <f>IF($G768="m",0,IF(AND($P768=0,$N768=0),0,TRUNC((800/($N768*60+$P768)-IF($G768="w",Parameter!$B$6,Parameter!$D$6))/IF($G768="w",Parameter!$C$6,Parameter!$E$6))))</f>
        <v>0</v>
      </c>
      <c r="R768" s="106"/>
      <c r="S768" s="73">
        <f>IF(R768=0,0,TRUNC((2000/(R768)- IF(Q768="w",Parameter!$B$6,Parameter!$D$6))/IF(Q768="w",Parameter!$C$6,Parameter!$E$6)))</f>
        <v>0</v>
      </c>
      <c r="T768" s="106"/>
      <c r="U768" s="73">
        <f>IF(T768=0,0,TRUNC((2000/(T768)- IF(Q768="w",Parameter!$B$3,Parameter!$D$3))/IF(Q768="w",Parameter!$C$3,Parameter!$E$3)))</f>
        <v>0</v>
      </c>
      <c r="V768" s="80"/>
      <c r="W768" s="79" t="s">
        <v>44</v>
      </c>
      <c r="X768" s="81"/>
      <c r="Y768" s="54">
        <f>IF($G768="w",0,IF(AND($V768=0,$X768=0),0,TRUNC((1000/($V768*60+$X768)-IF($G768="w",Parameter!$B$6,Parameter!$D$6))/IF($G768="w",Parameter!$C$6,Parameter!$E$6))))</f>
        <v>0</v>
      </c>
      <c r="Z768" s="37"/>
      <c r="AA768" s="104">
        <f>IF(Z768=0,0,TRUNC((SQRT(Z768)- IF($G768="w",Parameter!$B$11,Parameter!$D$11))/IF($G768="w",Parameter!$C$11,Parameter!$E$11)))</f>
        <v>0</v>
      </c>
      <c r="AB768" s="105"/>
      <c r="AC768" s="104">
        <f>IF(AB768=0,0,TRUNC((SQRT(AB768)- IF($G768="w",Parameter!$B$10,Parameter!$D$10))/IF($G768="w",Parameter!$C$10,Parameter!$E$10)))</f>
        <v>0</v>
      </c>
      <c r="AD768" s="38"/>
      <c r="AE768" s="55">
        <f>IF(AD768=0,0,TRUNC((SQRT(AD768)- IF($G768="w",Parameter!$B$15,Parameter!$D$15))/IF($G768="w",Parameter!$C$15,Parameter!$E$15)))</f>
        <v>0</v>
      </c>
      <c r="AF768" s="32"/>
      <c r="AG768" s="55">
        <f>IF(AF768=0,0,TRUNC((SQRT(AF768)- IF($G768="w",Parameter!$B$12,Parameter!$D$12))/IF($G768="w",Parameter!$C$12,Parameter!$E$12)))</f>
        <v>0</v>
      </c>
      <c r="AH768" s="60">
        <f t="shared" si="155"/>
        <v>0</v>
      </c>
      <c r="AI768" s="61">
        <f>LOOKUP($F768,Urkunde!$A$2:$A$16,IF($G768="w",Urkunde!$B$2:$B$16,Urkunde!$D$2:$D$16))</f>
        <v>0</v>
      </c>
      <c r="AJ768" s="61">
        <f>LOOKUP($F768,Urkunde!$A$2:$A$16,IF($G768="w",Urkunde!$C$2:$C$16,Urkunde!$E$2:$E$16))</f>
        <v>0</v>
      </c>
      <c r="AK768" s="61" t="str">
        <f t="shared" si="156"/>
        <v>-</v>
      </c>
      <c r="AL768" s="29">
        <f t="shared" si="157"/>
        <v>0</v>
      </c>
      <c r="AM768" s="21">
        <f t="shared" si="158"/>
        <v>0</v>
      </c>
      <c r="AN768" s="21">
        <f t="shared" si="159"/>
        <v>0</v>
      </c>
      <c r="AO768" s="21">
        <f t="shared" si="160"/>
        <v>0</v>
      </c>
      <c r="AP768" s="21">
        <f t="shared" si="161"/>
        <v>0</v>
      </c>
      <c r="AQ768" s="21">
        <f t="shared" si="162"/>
        <v>0</v>
      </c>
      <c r="AR768" s="21">
        <f t="shared" si="163"/>
        <v>0</v>
      </c>
      <c r="AS768" s="21">
        <f t="shared" si="164"/>
        <v>0</v>
      </c>
      <c r="AT768" s="21">
        <f t="shared" si="165"/>
        <v>0</v>
      </c>
      <c r="AU768" s="21">
        <f t="shared" si="166"/>
        <v>0</v>
      </c>
      <c r="AV768" s="21">
        <f t="shared" si="167"/>
        <v>0</v>
      </c>
    </row>
    <row r="769" spans="1:48" ht="15.6" x14ac:dyDescent="0.3">
      <c r="A769" s="51"/>
      <c r="B769" s="50"/>
      <c r="C769" s="96"/>
      <c r="D769" s="96"/>
      <c r="E769" s="49"/>
      <c r="F769" s="52">
        <f t="shared" si="154"/>
        <v>0</v>
      </c>
      <c r="G769" s="48"/>
      <c r="H769" s="38"/>
      <c r="I769" s="54">
        <f>IF(H769=0,0,TRUNC((50/(H769+0.24)- IF($G769="w",Parameter!$B$3,Parameter!$D$3))/IF($G769="w",Parameter!$C$3,Parameter!$E$3)))</f>
        <v>0</v>
      </c>
      <c r="J769" s="105"/>
      <c r="K769" s="54">
        <f>IF(J769=0,0,TRUNC((75/(J769+0.24)- IF($G769="w",Parameter!$B$3,Parameter!$D$3))/IF($G769="w",Parameter!$C$3,Parameter!$E$3)))</f>
        <v>0</v>
      </c>
      <c r="L769" s="105"/>
      <c r="M769" s="54">
        <f>IF(L769=0,0,TRUNC((100/(L769+0.24)- IF($G769="w",Parameter!$B$3,Parameter!$D$3))/IF($G769="w",Parameter!$C$3,Parameter!$E$3)))</f>
        <v>0</v>
      </c>
      <c r="N769" s="80"/>
      <c r="O769" s="79" t="s">
        <v>44</v>
      </c>
      <c r="P769" s="81"/>
      <c r="Q769" s="54">
        <f>IF($G769="m",0,IF(AND($P769=0,$N769=0),0,TRUNC((800/($N769*60+$P769)-IF($G769="w",Parameter!$B$6,Parameter!$D$6))/IF($G769="w",Parameter!$C$6,Parameter!$E$6))))</f>
        <v>0</v>
      </c>
      <c r="R769" s="106"/>
      <c r="S769" s="73">
        <f>IF(R769=0,0,TRUNC((2000/(R769)- IF(Q769="w",Parameter!$B$6,Parameter!$D$6))/IF(Q769="w",Parameter!$C$6,Parameter!$E$6)))</f>
        <v>0</v>
      </c>
      <c r="T769" s="106"/>
      <c r="U769" s="73">
        <f>IF(T769=0,0,TRUNC((2000/(T769)- IF(Q769="w",Parameter!$B$3,Parameter!$D$3))/IF(Q769="w",Parameter!$C$3,Parameter!$E$3)))</f>
        <v>0</v>
      </c>
      <c r="V769" s="80"/>
      <c r="W769" s="79" t="s">
        <v>44</v>
      </c>
      <c r="X769" s="81"/>
      <c r="Y769" s="54">
        <f>IF($G769="w",0,IF(AND($V769=0,$X769=0),0,TRUNC((1000/($V769*60+$X769)-IF($G769="w",Parameter!$B$6,Parameter!$D$6))/IF($G769="w",Parameter!$C$6,Parameter!$E$6))))</f>
        <v>0</v>
      </c>
      <c r="Z769" s="37"/>
      <c r="AA769" s="104">
        <f>IF(Z769=0,0,TRUNC((SQRT(Z769)- IF($G769="w",Parameter!$B$11,Parameter!$D$11))/IF($G769="w",Parameter!$C$11,Parameter!$E$11)))</f>
        <v>0</v>
      </c>
      <c r="AB769" s="105"/>
      <c r="AC769" s="104">
        <f>IF(AB769=0,0,TRUNC((SQRT(AB769)- IF($G769="w",Parameter!$B$10,Parameter!$D$10))/IF($G769="w",Parameter!$C$10,Parameter!$E$10)))</f>
        <v>0</v>
      </c>
      <c r="AD769" s="38"/>
      <c r="AE769" s="55">
        <f>IF(AD769=0,0,TRUNC((SQRT(AD769)- IF($G769="w",Parameter!$B$15,Parameter!$D$15))/IF($G769="w",Parameter!$C$15,Parameter!$E$15)))</f>
        <v>0</v>
      </c>
      <c r="AF769" s="32"/>
      <c r="AG769" s="55">
        <f>IF(AF769=0,0,TRUNC((SQRT(AF769)- IF($G769="w",Parameter!$B$12,Parameter!$D$12))/IF($G769="w",Parameter!$C$12,Parameter!$E$12)))</f>
        <v>0</v>
      </c>
      <c r="AH769" s="60">
        <f t="shared" si="155"/>
        <v>0</v>
      </c>
      <c r="AI769" s="61">
        <f>LOOKUP($F769,Urkunde!$A$2:$A$16,IF($G769="w",Urkunde!$B$2:$B$16,Urkunde!$D$2:$D$16))</f>
        <v>0</v>
      </c>
      <c r="AJ769" s="61">
        <f>LOOKUP($F769,Urkunde!$A$2:$A$16,IF($G769="w",Urkunde!$C$2:$C$16,Urkunde!$E$2:$E$16))</f>
        <v>0</v>
      </c>
      <c r="AK769" s="61" t="str">
        <f t="shared" si="156"/>
        <v>-</v>
      </c>
      <c r="AL769" s="29">
        <f t="shared" si="157"/>
        <v>0</v>
      </c>
      <c r="AM769" s="21">
        <f t="shared" si="158"/>
        <v>0</v>
      </c>
      <c r="AN769" s="21">
        <f t="shared" si="159"/>
        <v>0</v>
      </c>
      <c r="AO769" s="21">
        <f t="shared" si="160"/>
        <v>0</v>
      </c>
      <c r="AP769" s="21">
        <f t="shared" si="161"/>
        <v>0</v>
      </c>
      <c r="AQ769" s="21">
        <f t="shared" si="162"/>
        <v>0</v>
      </c>
      <c r="AR769" s="21">
        <f t="shared" si="163"/>
        <v>0</v>
      </c>
      <c r="AS769" s="21">
        <f t="shared" si="164"/>
        <v>0</v>
      </c>
      <c r="AT769" s="21">
        <f t="shared" si="165"/>
        <v>0</v>
      </c>
      <c r="AU769" s="21">
        <f t="shared" si="166"/>
        <v>0</v>
      </c>
      <c r="AV769" s="21">
        <f t="shared" si="167"/>
        <v>0</v>
      </c>
    </row>
    <row r="770" spans="1:48" ht="15.6" x14ac:dyDescent="0.3">
      <c r="A770" s="51"/>
      <c r="B770" s="50"/>
      <c r="C770" s="96"/>
      <c r="D770" s="96"/>
      <c r="E770" s="49"/>
      <c r="F770" s="52">
        <f t="shared" si="154"/>
        <v>0</v>
      </c>
      <c r="G770" s="48"/>
      <c r="H770" s="38"/>
      <c r="I770" s="54">
        <f>IF(H770=0,0,TRUNC((50/(H770+0.24)- IF($G770="w",Parameter!$B$3,Parameter!$D$3))/IF($G770="w",Parameter!$C$3,Parameter!$E$3)))</f>
        <v>0</v>
      </c>
      <c r="J770" s="105"/>
      <c r="K770" s="54">
        <f>IF(J770=0,0,TRUNC((75/(J770+0.24)- IF($G770="w",Parameter!$B$3,Parameter!$D$3))/IF($G770="w",Parameter!$C$3,Parameter!$E$3)))</f>
        <v>0</v>
      </c>
      <c r="L770" s="105"/>
      <c r="M770" s="54">
        <f>IF(L770=0,0,TRUNC((100/(L770+0.24)- IF($G770="w",Parameter!$B$3,Parameter!$D$3))/IF($G770="w",Parameter!$C$3,Parameter!$E$3)))</f>
        <v>0</v>
      </c>
      <c r="N770" s="80"/>
      <c r="O770" s="79" t="s">
        <v>44</v>
      </c>
      <c r="P770" s="81"/>
      <c r="Q770" s="54">
        <f>IF($G770="m",0,IF(AND($P770=0,$N770=0),0,TRUNC((800/($N770*60+$P770)-IF($G770="w",Parameter!$B$6,Parameter!$D$6))/IF($G770="w",Parameter!$C$6,Parameter!$E$6))))</f>
        <v>0</v>
      </c>
      <c r="R770" s="106"/>
      <c r="S770" s="73">
        <f>IF(R770=0,0,TRUNC((2000/(R770)- IF(Q770="w",Parameter!$B$6,Parameter!$D$6))/IF(Q770="w",Parameter!$C$6,Parameter!$E$6)))</f>
        <v>0</v>
      </c>
      <c r="T770" s="106"/>
      <c r="U770" s="73">
        <f>IF(T770=0,0,TRUNC((2000/(T770)- IF(Q770="w",Parameter!$B$3,Parameter!$D$3))/IF(Q770="w",Parameter!$C$3,Parameter!$E$3)))</f>
        <v>0</v>
      </c>
      <c r="V770" s="80"/>
      <c r="W770" s="79" t="s">
        <v>44</v>
      </c>
      <c r="X770" s="81"/>
      <c r="Y770" s="54">
        <f>IF($G770="w",0,IF(AND($V770=0,$X770=0),0,TRUNC((1000/($V770*60+$X770)-IF($G770="w",Parameter!$B$6,Parameter!$D$6))/IF($G770="w",Parameter!$C$6,Parameter!$E$6))))</f>
        <v>0</v>
      </c>
      <c r="Z770" s="37"/>
      <c r="AA770" s="104">
        <f>IF(Z770=0,0,TRUNC((SQRT(Z770)- IF($G770="w",Parameter!$B$11,Parameter!$D$11))/IF($G770="w",Parameter!$C$11,Parameter!$E$11)))</f>
        <v>0</v>
      </c>
      <c r="AB770" s="105"/>
      <c r="AC770" s="104">
        <f>IF(AB770=0,0,TRUNC((SQRT(AB770)- IF($G770="w",Parameter!$B$10,Parameter!$D$10))/IF($G770="w",Parameter!$C$10,Parameter!$E$10)))</f>
        <v>0</v>
      </c>
      <c r="AD770" s="38"/>
      <c r="AE770" s="55">
        <f>IF(AD770=0,0,TRUNC((SQRT(AD770)- IF($G770="w",Parameter!$B$15,Parameter!$D$15))/IF($G770="w",Parameter!$C$15,Parameter!$E$15)))</f>
        <v>0</v>
      </c>
      <c r="AF770" s="32"/>
      <c r="AG770" s="55">
        <f>IF(AF770=0,0,TRUNC((SQRT(AF770)- IF($G770="w",Parameter!$B$12,Parameter!$D$12))/IF($G770="w",Parameter!$C$12,Parameter!$E$12)))</f>
        <v>0</v>
      </c>
      <c r="AH770" s="60">
        <f t="shared" si="155"/>
        <v>0</v>
      </c>
      <c r="AI770" s="61">
        <f>LOOKUP($F770,Urkunde!$A$2:$A$16,IF($G770="w",Urkunde!$B$2:$B$16,Urkunde!$D$2:$D$16))</f>
        <v>0</v>
      </c>
      <c r="AJ770" s="61">
        <f>LOOKUP($F770,Urkunde!$A$2:$A$16,IF($G770="w",Urkunde!$C$2:$C$16,Urkunde!$E$2:$E$16))</f>
        <v>0</v>
      </c>
      <c r="AK770" s="61" t="str">
        <f t="shared" si="156"/>
        <v>-</v>
      </c>
      <c r="AL770" s="29">
        <f t="shared" si="157"/>
        <v>0</v>
      </c>
      <c r="AM770" s="21">
        <f t="shared" si="158"/>
        <v>0</v>
      </c>
      <c r="AN770" s="21">
        <f t="shared" si="159"/>
        <v>0</v>
      </c>
      <c r="AO770" s="21">
        <f t="shared" si="160"/>
        <v>0</v>
      </c>
      <c r="AP770" s="21">
        <f t="shared" si="161"/>
        <v>0</v>
      </c>
      <c r="AQ770" s="21">
        <f t="shared" si="162"/>
        <v>0</v>
      </c>
      <c r="AR770" s="21">
        <f t="shared" si="163"/>
        <v>0</v>
      </c>
      <c r="AS770" s="21">
        <f t="shared" si="164"/>
        <v>0</v>
      </c>
      <c r="AT770" s="21">
        <f t="shared" si="165"/>
        <v>0</v>
      </c>
      <c r="AU770" s="21">
        <f t="shared" si="166"/>
        <v>0</v>
      </c>
      <c r="AV770" s="21">
        <f t="shared" si="167"/>
        <v>0</v>
      </c>
    </row>
    <row r="771" spans="1:48" ht="15.6" x14ac:dyDescent="0.3">
      <c r="A771" s="51"/>
      <c r="B771" s="50"/>
      <c r="C771" s="96"/>
      <c r="D771" s="96"/>
      <c r="E771" s="49"/>
      <c r="F771" s="52">
        <f t="shared" si="154"/>
        <v>0</v>
      </c>
      <c r="G771" s="48"/>
      <c r="H771" s="38"/>
      <c r="I771" s="54">
        <f>IF(H771=0,0,TRUNC((50/(H771+0.24)- IF($G771="w",Parameter!$B$3,Parameter!$D$3))/IF($G771="w",Parameter!$C$3,Parameter!$E$3)))</f>
        <v>0</v>
      </c>
      <c r="J771" s="105"/>
      <c r="K771" s="54">
        <f>IF(J771=0,0,TRUNC((75/(J771+0.24)- IF($G771="w",Parameter!$B$3,Parameter!$D$3))/IF($G771="w",Parameter!$C$3,Parameter!$E$3)))</f>
        <v>0</v>
      </c>
      <c r="L771" s="105"/>
      <c r="M771" s="54">
        <f>IF(L771=0,0,TRUNC((100/(L771+0.24)- IF($G771="w",Parameter!$B$3,Parameter!$D$3))/IF($G771="w",Parameter!$C$3,Parameter!$E$3)))</f>
        <v>0</v>
      </c>
      <c r="N771" s="80"/>
      <c r="O771" s="79" t="s">
        <v>44</v>
      </c>
      <c r="P771" s="81"/>
      <c r="Q771" s="54">
        <f>IF($G771="m",0,IF(AND($P771=0,$N771=0),0,TRUNC((800/($N771*60+$P771)-IF($G771="w",Parameter!$B$6,Parameter!$D$6))/IF($G771="w",Parameter!$C$6,Parameter!$E$6))))</f>
        <v>0</v>
      </c>
      <c r="R771" s="106"/>
      <c r="S771" s="73">
        <f>IF(R771=0,0,TRUNC((2000/(R771)- IF(Q771="w",Parameter!$B$6,Parameter!$D$6))/IF(Q771="w",Parameter!$C$6,Parameter!$E$6)))</f>
        <v>0</v>
      </c>
      <c r="T771" s="106"/>
      <c r="U771" s="73">
        <f>IF(T771=0,0,TRUNC((2000/(T771)- IF(Q771="w",Parameter!$B$3,Parameter!$D$3))/IF(Q771="w",Parameter!$C$3,Parameter!$E$3)))</f>
        <v>0</v>
      </c>
      <c r="V771" s="80"/>
      <c r="W771" s="79" t="s">
        <v>44</v>
      </c>
      <c r="X771" s="81"/>
      <c r="Y771" s="54">
        <f>IF($G771="w",0,IF(AND($V771=0,$X771=0),0,TRUNC((1000/($V771*60+$X771)-IF($G771="w",Parameter!$B$6,Parameter!$D$6))/IF($G771="w",Parameter!$C$6,Parameter!$E$6))))</f>
        <v>0</v>
      </c>
      <c r="Z771" s="37"/>
      <c r="AA771" s="104">
        <f>IF(Z771=0,0,TRUNC((SQRT(Z771)- IF($G771="w",Parameter!$B$11,Parameter!$D$11))/IF($G771="w",Parameter!$C$11,Parameter!$E$11)))</f>
        <v>0</v>
      </c>
      <c r="AB771" s="105"/>
      <c r="AC771" s="104">
        <f>IF(AB771=0,0,TRUNC((SQRT(AB771)- IF($G771="w",Parameter!$B$10,Parameter!$D$10))/IF($G771="w",Parameter!$C$10,Parameter!$E$10)))</f>
        <v>0</v>
      </c>
      <c r="AD771" s="38"/>
      <c r="AE771" s="55">
        <f>IF(AD771=0,0,TRUNC((SQRT(AD771)- IF($G771="w",Parameter!$B$15,Parameter!$D$15))/IF($G771="w",Parameter!$C$15,Parameter!$E$15)))</f>
        <v>0</v>
      </c>
      <c r="AF771" s="32"/>
      <c r="AG771" s="55">
        <f>IF(AF771=0,0,TRUNC((SQRT(AF771)- IF($G771="w",Parameter!$B$12,Parameter!$D$12))/IF($G771="w",Parameter!$C$12,Parameter!$E$12)))</f>
        <v>0</v>
      </c>
      <c r="AH771" s="60">
        <f t="shared" si="155"/>
        <v>0</v>
      </c>
      <c r="AI771" s="61">
        <f>LOOKUP($F771,Urkunde!$A$2:$A$16,IF($G771="w",Urkunde!$B$2:$B$16,Urkunde!$D$2:$D$16))</f>
        <v>0</v>
      </c>
      <c r="AJ771" s="61">
        <f>LOOKUP($F771,Urkunde!$A$2:$A$16,IF($G771="w",Urkunde!$C$2:$C$16,Urkunde!$E$2:$E$16))</f>
        <v>0</v>
      </c>
      <c r="AK771" s="61" t="str">
        <f t="shared" si="156"/>
        <v>-</v>
      </c>
      <c r="AL771" s="29">
        <f t="shared" si="157"/>
        <v>0</v>
      </c>
      <c r="AM771" s="21">
        <f t="shared" si="158"/>
        <v>0</v>
      </c>
      <c r="AN771" s="21">
        <f t="shared" si="159"/>
        <v>0</v>
      </c>
      <c r="AO771" s="21">
        <f t="shared" si="160"/>
        <v>0</v>
      </c>
      <c r="AP771" s="21">
        <f t="shared" si="161"/>
        <v>0</v>
      </c>
      <c r="AQ771" s="21">
        <f t="shared" si="162"/>
        <v>0</v>
      </c>
      <c r="AR771" s="21">
        <f t="shared" si="163"/>
        <v>0</v>
      </c>
      <c r="AS771" s="21">
        <f t="shared" si="164"/>
        <v>0</v>
      </c>
      <c r="AT771" s="21">
        <f t="shared" si="165"/>
        <v>0</v>
      </c>
      <c r="AU771" s="21">
        <f t="shared" si="166"/>
        <v>0</v>
      </c>
      <c r="AV771" s="21">
        <f t="shared" si="167"/>
        <v>0</v>
      </c>
    </row>
    <row r="772" spans="1:48" ht="15.6" x14ac:dyDescent="0.3">
      <c r="A772" s="51"/>
      <c r="B772" s="50"/>
      <c r="C772" s="96"/>
      <c r="D772" s="96"/>
      <c r="E772" s="49"/>
      <c r="F772" s="52">
        <f t="shared" ref="F772:F835" si="168">IF(E772=0,0,$E$2-E772)</f>
        <v>0</v>
      </c>
      <c r="G772" s="48"/>
      <c r="H772" s="38"/>
      <c r="I772" s="54">
        <f>IF(H772=0,0,TRUNC((50/(H772+0.24)- IF($G772="w",Parameter!$B$3,Parameter!$D$3))/IF($G772="w",Parameter!$C$3,Parameter!$E$3)))</f>
        <v>0</v>
      </c>
      <c r="J772" s="105"/>
      <c r="K772" s="54">
        <f>IF(J772=0,0,TRUNC((75/(J772+0.24)- IF($G772="w",Parameter!$B$3,Parameter!$D$3))/IF($G772="w",Parameter!$C$3,Parameter!$E$3)))</f>
        <v>0</v>
      </c>
      <c r="L772" s="105"/>
      <c r="M772" s="54">
        <f>IF(L772=0,0,TRUNC((100/(L772+0.24)- IF($G772="w",Parameter!$B$3,Parameter!$D$3))/IF($G772="w",Parameter!$C$3,Parameter!$E$3)))</f>
        <v>0</v>
      </c>
      <c r="N772" s="80"/>
      <c r="O772" s="79" t="s">
        <v>44</v>
      </c>
      <c r="P772" s="81"/>
      <c r="Q772" s="54">
        <f>IF($G772="m",0,IF(AND($P772=0,$N772=0),0,TRUNC((800/($N772*60+$P772)-IF($G772="w",Parameter!$B$6,Parameter!$D$6))/IF($G772="w",Parameter!$C$6,Parameter!$E$6))))</f>
        <v>0</v>
      </c>
      <c r="R772" s="106"/>
      <c r="S772" s="73">
        <f>IF(R772=0,0,TRUNC((2000/(R772)- IF(Q772="w",Parameter!$B$6,Parameter!$D$6))/IF(Q772="w",Parameter!$C$6,Parameter!$E$6)))</f>
        <v>0</v>
      </c>
      <c r="T772" s="106"/>
      <c r="U772" s="73">
        <f>IF(T772=0,0,TRUNC((2000/(T772)- IF(Q772="w",Parameter!$B$3,Parameter!$D$3))/IF(Q772="w",Parameter!$C$3,Parameter!$E$3)))</f>
        <v>0</v>
      </c>
      <c r="V772" s="80"/>
      <c r="W772" s="79" t="s">
        <v>44</v>
      </c>
      <c r="X772" s="81"/>
      <c r="Y772" s="54">
        <f>IF($G772="w",0,IF(AND($V772=0,$X772=0),0,TRUNC((1000/($V772*60+$X772)-IF($G772="w",Parameter!$B$6,Parameter!$D$6))/IF($G772="w",Parameter!$C$6,Parameter!$E$6))))</f>
        <v>0</v>
      </c>
      <c r="Z772" s="37"/>
      <c r="AA772" s="104">
        <f>IF(Z772=0,0,TRUNC((SQRT(Z772)- IF($G772="w",Parameter!$B$11,Parameter!$D$11))/IF($G772="w",Parameter!$C$11,Parameter!$E$11)))</f>
        <v>0</v>
      </c>
      <c r="AB772" s="105"/>
      <c r="AC772" s="104">
        <f>IF(AB772=0,0,TRUNC((SQRT(AB772)- IF($G772="w",Parameter!$B$10,Parameter!$D$10))/IF($G772="w",Parameter!$C$10,Parameter!$E$10)))</f>
        <v>0</v>
      </c>
      <c r="AD772" s="38"/>
      <c r="AE772" s="55">
        <f>IF(AD772=0,0,TRUNC((SQRT(AD772)- IF($G772="w",Parameter!$B$15,Parameter!$D$15))/IF($G772="w",Parameter!$C$15,Parameter!$E$15)))</f>
        <v>0</v>
      </c>
      <c r="AF772" s="32"/>
      <c r="AG772" s="55">
        <f>IF(AF772=0,0,TRUNC((SQRT(AF772)- IF($G772="w",Parameter!$B$12,Parameter!$D$12))/IF($G772="w",Parameter!$C$12,Parameter!$E$12)))</f>
        <v>0</v>
      </c>
      <c r="AH772" s="60">
        <f t="shared" si="155"/>
        <v>0</v>
      </c>
      <c r="AI772" s="61">
        <f>LOOKUP($F772,Urkunde!$A$2:$A$16,IF($G772="w",Urkunde!$B$2:$B$16,Urkunde!$D$2:$D$16))</f>
        <v>0</v>
      </c>
      <c r="AJ772" s="61">
        <f>LOOKUP($F772,Urkunde!$A$2:$A$16,IF($G772="w",Urkunde!$C$2:$C$16,Urkunde!$E$2:$E$16))</f>
        <v>0</v>
      </c>
      <c r="AK772" s="61" t="str">
        <f t="shared" si="156"/>
        <v>-</v>
      </c>
      <c r="AL772" s="29">
        <f t="shared" si="157"/>
        <v>0</v>
      </c>
      <c r="AM772" s="21">
        <f t="shared" si="158"/>
        <v>0</v>
      </c>
      <c r="AN772" s="21">
        <f t="shared" si="159"/>
        <v>0</v>
      </c>
      <c r="AO772" s="21">
        <f t="shared" si="160"/>
        <v>0</v>
      </c>
      <c r="AP772" s="21">
        <f t="shared" si="161"/>
        <v>0</v>
      </c>
      <c r="AQ772" s="21">
        <f t="shared" si="162"/>
        <v>0</v>
      </c>
      <c r="AR772" s="21">
        <f t="shared" si="163"/>
        <v>0</v>
      </c>
      <c r="AS772" s="21">
        <f t="shared" si="164"/>
        <v>0</v>
      </c>
      <c r="AT772" s="21">
        <f t="shared" si="165"/>
        <v>0</v>
      </c>
      <c r="AU772" s="21">
        <f t="shared" si="166"/>
        <v>0</v>
      </c>
      <c r="AV772" s="21">
        <f t="shared" si="167"/>
        <v>0</v>
      </c>
    </row>
    <row r="773" spans="1:48" ht="15.6" x14ac:dyDescent="0.3">
      <c r="A773" s="51"/>
      <c r="B773" s="50"/>
      <c r="C773" s="96"/>
      <c r="D773" s="96"/>
      <c r="E773" s="49"/>
      <c r="F773" s="52">
        <f t="shared" si="168"/>
        <v>0</v>
      </c>
      <c r="G773" s="48"/>
      <c r="H773" s="38"/>
      <c r="I773" s="54">
        <f>IF(H773=0,0,TRUNC((50/(H773+0.24)- IF($G773="w",Parameter!$B$3,Parameter!$D$3))/IF($G773="w",Parameter!$C$3,Parameter!$E$3)))</f>
        <v>0</v>
      </c>
      <c r="J773" s="105"/>
      <c r="K773" s="54">
        <f>IF(J773=0,0,TRUNC((75/(J773+0.24)- IF($G773="w",Parameter!$B$3,Parameter!$D$3))/IF($G773="w",Parameter!$C$3,Parameter!$E$3)))</f>
        <v>0</v>
      </c>
      <c r="L773" s="105"/>
      <c r="M773" s="54">
        <f>IF(L773=0,0,TRUNC((100/(L773+0.24)- IF($G773="w",Parameter!$B$3,Parameter!$D$3))/IF($G773="w",Parameter!$C$3,Parameter!$E$3)))</f>
        <v>0</v>
      </c>
      <c r="N773" s="80"/>
      <c r="O773" s="79" t="s">
        <v>44</v>
      </c>
      <c r="P773" s="81"/>
      <c r="Q773" s="54">
        <f>IF($G773="m",0,IF(AND($P773=0,$N773=0),0,TRUNC((800/($N773*60+$P773)-IF($G773="w",Parameter!$B$6,Parameter!$D$6))/IF($G773="w",Parameter!$C$6,Parameter!$E$6))))</f>
        <v>0</v>
      </c>
      <c r="R773" s="106"/>
      <c r="S773" s="73">
        <f>IF(R773=0,0,TRUNC((2000/(R773)- IF(Q773="w",Parameter!$B$6,Parameter!$D$6))/IF(Q773="w",Parameter!$C$6,Parameter!$E$6)))</f>
        <v>0</v>
      </c>
      <c r="T773" s="106"/>
      <c r="U773" s="73">
        <f>IF(T773=0,0,TRUNC((2000/(T773)- IF(Q773="w",Parameter!$B$3,Parameter!$D$3))/IF(Q773="w",Parameter!$C$3,Parameter!$E$3)))</f>
        <v>0</v>
      </c>
      <c r="V773" s="80"/>
      <c r="W773" s="79" t="s">
        <v>44</v>
      </c>
      <c r="X773" s="81"/>
      <c r="Y773" s="54">
        <f>IF($G773="w",0,IF(AND($V773=0,$X773=0),0,TRUNC((1000/($V773*60+$X773)-IF($G773="w",Parameter!$B$6,Parameter!$D$6))/IF($G773="w",Parameter!$C$6,Parameter!$E$6))))</f>
        <v>0</v>
      </c>
      <c r="Z773" s="37"/>
      <c r="AA773" s="104">
        <f>IF(Z773=0,0,TRUNC((SQRT(Z773)- IF($G773="w",Parameter!$B$11,Parameter!$D$11))/IF($G773="w",Parameter!$C$11,Parameter!$E$11)))</f>
        <v>0</v>
      </c>
      <c r="AB773" s="105"/>
      <c r="AC773" s="104">
        <f>IF(AB773=0,0,TRUNC((SQRT(AB773)- IF($G773="w",Parameter!$B$10,Parameter!$D$10))/IF($G773="w",Parameter!$C$10,Parameter!$E$10)))</f>
        <v>0</v>
      </c>
      <c r="AD773" s="38"/>
      <c r="AE773" s="55">
        <f>IF(AD773=0,0,TRUNC((SQRT(AD773)- IF($G773="w",Parameter!$B$15,Parameter!$D$15))/IF($G773="w",Parameter!$C$15,Parameter!$E$15)))</f>
        <v>0</v>
      </c>
      <c r="AF773" s="32"/>
      <c r="AG773" s="55">
        <f>IF(AF773=0,0,TRUNC((SQRT(AF773)- IF($G773="w",Parameter!$B$12,Parameter!$D$12))/IF($G773="w",Parameter!$C$12,Parameter!$E$12)))</f>
        <v>0</v>
      </c>
      <c r="AH773" s="60">
        <f t="shared" ref="AH773:AH836" si="169">AV773</f>
        <v>0</v>
      </c>
      <c r="AI773" s="61">
        <f>LOOKUP($F773,Urkunde!$A$2:$A$16,IF($G773="w",Urkunde!$B$2:$B$16,Urkunde!$D$2:$D$16))</f>
        <v>0</v>
      </c>
      <c r="AJ773" s="61">
        <f>LOOKUP($F773,Urkunde!$A$2:$A$16,IF($G773="w",Urkunde!$C$2:$C$16,Urkunde!$E$2:$E$16))</f>
        <v>0</v>
      </c>
      <c r="AK773" s="61" t="str">
        <f t="shared" ref="AK773:AK836" si="170">IF(AH773=0,"-",IF(AH773&gt;=AJ773,"Ehrenurkunde",IF(AH773&gt;=AI773,"Siegerurkunde","Teilnehmerurkunde")))</f>
        <v>-</v>
      </c>
      <c r="AL773" s="29">
        <f t="shared" ref="AL773:AL836" si="171">$I773</f>
        <v>0</v>
      </c>
      <c r="AM773" s="21">
        <f t="shared" ref="AM773:AM836" si="172">$K773</f>
        <v>0</v>
      </c>
      <c r="AN773" s="21">
        <f t="shared" ref="AN773:AN836" si="173">$M773</f>
        <v>0</v>
      </c>
      <c r="AO773" s="21">
        <f t="shared" ref="AO773:AO836" si="174">$Q773</f>
        <v>0</v>
      </c>
      <c r="AP773" s="21">
        <f t="shared" ref="AP773:AP836" si="175">$S773</f>
        <v>0</v>
      </c>
      <c r="AQ773" s="21">
        <f t="shared" ref="AQ773:AQ836" si="176">$U773</f>
        <v>0</v>
      </c>
      <c r="AR773" s="21">
        <f t="shared" ref="AR773:AR836" si="177">$Y773</f>
        <v>0</v>
      </c>
      <c r="AS773" s="21">
        <f t="shared" ref="AS773:AS836" si="178">$AA773</f>
        <v>0</v>
      </c>
      <c r="AT773" s="21">
        <f t="shared" ref="AT773:AT836" si="179">$AC773</f>
        <v>0</v>
      </c>
      <c r="AU773" s="21">
        <f t="shared" ref="AU773:AU836" si="180">$AE773</f>
        <v>0</v>
      </c>
      <c r="AV773" s="21">
        <f t="shared" ref="AV773:AV836" si="181">LARGE(AL773:AU773,1) + LARGE(AL773:AU773,2) + LARGE(AL773:AU773,3)</f>
        <v>0</v>
      </c>
    </row>
    <row r="774" spans="1:48" ht="15.6" x14ac:dyDescent="0.3">
      <c r="A774" s="51"/>
      <c r="B774" s="50"/>
      <c r="C774" s="96"/>
      <c r="D774" s="96"/>
      <c r="E774" s="49"/>
      <c r="F774" s="52">
        <f t="shared" si="168"/>
        <v>0</v>
      </c>
      <c r="G774" s="48"/>
      <c r="H774" s="38"/>
      <c r="I774" s="54">
        <f>IF(H774=0,0,TRUNC((50/(H774+0.24)- IF($G774="w",Parameter!$B$3,Parameter!$D$3))/IF($G774="w",Parameter!$C$3,Parameter!$E$3)))</f>
        <v>0</v>
      </c>
      <c r="J774" s="105"/>
      <c r="K774" s="54">
        <f>IF(J774=0,0,TRUNC((75/(J774+0.24)- IF($G774="w",Parameter!$B$3,Parameter!$D$3))/IF($G774="w",Parameter!$C$3,Parameter!$E$3)))</f>
        <v>0</v>
      </c>
      <c r="L774" s="105"/>
      <c r="M774" s="54">
        <f>IF(L774=0,0,TRUNC((100/(L774+0.24)- IF($G774="w",Parameter!$B$3,Parameter!$D$3))/IF($G774="w",Parameter!$C$3,Parameter!$E$3)))</f>
        <v>0</v>
      </c>
      <c r="N774" s="80"/>
      <c r="O774" s="79" t="s">
        <v>44</v>
      </c>
      <c r="P774" s="81"/>
      <c r="Q774" s="54">
        <f>IF($G774="m",0,IF(AND($P774=0,$N774=0),0,TRUNC((800/($N774*60+$P774)-IF($G774="w",Parameter!$B$6,Parameter!$D$6))/IF($G774="w",Parameter!$C$6,Parameter!$E$6))))</f>
        <v>0</v>
      </c>
      <c r="R774" s="106"/>
      <c r="S774" s="73">
        <f>IF(R774=0,0,TRUNC((2000/(R774)- IF(Q774="w",Parameter!$B$6,Parameter!$D$6))/IF(Q774="w",Parameter!$C$6,Parameter!$E$6)))</f>
        <v>0</v>
      </c>
      <c r="T774" s="106"/>
      <c r="U774" s="73">
        <f>IF(T774=0,0,TRUNC((2000/(T774)- IF(Q774="w",Parameter!$B$3,Parameter!$D$3))/IF(Q774="w",Parameter!$C$3,Parameter!$E$3)))</f>
        <v>0</v>
      </c>
      <c r="V774" s="80"/>
      <c r="W774" s="79" t="s">
        <v>44</v>
      </c>
      <c r="X774" s="81"/>
      <c r="Y774" s="54">
        <f>IF($G774="w",0,IF(AND($V774=0,$X774=0),0,TRUNC((1000/($V774*60+$X774)-IF($G774="w",Parameter!$B$6,Parameter!$D$6))/IF($G774="w",Parameter!$C$6,Parameter!$E$6))))</f>
        <v>0</v>
      </c>
      <c r="Z774" s="37"/>
      <c r="AA774" s="104">
        <f>IF(Z774=0,0,TRUNC((SQRT(Z774)- IF($G774="w",Parameter!$B$11,Parameter!$D$11))/IF($G774="w",Parameter!$C$11,Parameter!$E$11)))</f>
        <v>0</v>
      </c>
      <c r="AB774" s="105"/>
      <c r="AC774" s="104">
        <f>IF(AB774=0,0,TRUNC((SQRT(AB774)- IF($G774="w",Parameter!$B$10,Parameter!$D$10))/IF($G774="w",Parameter!$C$10,Parameter!$E$10)))</f>
        <v>0</v>
      </c>
      <c r="AD774" s="38"/>
      <c r="AE774" s="55">
        <f>IF(AD774=0,0,TRUNC((SQRT(AD774)- IF($G774="w",Parameter!$B$15,Parameter!$D$15))/IF($G774="w",Parameter!$C$15,Parameter!$E$15)))</f>
        <v>0</v>
      </c>
      <c r="AF774" s="32"/>
      <c r="AG774" s="55">
        <f>IF(AF774=0,0,TRUNC((SQRT(AF774)- IF($G774="w",Parameter!$B$12,Parameter!$D$12))/IF($G774="w",Parameter!$C$12,Parameter!$E$12)))</f>
        <v>0</v>
      </c>
      <c r="AH774" s="60">
        <f t="shared" si="169"/>
        <v>0</v>
      </c>
      <c r="AI774" s="61">
        <f>LOOKUP($F774,Urkunde!$A$2:$A$16,IF($G774="w",Urkunde!$B$2:$B$16,Urkunde!$D$2:$D$16))</f>
        <v>0</v>
      </c>
      <c r="AJ774" s="61">
        <f>LOOKUP($F774,Urkunde!$A$2:$A$16,IF($G774="w",Urkunde!$C$2:$C$16,Urkunde!$E$2:$E$16))</f>
        <v>0</v>
      </c>
      <c r="AK774" s="61" t="str">
        <f t="shared" si="170"/>
        <v>-</v>
      </c>
      <c r="AL774" s="29">
        <f t="shared" si="171"/>
        <v>0</v>
      </c>
      <c r="AM774" s="21">
        <f t="shared" si="172"/>
        <v>0</v>
      </c>
      <c r="AN774" s="21">
        <f t="shared" si="173"/>
        <v>0</v>
      </c>
      <c r="AO774" s="21">
        <f t="shared" si="174"/>
        <v>0</v>
      </c>
      <c r="AP774" s="21">
        <f t="shared" si="175"/>
        <v>0</v>
      </c>
      <c r="AQ774" s="21">
        <f t="shared" si="176"/>
        <v>0</v>
      </c>
      <c r="AR774" s="21">
        <f t="shared" si="177"/>
        <v>0</v>
      </c>
      <c r="AS774" s="21">
        <f t="shared" si="178"/>
        <v>0</v>
      </c>
      <c r="AT774" s="21">
        <f t="shared" si="179"/>
        <v>0</v>
      </c>
      <c r="AU774" s="21">
        <f t="shared" si="180"/>
        <v>0</v>
      </c>
      <c r="AV774" s="21">
        <f t="shared" si="181"/>
        <v>0</v>
      </c>
    </row>
    <row r="775" spans="1:48" ht="15.6" x14ac:dyDescent="0.3">
      <c r="A775" s="51"/>
      <c r="B775" s="50"/>
      <c r="C775" s="96"/>
      <c r="D775" s="96"/>
      <c r="E775" s="49"/>
      <c r="F775" s="52">
        <f t="shared" si="168"/>
        <v>0</v>
      </c>
      <c r="G775" s="48"/>
      <c r="H775" s="38"/>
      <c r="I775" s="54">
        <f>IF(H775=0,0,TRUNC((50/(H775+0.24)- IF($G775="w",Parameter!$B$3,Parameter!$D$3))/IF($G775="w",Parameter!$C$3,Parameter!$E$3)))</f>
        <v>0</v>
      </c>
      <c r="J775" s="105"/>
      <c r="K775" s="54">
        <f>IF(J775=0,0,TRUNC((75/(J775+0.24)- IF($G775="w",Parameter!$B$3,Parameter!$D$3))/IF($G775="w",Parameter!$C$3,Parameter!$E$3)))</f>
        <v>0</v>
      </c>
      <c r="L775" s="105"/>
      <c r="M775" s="54">
        <f>IF(L775=0,0,TRUNC((100/(L775+0.24)- IF($G775="w",Parameter!$B$3,Parameter!$D$3))/IF($G775="w",Parameter!$C$3,Parameter!$E$3)))</f>
        <v>0</v>
      </c>
      <c r="N775" s="80"/>
      <c r="O775" s="79" t="s">
        <v>44</v>
      </c>
      <c r="P775" s="81"/>
      <c r="Q775" s="54">
        <f>IF($G775="m",0,IF(AND($P775=0,$N775=0),0,TRUNC((800/($N775*60+$P775)-IF($G775="w",Parameter!$B$6,Parameter!$D$6))/IF($G775="w",Parameter!$C$6,Parameter!$E$6))))</f>
        <v>0</v>
      </c>
      <c r="R775" s="106"/>
      <c r="S775" s="73">
        <f>IF(R775=0,0,TRUNC((2000/(R775)- IF(Q775="w",Parameter!$B$6,Parameter!$D$6))/IF(Q775="w",Parameter!$C$6,Parameter!$E$6)))</f>
        <v>0</v>
      </c>
      <c r="T775" s="106"/>
      <c r="U775" s="73">
        <f>IF(T775=0,0,TRUNC((2000/(T775)- IF(Q775="w",Parameter!$B$3,Parameter!$D$3))/IF(Q775="w",Parameter!$C$3,Parameter!$E$3)))</f>
        <v>0</v>
      </c>
      <c r="V775" s="80"/>
      <c r="W775" s="79" t="s">
        <v>44</v>
      </c>
      <c r="X775" s="81"/>
      <c r="Y775" s="54">
        <f>IF($G775="w",0,IF(AND($V775=0,$X775=0),0,TRUNC((1000/($V775*60+$X775)-IF($G775="w",Parameter!$B$6,Parameter!$D$6))/IF($G775="w",Parameter!$C$6,Parameter!$E$6))))</f>
        <v>0</v>
      </c>
      <c r="Z775" s="37"/>
      <c r="AA775" s="104">
        <f>IF(Z775=0,0,TRUNC((SQRT(Z775)- IF($G775="w",Parameter!$B$11,Parameter!$D$11))/IF($G775="w",Parameter!$C$11,Parameter!$E$11)))</f>
        <v>0</v>
      </c>
      <c r="AB775" s="105"/>
      <c r="AC775" s="104">
        <f>IF(AB775=0,0,TRUNC((SQRT(AB775)- IF($G775="w",Parameter!$B$10,Parameter!$D$10))/IF($G775="w",Parameter!$C$10,Parameter!$E$10)))</f>
        <v>0</v>
      </c>
      <c r="AD775" s="38"/>
      <c r="AE775" s="55">
        <f>IF(AD775=0,0,TRUNC((SQRT(AD775)- IF($G775="w",Parameter!$B$15,Parameter!$D$15))/IF($G775="w",Parameter!$C$15,Parameter!$E$15)))</f>
        <v>0</v>
      </c>
      <c r="AF775" s="32"/>
      <c r="AG775" s="55">
        <f>IF(AF775=0,0,TRUNC((SQRT(AF775)- IF($G775="w",Parameter!$B$12,Parameter!$D$12))/IF($G775="w",Parameter!$C$12,Parameter!$E$12)))</f>
        <v>0</v>
      </c>
      <c r="AH775" s="60">
        <f t="shared" si="169"/>
        <v>0</v>
      </c>
      <c r="AI775" s="61">
        <f>LOOKUP($F775,Urkunde!$A$2:$A$16,IF($G775="w",Urkunde!$B$2:$B$16,Urkunde!$D$2:$D$16))</f>
        <v>0</v>
      </c>
      <c r="AJ775" s="61">
        <f>LOOKUP($F775,Urkunde!$A$2:$A$16,IF($G775="w",Urkunde!$C$2:$C$16,Urkunde!$E$2:$E$16))</f>
        <v>0</v>
      </c>
      <c r="AK775" s="61" t="str">
        <f t="shared" si="170"/>
        <v>-</v>
      </c>
      <c r="AL775" s="29">
        <f t="shared" si="171"/>
        <v>0</v>
      </c>
      <c r="AM775" s="21">
        <f t="shared" si="172"/>
        <v>0</v>
      </c>
      <c r="AN775" s="21">
        <f t="shared" si="173"/>
        <v>0</v>
      </c>
      <c r="AO775" s="21">
        <f t="shared" si="174"/>
        <v>0</v>
      </c>
      <c r="AP775" s="21">
        <f t="shared" si="175"/>
        <v>0</v>
      </c>
      <c r="AQ775" s="21">
        <f t="shared" si="176"/>
        <v>0</v>
      </c>
      <c r="AR775" s="21">
        <f t="shared" si="177"/>
        <v>0</v>
      </c>
      <c r="AS775" s="21">
        <f t="shared" si="178"/>
        <v>0</v>
      </c>
      <c r="AT775" s="21">
        <f t="shared" si="179"/>
        <v>0</v>
      </c>
      <c r="AU775" s="21">
        <f t="shared" si="180"/>
        <v>0</v>
      </c>
      <c r="AV775" s="21">
        <f t="shared" si="181"/>
        <v>0</v>
      </c>
    </row>
    <row r="776" spans="1:48" ht="15.6" x14ac:dyDescent="0.3">
      <c r="A776" s="51"/>
      <c r="B776" s="50"/>
      <c r="C776" s="96"/>
      <c r="D776" s="96"/>
      <c r="E776" s="49"/>
      <c r="F776" s="52">
        <f t="shared" si="168"/>
        <v>0</v>
      </c>
      <c r="G776" s="48"/>
      <c r="H776" s="38"/>
      <c r="I776" s="54">
        <f>IF(H776=0,0,TRUNC((50/(H776+0.24)- IF($G776="w",Parameter!$B$3,Parameter!$D$3))/IF($G776="w",Parameter!$C$3,Parameter!$E$3)))</f>
        <v>0</v>
      </c>
      <c r="J776" s="105"/>
      <c r="K776" s="54">
        <f>IF(J776=0,0,TRUNC((75/(J776+0.24)- IF($G776="w",Parameter!$B$3,Parameter!$D$3))/IF($G776="w",Parameter!$C$3,Parameter!$E$3)))</f>
        <v>0</v>
      </c>
      <c r="L776" s="105"/>
      <c r="M776" s="54">
        <f>IF(L776=0,0,TRUNC((100/(L776+0.24)- IF($G776="w",Parameter!$B$3,Parameter!$D$3))/IF($G776="w",Parameter!$C$3,Parameter!$E$3)))</f>
        <v>0</v>
      </c>
      <c r="N776" s="80"/>
      <c r="O776" s="79" t="s">
        <v>44</v>
      </c>
      <c r="P776" s="81"/>
      <c r="Q776" s="54">
        <f>IF($G776="m",0,IF(AND($P776=0,$N776=0),0,TRUNC((800/($N776*60+$P776)-IF($G776="w",Parameter!$B$6,Parameter!$D$6))/IF($G776="w",Parameter!$C$6,Parameter!$E$6))))</f>
        <v>0</v>
      </c>
      <c r="R776" s="106"/>
      <c r="S776" s="73">
        <f>IF(R776=0,0,TRUNC((2000/(R776)- IF(Q776="w",Parameter!$B$6,Parameter!$D$6))/IF(Q776="w",Parameter!$C$6,Parameter!$E$6)))</f>
        <v>0</v>
      </c>
      <c r="T776" s="106"/>
      <c r="U776" s="73">
        <f>IF(T776=0,0,TRUNC((2000/(T776)- IF(Q776="w",Parameter!$B$3,Parameter!$D$3))/IF(Q776="w",Parameter!$C$3,Parameter!$E$3)))</f>
        <v>0</v>
      </c>
      <c r="V776" s="80"/>
      <c r="W776" s="79" t="s">
        <v>44</v>
      </c>
      <c r="X776" s="81"/>
      <c r="Y776" s="54">
        <f>IF($G776="w",0,IF(AND($V776=0,$X776=0),0,TRUNC((1000/($V776*60+$X776)-IF($G776="w",Parameter!$B$6,Parameter!$D$6))/IF($G776="w",Parameter!$C$6,Parameter!$E$6))))</f>
        <v>0</v>
      </c>
      <c r="Z776" s="37"/>
      <c r="AA776" s="104">
        <f>IF(Z776=0,0,TRUNC((SQRT(Z776)- IF($G776="w",Parameter!$B$11,Parameter!$D$11))/IF($G776="w",Parameter!$C$11,Parameter!$E$11)))</f>
        <v>0</v>
      </c>
      <c r="AB776" s="105"/>
      <c r="AC776" s="104">
        <f>IF(AB776=0,0,TRUNC((SQRT(AB776)- IF($G776="w",Parameter!$B$10,Parameter!$D$10))/IF($G776="w",Parameter!$C$10,Parameter!$E$10)))</f>
        <v>0</v>
      </c>
      <c r="AD776" s="38"/>
      <c r="AE776" s="55">
        <f>IF(AD776=0,0,TRUNC((SQRT(AD776)- IF($G776="w",Parameter!$B$15,Parameter!$D$15))/IF($G776="w",Parameter!$C$15,Parameter!$E$15)))</f>
        <v>0</v>
      </c>
      <c r="AF776" s="32"/>
      <c r="AG776" s="55">
        <f>IF(AF776=0,0,TRUNC((SQRT(AF776)- IF($G776="w",Parameter!$B$12,Parameter!$D$12))/IF($G776="w",Parameter!$C$12,Parameter!$E$12)))</f>
        <v>0</v>
      </c>
      <c r="AH776" s="60">
        <f t="shared" si="169"/>
        <v>0</v>
      </c>
      <c r="AI776" s="61">
        <f>LOOKUP($F776,Urkunde!$A$2:$A$16,IF($G776="w",Urkunde!$B$2:$B$16,Urkunde!$D$2:$D$16))</f>
        <v>0</v>
      </c>
      <c r="AJ776" s="61">
        <f>LOOKUP($F776,Urkunde!$A$2:$A$16,IF($G776="w",Urkunde!$C$2:$C$16,Urkunde!$E$2:$E$16))</f>
        <v>0</v>
      </c>
      <c r="AK776" s="61" t="str">
        <f t="shared" si="170"/>
        <v>-</v>
      </c>
      <c r="AL776" s="29">
        <f t="shared" si="171"/>
        <v>0</v>
      </c>
      <c r="AM776" s="21">
        <f t="shared" si="172"/>
        <v>0</v>
      </c>
      <c r="AN776" s="21">
        <f t="shared" si="173"/>
        <v>0</v>
      </c>
      <c r="AO776" s="21">
        <f t="shared" si="174"/>
        <v>0</v>
      </c>
      <c r="AP776" s="21">
        <f t="shared" si="175"/>
        <v>0</v>
      </c>
      <c r="AQ776" s="21">
        <f t="shared" si="176"/>
        <v>0</v>
      </c>
      <c r="AR776" s="21">
        <f t="shared" si="177"/>
        <v>0</v>
      </c>
      <c r="AS776" s="21">
        <f t="shared" si="178"/>
        <v>0</v>
      </c>
      <c r="AT776" s="21">
        <f t="shared" si="179"/>
        <v>0</v>
      </c>
      <c r="AU776" s="21">
        <f t="shared" si="180"/>
        <v>0</v>
      </c>
      <c r="AV776" s="21">
        <f t="shared" si="181"/>
        <v>0</v>
      </c>
    </row>
    <row r="777" spans="1:48" ht="15.6" x14ac:dyDescent="0.3">
      <c r="A777" s="51"/>
      <c r="B777" s="50"/>
      <c r="C777" s="96"/>
      <c r="D777" s="96"/>
      <c r="E777" s="49"/>
      <c r="F777" s="52">
        <f t="shared" si="168"/>
        <v>0</v>
      </c>
      <c r="G777" s="48"/>
      <c r="H777" s="38"/>
      <c r="I777" s="54">
        <f>IF(H777=0,0,TRUNC((50/(H777+0.24)- IF($G777="w",Parameter!$B$3,Parameter!$D$3))/IF($G777="w",Parameter!$C$3,Parameter!$E$3)))</f>
        <v>0</v>
      </c>
      <c r="J777" s="105"/>
      <c r="K777" s="54">
        <f>IF(J777=0,0,TRUNC((75/(J777+0.24)- IF($G777="w",Parameter!$B$3,Parameter!$D$3))/IF($G777="w",Parameter!$C$3,Parameter!$E$3)))</f>
        <v>0</v>
      </c>
      <c r="L777" s="105"/>
      <c r="M777" s="54">
        <f>IF(L777=0,0,TRUNC((100/(L777+0.24)- IF($G777="w",Parameter!$B$3,Parameter!$D$3))/IF($G777="w",Parameter!$C$3,Parameter!$E$3)))</f>
        <v>0</v>
      </c>
      <c r="N777" s="80"/>
      <c r="O777" s="79" t="s">
        <v>44</v>
      </c>
      <c r="P777" s="81"/>
      <c r="Q777" s="54">
        <f>IF($G777="m",0,IF(AND($P777=0,$N777=0),0,TRUNC((800/($N777*60+$P777)-IF($G777="w",Parameter!$B$6,Parameter!$D$6))/IF($G777="w",Parameter!$C$6,Parameter!$E$6))))</f>
        <v>0</v>
      </c>
      <c r="R777" s="106"/>
      <c r="S777" s="73">
        <f>IF(R777=0,0,TRUNC((2000/(R777)- IF(Q777="w",Parameter!$B$6,Parameter!$D$6))/IF(Q777="w",Parameter!$C$6,Parameter!$E$6)))</f>
        <v>0</v>
      </c>
      <c r="T777" s="106"/>
      <c r="U777" s="73">
        <f>IF(T777=0,0,TRUNC((2000/(T777)- IF(Q777="w",Parameter!$B$3,Parameter!$D$3))/IF(Q777="w",Parameter!$C$3,Parameter!$E$3)))</f>
        <v>0</v>
      </c>
      <c r="V777" s="80"/>
      <c r="W777" s="79" t="s">
        <v>44</v>
      </c>
      <c r="X777" s="81"/>
      <c r="Y777" s="54">
        <f>IF($G777="w",0,IF(AND($V777=0,$X777=0),0,TRUNC((1000/($V777*60+$X777)-IF($G777="w",Parameter!$B$6,Parameter!$D$6))/IF($G777="w",Parameter!$C$6,Parameter!$E$6))))</f>
        <v>0</v>
      </c>
      <c r="Z777" s="37"/>
      <c r="AA777" s="104">
        <f>IF(Z777=0,0,TRUNC((SQRT(Z777)- IF($G777="w",Parameter!$B$11,Parameter!$D$11))/IF($G777="w",Parameter!$C$11,Parameter!$E$11)))</f>
        <v>0</v>
      </c>
      <c r="AB777" s="105"/>
      <c r="AC777" s="104">
        <f>IF(AB777=0,0,TRUNC((SQRT(AB777)- IF($G777="w",Parameter!$B$10,Parameter!$D$10))/IF($G777="w",Parameter!$C$10,Parameter!$E$10)))</f>
        <v>0</v>
      </c>
      <c r="AD777" s="38"/>
      <c r="AE777" s="55">
        <f>IF(AD777=0,0,TRUNC((SQRT(AD777)- IF($G777="w",Parameter!$B$15,Parameter!$D$15))/IF($G777="w",Parameter!$C$15,Parameter!$E$15)))</f>
        <v>0</v>
      </c>
      <c r="AF777" s="32"/>
      <c r="AG777" s="55">
        <f>IF(AF777=0,0,TRUNC((SQRT(AF777)- IF($G777="w",Parameter!$B$12,Parameter!$D$12))/IF($G777="w",Parameter!$C$12,Parameter!$E$12)))</f>
        <v>0</v>
      </c>
      <c r="AH777" s="60">
        <f t="shared" si="169"/>
        <v>0</v>
      </c>
      <c r="AI777" s="61">
        <f>LOOKUP($F777,Urkunde!$A$2:$A$16,IF($G777="w",Urkunde!$B$2:$B$16,Urkunde!$D$2:$D$16))</f>
        <v>0</v>
      </c>
      <c r="AJ777" s="61">
        <f>LOOKUP($F777,Urkunde!$A$2:$A$16,IF($G777="w",Urkunde!$C$2:$C$16,Urkunde!$E$2:$E$16))</f>
        <v>0</v>
      </c>
      <c r="AK777" s="61" t="str">
        <f t="shared" si="170"/>
        <v>-</v>
      </c>
      <c r="AL777" s="29">
        <f t="shared" si="171"/>
        <v>0</v>
      </c>
      <c r="AM777" s="21">
        <f t="shared" si="172"/>
        <v>0</v>
      </c>
      <c r="AN777" s="21">
        <f t="shared" si="173"/>
        <v>0</v>
      </c>
      <c r="AO777" s="21">
        <f t="shared" si="174"/>
        <v>0</v>
      </c>
      <c r="AP777" s="21">
        <f t="shared" si="175"/>
        <v>0</v>
      </c>
      <c r="AQ777" s="21">
        <f t="shared" si="176"/>
        <v>0</v>
      </c>
      <c r="AR777" s="21">
        <f t="shared" si="177"/>
        <v>0</v>
      </c>
      <c r="AS777" s="21">
        <f t="shared" si="178"/>
        <v>0</v>
      </c>
      <c r="AT777" s="21">
        <f t="shared" si="179"/>
        <v>0</v>
      </c>
      <c r="AU777" s="21">
        <f t="shared" si="180"/>
        <v>0</v>
      </c>
      <c r="AV777" s="21">
        <f t="shared" si="181"/>
        <v>0</v>
      </c>
    </row>
    <row r="778" spans="1:48" ht="15.6" x14ac:dyDescent="0.3">
      <c r="A778" s="51"/>
      <c r="B778" s="50"/>
      <c r="C778" s="96"/>
      <c r="D778" s="96"/>
      <c r="E778" s="49"/>
      <c r="F778" s="52">
        <f t="shared" si="168"/>
        <v>0</v>
      </c>
      <c r="G778" s="48"/>
      <c r="H778" s="38"/>
      <c r="I778" s="54">
        <f>IF(H778=0,0,TRUNC((50/(H778+0.24)- IF($G778="w",Parameter!$B$3,Parameter!$D$3))/IF($G778="w",Parameter!$C$3,Parameter!$E$3)))</f>
        <v>0</v>
      </c>
      <c r="J778" s="105"/>
      <c r="K778" s="54">
        <f>IF(J778=0,0,TRUNC((75/(J778+0.24)- IF($G778="w",Parameter!$B$3,Parameter!$D$3))/IF($G778="w",Parameter!$C$3,Parameter!$E$3)))</f>
        <v>0</v>
      </c>
      <c r="L778" s="105"/>
      <c r="M778" s="54">
        <f>IF(L778=0,0,TRUNC((100/(L778+0.24)- IF($G778="w",Parameter!$B$3,Parameter!$D$3))/IF($G778="w",Parameter!$C$3,Parameter!$E$3)))</f>
        <v>0</v>
      </c>
      <c r="N778" s="80"/>
      <c r="O778" s="79" t="s">
        <v>44</v>
      </c>
      <c r="P778" s="81"/>
      <c r="Q778" s="54">
        <f>IF($G778="m",0,IF(AND($P778=0,$N778=0),0,TRUNC((800/($N778*60+$P778)-IF($G778="w",Parameter!$B$6,Parameter!$D$6))/IF($G778="w",Parameter!$C$6,Parameter!$E$6))))</f>
        <v>0</v>
      </c>
      <c r="R778" s="106"/>
      <c r="S778" s="73">
        <f>IF(R778=0,0,TRUNC((2000/(R778)- IF(Q778="w",Parameter!$B$6,Parameter!$D$6))/IF(Q778="w",Parameter!$C$6,Parameter!$E$6)))</f>
        <v>0</v>
      </c>
      <c r="T778" s="106"/>
      <c r="U778" s="73">
        <f>IF(T778=0,0,TRUNC((2000/(T778)- IF(Q778="w",Parameter!$B$3,Parameter!$D$3))/IF(Q778="w",Parameter!$C$3,Parameter!$E$3)))</f>
        <v>0</v>
      </c>
      <c r="V778" s="80"/>
      <c r="W778" s="79" t="s">
        <v>44</v>
      </c>
      <c r="X778" s="81"/>
      <c r="Y778" s="54">
        <f>IF($G778="w",0,IF(AND($V778=0,$X778=0),0,TRUNC((1000/($V778*60+$X778)-IF($G778="w",Parameter!$B$6,Parameter!$D$6))/IF($G778="w",Parameter!$C$6,Parameter!$E$6))))</f>
        <v>0</v>
      </c>
      <c r="Z778" s="37"/>
      <c r="AA778" s="104">
        <f>IF(Z778=0,0,TRUNC((SQRT(Z778)- IF($G778="w",Parameter!$B$11,Parameter!$D$11))/IF($G778="w",Parameter!$C$11,Parameter!$E$11)))</f>
        <v>0</v>
      </c>
      <c r="AB778" s="105"/>
      <c r="AC778" s="104">
        <f>IF(AB778=0,0,TRUNC((SQRT(AB778)- IF($G778="w",Parameter!$B$10,Parameter!$D$10))/IF($G778="w",Parameter!$C$10,Parameter!$E$10)))</f>
        <v>0</v>
      </c>
      <c r="AD778" s="38"/>
      <c r="AE778" s="55">
        <f>IF(AD778=0,0,TRUNC((SQRT(AD778)- IF($G778="w",Parameter!$B$15,Parameter!$D$15))/IF($G778="w",Parameter!$C$15,Parameter!$E$15)))</f>
        <v>0</v>
      </c>
      <c r="AF778" s="32"/>
      <c r="AG778" s="55">
        <f>IF(AF778=0,0,TRUNC((SQRT(AF778)- IF($G778="w",Parameter!$B$12,Parameter!$D$12))/IF($G778="w",Parameter!$C$12,Parameter!$E$12)))</f>
        <v>0</v>
      </c>
      <c r="AH778" s="60">
        <f t="shared" si="169"/>
        <v>0</v>
      </c>
      <c r="AI778" s="61">
        <f>LOOKUP($F778,Urkunde!$A$2:$A$16,IF($G778="w",Urkunde!$B$2:$B$16,Urkunde!$D$2:$D$16))</f>
        <v>0</v>
      </c>
      <c r="AJ778" s="61">
        <f>LOOKUP($F778,Urkunde!$A$2:$A$16,IF($G778="w",Urkunde!$C$2:$C$16,Urkunde!$E$2:$E$16))</f>
        <v>0</v>
      </c>
      <c r="AK778" s="61" t="str">
        <f t="shared" si="170"/>
        <v>-</v>
      </c>
      <c r="AL778" s="29">
        <f t="shared" si="171"/>
        <v>0</v>
      </c>
      <c r="AM778" s="21">
        <f t="shared" si="172"/>
        <v>0</v>
      </c>
      <c r="AN778" s="21">
        <f t="shared" si="173"/>
        <v>0</v>
      </c>
      <c r="AO778" s="21">
        <f t="shared" si="174"/>
        <v>0</v>
      </c>
      <c r="AP778" s="21">
        <f t="shared" si="175"/>
        <v>0</v>
      </c>
      <c r="AQ778" s="21">
        <f t="shared" si="176"/>
        <v>0</v>
      </c>
      <c r="AR778" s="21">
        <f t="shared" si="177"/>
        <v>0</v>
      </c>
      <c r="AS778" s="21">
        <f t="shared" si="178"/>
        <v>0</v>
      </c>
      <c r="AT778" s="21">
        <f t="shared" si="179"/>
        <v>0</v>
      </c>
      <c r="AU778" s="21">
        <f t="shared" si="180"/>
        <v>0</v>
      </c>
      <c r="AV778" s="21">
        <f t="shared" si="181"/>
        <v>0</v>
      </c>
    </row>
    <row r="779" spans="1:48" ht="15.6" x14ac:dyDescent="0.3">
      <c r="A779" s="51"/>
      <c r="B779" s="50"/>
      <c r="C779" s="96"/>
      <c r="D779" s="96"/>
      <c r="E779" s="49"/>
      <c r="F779" s="52">
        <f t="shared" si="168"/>
        <v>0</v>
      </c>
      <c r="G779" s="48"/>
      <c r="H779" s="38"/>
      <c r="I779" s="54">
        <f>IF(H779=0,0,TRUNC((50/(H779+0.24)- IF($G779="w",Parameter!$B$3,Parameter!$D$3))/IF($G779="w",Parameter!$C$3,Parameter!$E$3)))</f>
        <v>0</v>
      </c>
      <c r="J779" s="105"/>
      <c r="K779" s="54">
        <f>IF(J779=0,0,TRUNC((75/(J779+0.24)- IF($G779="w",Parameter!$B$3,Parameter!$D$3))/IF($G779="w",Parameter!$C$3,Parameter!$E$3)))</f>
        <v>0</v>
      </c>
      <c r="L779" s="105"/>
      <c r="M779" s="54">
        <f>IF(L779=0,0,TRUNC((100/(L779+0.24)- IF($G779="w",Parameter!$B$3,Parameter!$D$3))/IF($G779="w",Parameter!$C$3,Parameter!$E$3)))</f>
        <v>0</v>
      </c>
      <c r="N779" s="80"/>
      <c r="O779" s="79" t="s">
        <v>44</v>
      </c>
      <c r="P779" s="81"/>
      <c r="Q779" s="54">
        <f>IF($G779="m",0,IF(AND($P779=0,$N779=0),0,TRUNC((800/($N779*60+$P779)-IF($G779="w",Parameter!$B$6,Parameter!$D$6))/IF($G779="w",Parameter!$C$6,Parameter!$E$6))))</f>
        <v>0</v>
      </c>
      <c r="R779" s="106"/>
      <c r="S779" s="73">
        <f>IF(R779=0,0,TRUNC((2000/(R779)- IF(Q779="w",Parameter!$B$6,Parameter!$D$6))/IF(Q779="w",Parameter!$C$6,Parameter!$E$6)))</f>
        <v>0</v>
      </c>
      <c r="T779" s="106"/>
      <c r="U779" s="73">
        <f>IF(T779=0,0,TRUNC((2000/(T779)- IF(Q779="w",Parameter!$B$3,Parameter!$D$3))/IF(Q779="w",Parameter!$C$3,Parameter!$E$3)))</f>
        <v>0</v>
      </c>
      <c r="V779" s="80"/>
      <c r="W779" s="79" t="s">
        <v>44</v>
      </c>
      <c r="X779" s="81"/>
      <c r="Y779" s="54">
        <f>IF($G779="w",0,IF(AND($V779=0,$X779=0),0,TRUNC((1000/($V779*60+$X779)-IF($G779="w",Parameter!$B$6,Parameter!$D$6))/IF($G779="w",Parameter!$C$6,Parameter!$E$6))))</f>
        <v>0</v>
      </c>
      <c r="Z779" s="37"/>
      <c r="AA779" s="104">
        <f>IF(Z779=0,0,TRUNC((SQRT(Z779)- IF($G779="w",Parameter!$B$11,Parameter!$D$11))/IF($G779="w",Parameter!$C$11,Parameter!$E$11)))</f>
        <v>0</v>
      </c>
      <c r="AB779" s="105"/>
      <c r="AC779" s="104">
        <f>IF(AB779=0,0,TRUNC((SQRT(AB779)- IF($G779="w",Parameter!$B$10,Parameter!$D$10))/IF($G779="w",Parameter!$C$10,Parameter!$E$10)))</f>
        <v>0</v>
      </c>
      <c r="AD779" s="38"/>
      <c r="AE779" s="55">
        <f>IF(AD779=0,0,TRUNC((SQRT(AD779)- IF($G779="w",Parameter!$B$15,Parameter!$D$15))/IF($G779="w",Parameter!$C$15,Parameter!$E$15)))</f>
        <v>0</v>
      </c>
      <c r="AF779" s="32"/>
      <c r="AG779" s="55">
        <f>IF(AF779=0,0,TRUNC((SQRT(AF779)- IF($G779="w",Parameter!$B$12,Parameter!$D$12))/IF($G779="w",Parameter!$C$12,Parameter!$E$12)))</f>
        <v>0</v>
      </c>
      <c r="AH779" s="60">
        <f t="shared" si="169"/>
        <v>0</v>
      </c>
      <c r="AI779" s="61">
        <f>LOOKUP($F779,Urkunde!$A$2:$A$16,IF($G779="w",Urkunde!$B$2:$B$16,Urkunde!$D$2:$D$16))</f>
        <v>0</v>
      </c>
      <c r="AJ779" s="61">
        <f>LOOKUP($F779,Urkunde!$A$2:$A$16,IF($G779="w",Urkunde!$C$2:$C$16,Urkunde!$E$2:$E$16))</f>
        <v>0</v>
      </c>
      <c r="AK779" s="61" t="str">
        <f t="shared" si="170"/>
        <v>-</v>
      </c>
      <c r="AL779" s="29">
        <f t="shared" si="171"/>
        <v>0</v>
      </c>
      <c r="AM779" s="21">
        <f t="shared" si="172"/>
        <v>0</v>
      </c>
      <c r="AN779" s="21">
        <f t="shared" si="173"/>
        <v>0</v>
      </c>
      <c r="AO779" s="21">
        <f t="shared" si="174"/>
        <v>0</v>
      </c>
      <c r="AP779" s="21">
        <f t="shared" si="175"/>
        <v>0</v>
      </c>
      <c r="AQ779" s="21">
        <f t="shared" si="176"/>
        <v>0</v>
      </c>
      <c r="AR779" s="21">
        <f t="shared" si="177"/>
        <v>0</v>
      </c>
      <c r="AS779" s="21">
        <f t="shared" si="178"/>
        <v>0</v>
      </c>
      <c r="AT779" s="21">
        <f t="shared" si="179"/>
        <v>0</v>
      </c>
      <c r="AU779" s="21">
        <f t="shared" si="180"/>
        <v>0</v>
      </c>
      <c r="AV779" s="21">
        <f t="shared" si="181"/>
        <v>0</v>
      </c>
    </row>
    <row r="780" spans="1:48" ht="15.6" x14ac:dyDescent="0.3">
      <c r="A780" s="51"/>
      <c r="B780" s="50"/>
      <c r="C780" s="96"/>
      <c r="D780" s="96"/>
      <c r="E780" s="49"/>
      <c r="F780" s="52">
        <f t="shared" si="168"/>
        <v>0</v>
      </c>
      <c r="G780" s="48"/>
      <c r="H780" s="38"/>
      <c r="I780" s="54">
        <f>IF(H780=0,0,TRUNC((50/(H780+0.24)- IF($G780="w",Parameter!$B$3,Parameter!$D$3))/IF($G780="w",Parameter!$C$3,Parameter!$E$3)))</f>
        <v>0</v>
      </c>
      <c r="J780" s="105"/>
      <c r="K780" s="54">
        <f>IF(J780=0,0,TRUNC((75/(J780+0.24)- IF($G780="w",Parameter!$B$3,Parameter!$D$3))/IF($G780="w",Parameter!$C$3,Parameter!$E$3)))</f>
        <v>0</v>
      </c>
      <c r="L780" s="105"/>
      <c r="M780" s="54">
        <f>IF(L780=0,0,TRUNC((100/(L780+0.24)- IF($G780="w",Parameter!$B$3,Parameter!$D$3))/IF($G780="w",Parameter!$C$3,Parameter!$E$3)))</f>
        <v>0</v>
      </c>
      <c r="N780" s="80"/>
      <c r="O780" s="79" t="s">
        <v>44</v>
      </c>
      <c r="P780" s="81"/>
      <c r="Q780" s="54">
        <f>IF($G780="m",0,IF(AND($P780=0,$N780=0),0,TRUNC((800/($N780*60+$P780)-IF($G780="w",Parameter!$B$6,Parameter!$D$6))/IF($G780="w",Parameter!$C$6,Parameter!$E$6))))</f>
        <v>0</v>
      </c>
      <c r="R780" s="106"/>
      <c r="S780" s="73">
        <f>IF(R780=0,0,TRUNC((2000/(R780)- IF(Q780="w",Parameter!$B$6,Parameter!$D$6))/IF(Q780="w",Parameter!$C$6,Parameter!$E$6)))</f>
        <v>0</v>
      </c>
      <c r="T780" s="106"/>
      <c r="U780" s="73">
        <f>IF(T780=0,0,TRUNC((2000/(T780)- IF(Q780="w",Parameter!$B$3,Parameter!$D$3))/IF(Q780="w",Parameter!$C$3,Parameter!$E$3)))</f>
        <v>0</v>
      </c>
      <c r="V780" s="80"/>
      <c r="W780" s="79" t="s">
        <v>44</v>
      </c>
      <c r="X780" s="81"/>
      <c r="Y780" s="54">
        <f>IF($G780="w",0,IF(AND($V780=0,$X780=0),0,TRUNC((1000/($V780*60+$X780)-IF($G780="w",Parameter!$B$6,Parameter!$D$6))/IF($G780="w",Parameter!$C$6,Parameter!$E$6))))</f>
        <v>0</v>
      </c>
      <c r="Z780" s="37"/>
      <c r="AA780" s="104">
        <f>IF(Z780=0,0,TRUNC((SQRT(Z780)- IF($G780="w",Parameter!$B$11,Parameter!$D$11))/IF($G780="w",Parameter!$C$11,Parameter!$E$11)))</f>
        <v>0</v>
      </c>
      <c r="AB780" s="105"/>
      <c r="AC780" s="104">
        <f>IF(AB780=0,0,TRUNC((SQRT(AB780)- IF($G780="w",Parameter!$B$10,Parameter!$D$10))/IF($G780="w",Parameter!$C$10,Parameter!$E$10)))</f>
        <v>0</v>
      </c>
      <c r="AD780" s="38"/>
      <c r="AE780" s="55">
        <f>IF(AD780=0,0,TRUNC((SQRT(AD780)- IF($G780="w",Parameter!$B$15,Parameter!$D$15))/IF($G780="w",Parameter!$C$15,Parameter!$E$15)))</f>
        <v>0</v>
      </c>
      <c r="AF780" s="32"/>
      <c r="AG780" s="55">
        <f>IF(AF780=0,0,TRUNC((SQRT(AF780)- IF($G780="w",Parameter!$B$12,Parameter!$D$12))/IF($G780="w",Parameter!$C$12,Parameter!$E$12)))</f>
        <v>0</v>
      </c>
      <c r="AH780" s="60">
        <f t="shared" si="169"/>
        <v>0</v>
      </c>
      <c r="AI780" s="61">
        <f>LOOKUP($F780,Urkunde!$A$2:$A$16,IF($G780="w",Urkunde!$B$2:$B$16,Urkunde!$D$2:$D$16))</f>
        <v>0</v>
      </c>
      <c r="AJ780" s="61">
        <f>LOOKUP($F780,Urkunde!$A$2:$A$16,IF($G780="w",Urkunde!$C$2:$C$16,Urkunde!$E$2:$E$16))</f>
        <v>0</v>
      </c>
      <c r="AK780" s="61" t="str">
        <f t="shared" si="170"/>
        <v>-</v>
      </c>
      <c r="AL780" s="29">
        <f t="shared" si="171"/>
        <v>0</v>
      </c>
      <c r="AM780" s="21">
        <f t="shared" si="172"/>
        <v>0</v>
      </c>
      <c r="AN780" s="21">
        <f t="shared" si="173"/>
        <v>0</v>
      </c>
      <c r="AO780" s="21">
        <f t="shared" si="174"/>
        <v>0</v>
      </c>
      <c r="AP780" s="21">
        <f t="shared" si="175"/>
        <v>0</v>
      </c>
      <c r="AQ780" s="21">
        <f t="shared" si="176"/>
        <v>0</v>
      </c>
      <c r="AR780" s="21">
        <f t="shared" si="177"/>
        <v>0</v>
      </c>
      <c r="AS780" s="21">
        <f t="shared" si="178"/>
        <v>0</v>
      </c>
      <c r="AT780" s="21">
        <f t="shared" si="179"/>
        <v>0</v>
      </c>
      <c r="AU780" s="21">
        <f t="shared" si="180"/>
        <v>0</v>
      </c>
      <c r="AV780" s="21">
        <f t="shared" si="181"/>
        <v>0</v>
      </c>
    </row>
    <row r="781" spans="1:48" ht="15.6" x14ac:dyDescent="0.3">
      <c r="A781" s="51"/>
      <c r="B781" s="50"/>
      <c r="C781" s="96"/>
      <c r="D781" s="96"/>
      <c r="E781" s="49"/>
      <c r="F781" s="52">
        <f t="shared" si="168"/>
        <v>0</v>
      </c>
      <c r="G781" s="48"/>
      <c r="H781" s="38"/>
      <c r="I781" s="54">
        <f>IF(H781=0,0,TRUNC((50/(H781+0.24)- IF($G781="w",Parameter!$B$3,Parameter!$D$3))/IF($G781="w",Parameter!$C$3,Parameter!$E$3)))</f>
        <v>0</v>
      </c>
      <c r="J781" s="105"/>
      <c r="K781" s="54">
        <f>IF(J781=0,0,TRUNC((75/(J781+0.24)- IF($G781="w",Parameter!$B$3,Parameter!$D$3))/IF($G781="w",Parameter!$C$3,Parameter!$E$3)))</f>
        <v>0</v>
      </c>
      <c r="L781" s="105"/>
      <c r="M781" s="54">
        <f>IF(L781=0,0,TRUNC((100/(L781+0.24)- IF($G781="w",Parameter!$B$3,Parameter!$D$3))/IF($G781="w",Parameter!$C$3,Parameter!$E$3)))</f>
        <v>0</v>
      </c>
      <c r="N781" s="80"/>
      <c r="O781" s="79" t="s">
        <v>44</v>
      </c>
      <c r="P781" s="81"/>
      <c r="Q781" s="54">
        <f>IF($G781="m",0,IF(AND($P781=0,$N781=0),0,TRUNC((800/($N781*60+$P781)-IF($G781="w",Parameter!$B$6,Parameter!$D$6))/IF($G781="w",Parameter!$C$6,Parameter!$E$6))))</f>
        <v>0</v>
      </c>
      <c r="R781" s="106"/>
      <c r="S781" s="73">
        <f>IF(R781=0,0,TRUNC((2000/(R781)- IF(Q781="w",Parameter!$B$6,Parameter!$D$6))/IF(Q781="w",Parameter!$C$6,Parameter!$E$6)))</f>
        <v>0</v>
      </c>
      <c r="T781" s="106"/>
      <c r="U781" s="73">
        <f>IF(T781=0,0,TRUNC((2000/(T781)- IF(Q781="w",Parameter!$B$3,Parameter!$D$3))/IF(Q781="w",Parameter!$C$3,Parameter!$E$3)))</f>
        <v>0</v>
      </c>
      <c r="V781" s="80"/>
      <c r="W781" s="79" t="s">
        <v>44</v>
      </c>
      <c r="X781" s="81"/>
      <c r="Y781" s="54">
        <f>IF($G781="w",0,IF(AND($V781=0,$X781=0),0,TRUNC((1000/($V781*60+$X781)-IF($G781="w",Parameter!$B$6,Parameter!$D$6))/IF($G781="w",Parameter!$C$6,Parameter!$E$6))))</f>
        <v>0</v>
      </c>
      <c r="Z781" s="37"/>
      <c r="AA781" s="104">
        <f>IF(Z781=0,0,TRUNC((SQRT(Z781)- IF($G781="w",Parameter!$B$11,Parameter!$D$11))/IF($G781="w",Parameter!$C$11,Parameter!$E$11)))</f>
        <v>0</v>
      </c>
      <c r="AB781" s="105"/>
      <c r="AC781" s="104">
        <f>IF(AB781=0,0,TRUNC((SQRT(AB781)- IF($G781="w",Parameter!$B$10,Parameter!$D$10))/IF($G781="w",Parameter!$C$10,Parameter!$E$10)))</f>
        <v>0</v>
      </c>
      <c r="AD781" s="38"/>
      <c r="AE781" s="55">
        <f>IF(AD781=0,0,TRUNC((SQRT(AD781)- IF($G781="w",Parameter!$B$15,Parameter!$D$15))/IF($G781="w",Parameter!$C$15,Parameter!$E$15)))</f>
        <v>0</v>
      </c>
      <c r="AF781" s="32"/>
      <c r="AG781" s="55">
        <f>IF(AF781=0,0,TRUNC((SQRT(AF781)- IF($G781="w",Parameter!$B$12,Parameter!$D$12))/IF($G781="w",Parameter!$C$12,Parameter!$E$12)))</f>
        <v>0</v>
      </c>
      <c r="AH781" s="60">
        <f t="shared" si="169"/>
        <v>0</v>
      </c>
      <c r="AI781" s="61">
        <f>LOOKUP($F781,Urkunde!$A$2:$A$16,IF($G781="w",Urkunde!$B$2:$B$16,Urkunde!$D$2:$D$16))</f>
        <v>0</v>
      </c>
      <c r="AJ781" s="61">
        <f>LOOKUP($F781,Urkunde!$A$2:$A$16,IF($G781="w",Urkunde!$C$2:$C$16,Urkunde!$E$2:$E$16))</f>
        <v>0</v>
      </c>
      <c r="AK781" s="61" t="str">
        <f t="shared" si="170"/>
        <v>-</v>
      </c>
      <c r="AL781" s="29">
        <f t="shared" si="171"/>
        <v>0</v>
      </c>
      <c r="AM781" s="21">
        <f t="shared" si="172"/>
        <v>0</v>
      </c>
      <c r="AN781" s="21">
        <f t="shared" si="173"/>
        <v>0</v>
      </c>
      <c r="AO781" s="21">
        <f t="shared" si="174"/>
        <v>0</v>
      </c>
      <c r="AP781" s="21">
        <f t="shared" si="175"/>
        <v>0</v>
      </c>
      <c r="AQ781" s="21">
        <f t="shared" si="176"/>
        <v>0</v>
      </c>
      <c r="AR781" s="21">
        <f t="shared" si="177"/>
        <v>0</v>
      </c>
      <c r="AS781" s="21">
        <f t="shared" si="178"/>
        <v>0</v>
      </c>
      <c r="AT781" s="21">
        <f t="shared" si="179"/>
        <v>0</v>
      </c>
      <c r="AU781" s="21">
        <f t="shared" si="180"/>
        <v>0</v>
      </c>
      <c r="AV781" s="21">
        <f t="shared" si="181"/>
        <v>0</v>
      </c>
    </row>
    <row r="782" spans="1:48" ht="15.6" x14ac:dyDescent="0.3">
      <c r="A782" s="51"/>
      <c r="B782" s="50"/>
      <c r="C782" s="96"/>
      <c r="D782" s="96"/>
      <c r="E782" s="49"/>
      <c r="F782" s="52">
        <f t="shared" si="168"/>
        <v>0</v>
      </c>
      <c r="G782" s="48"/>
      <c r="H782" s="38"/>
      <c r="I782" s="54">
        <f>IF(H782=0,0,TRUNC((50/(H782+0.24)- IF($G782="w",Parameter!$B$3,Parameter!$D$3))/IF($G782="w",Parameter!$C$3,Parameter!$E$3)))</f>
        <v>0</v>
      </c>
      <c r="J782" s="105"/>
      <c r="K782" s="54">
        <f>IF(J782=0,0,TRUNC((75/(J782+0.24)- IF($G782="w",Parameter!$B$3,Parameter!$D$3))/IF($G782="w",Parameter!$C$3,Parameter!$E$3)))</f>
        <v>0</v>
      </c>
      <c r="L782" s="105"/>
      <c r="M782" s="54">
        <f>IF(L782=0,0,TRUNC((100/(L782+0.24)- IF($G782="w",Parameter!$B$3,Parameter!$D$3))/IF($G782="w",Parameter!$C$3,Parameter!$E$3)))</f>
        <v>0</v>
      </c>
      <c r="N782" s="80"/>
      <c r="O782" s="79" t="s">
        <v>44</v>
      </c>
      <c r="P782" s="81"/>
      <c r="Q782" s="54">
        <f>IF($G782="m",0,IF(AND($P782=0,$N782=0),0,TRUNC((800/($N782*60+$P782)-IF($G782="w",Parameter!$B$6,Parameter!$D$6))/IF($G782="w",Parameter!$C$6,Parameter!$E$6))))</f>
        <v>0</v>
      </c>
      <c r="R782" s="106"/>
      <c r="S782" s="73">
        <f>IF(R782=0,0,TRUNC((2000/(R782)- IF(Q782="w",Parameter!$B$6,Parameter!$D$6))/IF(Q782="w",Parameter!$C$6,Parameter!$E$6)))</f>
        <v>0</v>
      </c>
      <c r="T782" s="106"/>
      <c r="U782" s="73">
        <f>IF(T782=0,0,TRUNC((2000/(T782)- IF(Q782="w",Parameter!$B$3,Parameter!$D$3))/IF(Q782="w",Parameter!$C$3,Parameter!$E$3)))</f>
        <v>0</v>
      </c>
      <c r="V782" s="80"/>
      <c r="W782" s="79" t="s">
        <v>44</v>
      </c>
      <c r="X782" s="81"/>
      <c r="Y782" s="54">
        <f>IF($G782="w",0,IF(AND($V782=0,$X782=0),0,TRUNC((1000/($V782*60+$X782)-IF($G782="w",Parameter!$B$6,Parameter!$D$6))/IF($G782="w",Parameter!$C$6,Parameter!$E$6))))</f>
        <v>0</v>
      </c>
      <c r="Z782" s="37"/>
      <c r="AA782" s="104">
        <f>IF(Z782=0,0,TRUNC((SQRT(Z782)- IF($G782="w",Parameter!$B$11,Parameter!$D$11))/IF($G782="w",Parameter!$C$11,Parameter!$E$11)))</f>
        <v>0</v>
      </c>
      <c r="AB782" s="105"/>
      <c r="AC782" s="104">
        <f>IF(AB782=0,0,TRUNC((SQRT(AB782)- IF($G782="w",Parameter!$B$10,Parameter!$D$10))/IF($G782="w",Parameter!$C$10,Parameter!$E$10)))</f>
        <v>0</v>
      </c>
      <c r="AD782" s="38"/>
      <c r="AE782" s="55">
        <f>IF(AD782=0,0,TRUNC((SQRT(AD782)- IF($G782="w",Parameter!$B$15,Parameter!$D$15))/IF($G782="w",Parameter!$C$15,Parameter!$E$15)))</f>
        <v>0</v>
      </c>
      <c r="AF782" s="32"/>
      <c r="AG782" s="55">
        <f>IF(AF782=0,0,TRUNC((SQRT(AF782)- IF($G782="w",Parameter!$B$12,Parameter!$D$12))/IF($G782="w",Parameter!$C$12,Parameter!$E$12)))</f>
        <v>0</v>
      </c>
      <c r="AH782" s="60">
        <f t="shared" si="169"/>
        <v>0</v>
      </c>
      <c r="AI782" s="61">
        <f>LOOKUP($F782,Urkunde!$A$2:$A$16,IF($G782="w",Urkunde!$B$2:$B$16,Urkunde!$D$2:$D$16))</f>
        <v>0</v>
      </c>
      <c r="AJ782" s="61">
        <f>LOOKUP($F782,Urkunde!$A$2:$A$16,IF($G782="w",Urkunde!$C$2:$C$16,Urkunde!$E$2:$E$16))</f>
        <v>0</v>
      </c>
      <c r="AK782" s="61" t="str">
        <f t="shared" si="170"/>
        <v>-</v>
      </c>
      <c r="AL782" s="29">
        <f t="shared" si="171"/>
        <v>0</v>
      </c>
      <c r="AM782" s="21">
        <f t="shared" si="172"/>
        <v>0</v>
      </c>
      <c r="AN782" s="21">
        <f t="shared" si="173"/>
        <v>0</v>
      </c>
      <c r="AO782" s="21">
        <f t="shared" si="174"/>
        <v>0</v>
      </c>
      <c r="AP782" s="21">
        <f t="shared" si="175"/>
        <v>0</v>
      </c>
      <c r="AQ782" s="21">
        <f t="shared" si="176"/>
        <v>0</v>
      </c>
      <c r="AR782" s="21">
        <f t="shared" si="177"/>
        <v>0</v>
      </c>
      <c r="AS782" s="21">
        <f t="shared" si="178"/>
        <v>0</v>
      </c>
      <c r="AT782" s="21">
        <f t="shared" si="179"/>
        <v>0</v>
      </c>
      <c r="AU782" s="21">
        <f t="shared" si="180"/>
        <v>0</v>
      </c>
      <c r="AV782" s="21">
        <f t="shared" si="181"/>
        <v>0</v>
      </c>
    </row>
    <row r="783" spans="1:48" ht="15.6" x14ac:dyDescent="0.3">
      <c r="A783" s="51"/>
      <c r="B783" s="50"/>
      <c r="C783" s="96"/>
      <c r="D783" s="96"/>
      <c r="E783" s="49"/>
      <c r="F783" s="52">
        <f t="shared" si="168"/>
        <v>0</v>
      </c>
      <c r="G783" s="48"/>
      <c r="H783" s="38"/>
      <c r="I783" s="54">
        <f>IF(H783=0,0,TRUNC((50/(H783+0.24)- IF($G783="w",Parameter!$B$3,Parameter!$D$3))/IF($G783="w",Parameter!$C$3,Parameter!$E$3)))</f>
        <v>0</v>
      </c>
      <c r="J783" s="105"/>
      <c r="K783" s="54">
        <f>IF(J783=0,0,TRUNC((75/(J783+0.24)- IF($G783="w",Parameter!$B$3,Parameter!$D$3))/IF($G783="w",Parameter!$C$3,Parameter!$E$3)))</f>
        <v>0</v>
      </c>
      <c r="L783" s="105"/>
      <c r="M783" s="54">
        <f>IF(L783=0,0,TRUNC((100/(L783+0.24)- IF($G783="w",Parameter!$B$3,Parameter!$D$3))/IF($G783="w",Parameter!$C$3,Parameter!$E$3)))</f>
        <v>0</v>
      </c>
      <c r="N783" s="80"/>
      <c r="O783" s="79" t="s">
        <v>44</v>
      </c>
      <c r="P783" s="81"/>
      <c r="Q783" s="54">
        <f>IF($G783="m",0,IF(AND($P783=0,$N783=0),0,TRUNC((800/($N783*60+$P783)-IF($G783="w",Parameter!$B$6,Parameter!$D$6))/IF($G783="w",Parameter!$C$6,Parameter!$E$6))))</f>
        <v>0</v>
      </c>
      <c r="R783" s="106"/>
      <c r="S783" s="73">
        <f>IF(R783=0,0,TRUNC((2000/(R783)- IF(Q783="w",Parameter!$B$6,Parameter!$D$6))/IF(Q783="w",Parameter!$C$6,Parameter!$E$6)))</f>
        <v>0</v>
      </c>
      <c r="T783" s="106"/>
      <c r="U783" s="73">
        <f>IF(T783=0,0,TRUNC((2000/(T783)- IF(Q783="w",Parameter!$B$3,Parameter!$D$3))/IF(Q783="w",Parameter!$C$3,Parameter!$E$3)))</f>
        <v>0</v>
      </c>
      <c r="V783" s="80"/>
      <c r="W783" s="79" t="s">
        <v>44</v>
      </c>
      <c r="X783" s="81"/>
      <c r="Y783" s="54">
        <f>IF($G783="w",0,IF(AND($V783=0,$X783=0),0,TRUNC((1000/($V783*60+$X783)-IF($G783="w",Parameter!$B$6,Parameter!$D$6))/IF($G783="w",Parameter!$C$6,Parameter!$E$6))))</f>
        <v>0</v>
      </c>
      <c r="Z783" s="37"/>
      <c r="AA783" s="104">
        <f>IF(Z783=0,0,TRUNC((SQRT(Z783)- IF($G783="w",Parameter!$B$11,Parameter!$D$11))/IF($G783="w",Parameter!$C$11,Parameter!$E$11)))</f>
        <v>0</v>
      </c>
      <c r="AB783" s="105"/>
      <c r="AC783" s="104">
        <f>IF(AB783=0,0,TRUNC((SQRT(AB783)- IF($G783="w",Parameter!$B$10,Parameter!$D$10))/IF($G783="w",Parameter!$C$10,Parameter!$E$10)))</f>
        <v>0</v>
      </c>
      <c r="AD783" s="38"/>
      <c r="AE783" s="55">
        <f>IF(AD783=0,0,TRUNC((SQRT(AD783)- IF($G783="w",Parameter!$B$15,Parameter!$D$15))/IF($G783="w",Parameter!$C$15,Parameter!$E$15)))</f>
        <v>0</v>
      </c>
      <c r="AF783" s="32"/>
      <c r="AG783" s="55">
        <f>IF(AF783=0,0,TRUNC((SQRT(AF783)- IF($G783="w",Parameter!$B$12,Parameter!$D$12))/IF($G783="w",Parameter!$C$12,Parameter!$E$12)))</f>
        <v>0</v>
      </c>
      <c r="AH783" s="60">
        <f t="shared" si="169"/>
        <v>0</v>
      </c>
      <c r="AI783" s="61">
        <f>LOOKUP($F783,Urkunde!$A$2:$A$16,IF($G783="w",Urkunde!$B$2:$B$16,Urkunde!$D$2:$D$16))</f>
        <v>0</v>
      </c>
      <c r="AJ783" s="61">
        <f>LOOKUP($F783,Urkunde!$A$2:$A$16,IF($G783="w",Urkunde!$C$2:$C$16,Urkunde!$E$2:$E$16))</f>
        <v>0</v>
      </c>
      <c r="AK783" s="61" t="str">
        <f t="shared" si="170"/>
        <v>-</v>
      </c>
      <c r="AL783" s="29">
        <f t="shared" si="171"/>
        <v>0</v>
      </c>
      <c r="AM783" s="21">
        <f t="shared" si="172"/>
        <v>0</v>
      </c>
      <c r="AN783" s="21">
        <f t="shared" si="173"/>
        <v>0</v>
      </c>
      <c r="AO783" s="21">
        <f t="shared" si="174"/>
        <v>0</v>
      </c>
      <c r="AP783" s="21">
        <f t="shared" si="175"/>
        <v>0</v>
      </c>
      <c r="AQ783" s="21">
        <f t="shared" si="176"/>
        <v>0</v>
      </c>
      <c r="AR783" s="21">
        <f t="shared" si="177"/>
        <v>0</v>
      </c>
      <c r="AS783" s="21">
        <f t="shared" si="178"/>
        <v>0</v>
      </c>
      <c r="AT783" s="21">
        <f t="shared" si="179"/>
        <v>0</v>
      </c>
      <c r="AU783" s="21">
        <f t="shared" si="180"/>
        <v>0</v>
      </c>
      <c r="AV783" s="21">
        <f t="shared" si="181"/>
        <v>0</v>
      </c>
    </row>
    <row r="784" spans="1:48" ht="15.6" x14ac:dyDescent="0.3">
      <c r="A784" s="51"/>
      <c r="B784" s="50"/>
      <c r="C784" s="96"/>
      <c r="D784" s="96"/>
      <c r="E784" s="49"/>
      <c r="F784" s="52">
        <f t="shared" si="168"/>
        <v>0</v>
      </c>
      <c r="G784" s="48"/>
      <c r="H784" s="38"/>
      <c r="I784" s="54">
        <f>IF(H784=0,0,TRUNC((50/(H784+0.24)- IF($G784="w",Parameter!$B$3,Parameter!$D$3))/IF($G784="w",Parameter!$C$3,Parameter!$E$3)))</f>
        <v>0</v>
      </c>
      <c r="J784" s="105"/>
      <c r="K784" s="54">
        <f>IF(J784=0,0,TRUNC((75/(J784+0.24)- IF($G784="w",Parameter!$B$3,Parameter!$D$3))/IF($G784="w",Parameter!$C$3,Parameter!$E$3)))</f>
        <v>0</v>
      </c>
      <c r="L784" s="105"/>
      <c r="M784" s="54">
        <f>IF(L784=0,0,TRUNC((100/(L784+0.24)- IF($G784="w",Parameter!$B$3,Parameter!$D$3))/IF($G784="w",Parameter!$C$3,Parameter!$E$3)))</f>
        <v>0</v>
      </c>
      <c r="N784" s="80"/>
      <c r="O784" s="79" t="s">
        <v>44</v>
      </c>
      <c r="P784" s="81"/>
      <c r="Q784" s="54">
        <f>IF($G784="m",0,IF(AND($P784=0,$N784=0),0,TRUNC((800/($N784*60+$P784)-IF($G784="w",Parameter!$B$6,Parameter!$D$6))/IF($G784="w",Parameter!$C$6,Parameter!$E$6))))</f>
        <v>0</v>
      </c>
      <c r="R784" s="106"/>
      <c r="S784" s="73">
        <f>IF(R784=0,0,TRUNC((2000/(R784)- IF(Q784="w",Parameter!$B$6,Parameter!$D$6))/IF(Q784="w",Parameter!$C$6,Parameter!$E$6)))</f>
        <v>0</v>
      </c>
      <c r="T784" s="106"/>
      <c r="U784" s="73">
        <f>IF(T784=0,0,TRUNC((2000/(T784)- IF(Q784="w",Parameter!$B$3,Parameter!$D$3))/IF(Q784="w",Parameter!$C$3,Parameter!$E$3)))</f>
        <v>0</v>
      </c>
      <c r="V784" s="80"/>
      <c r="W784" s="79" t="s">
        <v>44</v>
      </c>
      <c r="X784" s="81"/>
      <c r="Y784" s="54">
        <f>IF($G784="w",0,IF(AND($V784=0,$X784=0),0,TRUNC((1000/($V784*60+$X784)-IF($G784="w",Parameter!$B$6,Parameter!$D$6))/IF($G784="w",Parameter!$C$6,Parameter!$E$6))))</f>
        <v>0</v>
      </c>
      <c r="Z784" s="37"/>
      <c r="AA784" s="104">
        <f>IF(Z784=0,0,TRUNC((SQRT(Z784)- IF($G784="w",Parameter!$B$11,Parameter!$D$11))/IF($G784="w",Parameter!$C$11,Parameter!$E$11)))</f>
        <v>0</v>
      </c>
      <c r="AB784" s="105"/>
      <c r="AC784" s="104">
        <f>IF(AB784=0,0,TRUNC((SQRT(AB784)- IF($G784="w",Parameter!$B$10,Parameter!$D$10))/IF($G784="w",Parameter!$C$10,Parameter!$E$10)))</f>
        <v>0</v>
      </c>
      <c r="AD784" s="38"/>
      <c r="AE784" s="55">
        <f>IF(AD784=0,0,TRUNC((SQRT(AD784)- IF($G784="w",Parameter!$B$15,Parameter!$D$15))/IF($G784="w",Parameter!$C$15,Parameter!$E$15)))</f>
        <v>0</v>
      </c>
      <c r="AF784" s="32"/>
      <c r="AG784" s="55">
        <f>IF(AF784=0,0,TRUNC((SQRT(AF784)- IF($G784="w",Parameter!$B$12,Parameter!$D$12))/IF($G784="w",Parameter!$C$12,Parameter!$E$12)))</f>
        <v>0</v>
      </c>
      <c r="AH784" s="60">
        <f t="shared" si="169"/>
        <v>0</v>
      </c>
      <c r="AI784" s="61">
        <f>LOOKUP($F784,Urkunde!$A$2:$A$16,IF($G784="w",Urkunde!$B$2:$B$16,Urkunde!$D$2:$D$16))</f>
        <v>0</v>
      </c>
      <c r="AJ784" s="61">
        <f>LOOKUP($F784,Urkunde!$A$2:$A$16,IF($G784="w",Urkunde!$C$2:$C$16,Urkunde!$E$2:$E$16))</f>
        <v>0</v>
      </c>
      <c r="AK784" s="61" t="str">
        <f t="shared" si="170"/>
        <v>-</v>
      </c>
      <c r="AL784" s="29">
        <f t="shared" si="171"/>
        <v>0</v>
      </c>
      <c r="AM784" s="21">
        <f t="shared" si="172"/>
        <v>0</v>
      </c>
      <c r="AN784" s="21">
        <f t="shared" si="173"/>
        <v>0</v>
      </c>
      <c r="AO784" s="21">
        <f t="shared" si="174"/>
        <v>0</v>
      </c>
      <c r="AP784" s="21">
        <f t="shared" si="175"/>
        <v>0</v>
      </c>
      <c r="AQ784" s="21">
        <f t="shared" si="176"/>
        <v>0</v>
      </c>
      <c r="AR784" s="21">
        <f t="shared" si="177"/>
        <v>0</v>
      </c>
      <c r="AS784" s="21">
        <f t="shared" si="178"/>
        <v>0</v>
      </c>
      <c r="AT784" s="21">
        <f t="shared" si="179"/>
        <v>0</v>
      </c>
      <c r="AU784" s="21">
        <f t="shared" si="180"/>
        <v>0</v>
      </c>
      <c r="AV784" s="21">
        <f t="shared" si="181"/>
        <v>0</v>
      </c>
    </row>
    <row r="785" spans="1:48" ht="15.6" x14ac:dyDescent="0.3">
      <c r="A785" s="51"/>
      <c r="B785" s="50"/>
      <c r="C785" s="96"/>
      <c r="D785" s="96"/>
      <c r="E785" s="49"/>
      <c r="F785" s="52">
        <f t="shared" si="168"/>
        <v>0</v>
      </c>
      <c r="G785" s="48"/>
      <c r="H785" s="38"/>
      <c r="I785" s="54">
        <f>IF(H785=0,0,TRUNC((50/(H785+0.24)- IF($G785="w",Parameter!$B$3,Parameter!$D$3))/IF($G785="w",Parameter!$C$3,Parameter!$E$3)))</f>
        <v>0</v>
      </c>
      <c r="J785" s="105"/>
      <c r="K785" s="54">
        <f>IF(J785=0,0,TRUNC((75/(J785+0.24)- IF($G785="w",Parameter!$B$3,Parameter!$D$3))/IF($G785="w",Parameter!$C$3,Parameter!$E$3)))</f>
        <v>0</v>
      </c>
      <c r="L785" s="105"/>
      <c r="M785" s="54">
        <f>IF(L785=0,0,TRUNC((100/(L785+0.24)- IF($G785="w",Parameter!$B$3,Parameter!$D$3))/IF($G785="w",Parameter!$C$3,Parameter!$E$3)))</f>
        <v>0</v>
      </c>
      <c r="N785" s="80"/>
      <c r="O785" s="79" t="s">
        <v>44</v>
      </c>
      <c r="P785" s="81"/>
      <c r="Q785" s="54">
        <f>IF($G785="m",0,IF(AND($P785=0,$N785=0),0,TRUNC((800/($N785*60+$P785)-IF($G785="w",Parameter!$B$6,Parameter!$D$6))/IF($G785="w",Parameter!$C$6,Parameter!$E$6))))</f>
        <v>0</v>
      </c>
      <c r="R785" s="106"/>
      <c r="S785" s="73">
        <f>IF(R785=0,0,TRUNC((2000/(R785)- IF(Q785="w",Parameter!$B$6,Parameter!$D$6))/IF(Q785="w",Parameter!$C$6,Parameter!$E$6)))</f>
        <v>0</v>
      </c>
      <c r="T785" s="106"/>
      <c r="U785" s="73">
        <f>IF(T785=0,0,TRUNC((2000/(T785)- IF(Q785="w",Parameter!$B$3,Parameter!$D$3))/IF(Q785="w",Parameter!$C$3,Parameter!$E$3)))</f>
        <v>0</v>
      </c>
      <c r="V785" s="80"/>
      <c r="W785" s="79" t="s">
        <v>44</v>
      </c>
      <c r="X785" s="81"/>
      <c r="Y785" s="54">
        <f>IF($G785="w",0,IF(AND($V785=0,$X785=0),0,TRUNC((1000/($V785*60+$X785)-IF($G785="w",Parameter!$B$6,Parameter!$D$6))/IF($G785="w",Parameter!$C$6,Parameter!$E$6))))</f>
        <v>0</v>
      </c>
      <c r="Z785" s="37"/>
      <c r="AA785" s="104">
        <f>IF(Z785=0,0,TRUNC((SQRT(Z785)- IF($G785="w",Parameter!$B$11,Parameter!$D$11))/IF($G785="w",Parameter!$C$11,Parameter!$E$11)))</f>
        <v>0</v>
      </c>
      <c r="AB785" s="105"/>
      <c r="AC785" s="104">
        <f>IF(AB785=0,0,TRUNC((SQRT(AB785)- IF($G785="w",Parameter!$B$10,Parameter!$D$10))/IF($G785="w",Parameter!$C$10,Parameter!$E$10)))</f>
        <v>0</v>
      </c>
      <c r="AD785" s="38"/>
      <c r="AE785" s="55">
        <f>IF(AD785=0,0,TRUNC((SQRT(AD785)- IF($G785="w",Parameter!$B$15,Parameter!$D$15))/IF($G785="w",Parameter!$C$15,Parameter!$E$15)))</f>
        <v>0</v>
      </c>
      <c r="AF785" s="32"/>
      <c r="AG785" s="55">
        <f>IF(AF785=0,0,TRUNC((SQRT(AF785)- IF($G785="w",Parameter!$B$12,Parameter!$D$12))/IF($G785="w",Parameter!$C$12,Parameter!$E$12)))</f>
        <v>0</v>
      </c>
      <c r="AH785" s="60">
        <f t="shared" si="169"/>
        <v>0</v>
      </c>
      <c r="AI785" s="61">
        <f>LOOKUP($F785,Urkunde!$A$2:$A$16,IF($G785="w",Urkunde!$B$2:$B$16,Urkunde!$D$2:$D$16))</f>
        <v>0</v>
      </c>
      <c r="AJ785" s="61">
        <f>LOOKUP($F785,Urkunde!$A$2:$A$16,IF($G785="w",Urkunde!$C$2:$C$16,Urkunde!$E$2:$E$16))</f>
        <v>0</v>
      </c>
      <c r="AK785" s="61" t="str">
        <f t="shared" si="170"/>
        <v>-</v>
      </c>
      <c r="AL785" s="29">
        <f t="shared" si="171"/>
        <v>0</v>
      </c>
      <c r="AM785" s="21">
        <f t="shared" si="172"/>
        <v>0</v>
      </c>
      <c r="AN785" s="21">
        <f t="shared" si="173"/>
        <v>0</v>
      </c>
      <c r="AO785" s="21">
        <f t="shared" si="174"/>
        <v>0</v>
      </c>
      <c r="AP785" s="21">
        <f t="shared" si="175"/>
        <v>0</v>
      </c>
      <c r="AQ785" s="21">
        <f t="shared" si="176"/>
        <v>0</v>
      </c>
      <c r="AR785" s="21">
        <f t="shared" si="177"/>
        <v>0</v>
      </c>
      <c r="AS785" s="21">
        <f t="shared" si="178"/>
        <v>0</v>
      </c>
      <c r="AT785" s="21">
        <f t="shared" si="179"/>
        <v>0</v>
      </c>
      <c r="AU785" s="21">
        <f t="shared" si="180"/>
        <v>0</v>
      </c>
      <c r="AV785" s="21">
        <f t="shared" si="181"/>
        <v>0</v>
      </c>
    </row>
    <row r="786" spans="1:48" ht="15.6" x14ac:dyDescent="0.3">
      <c r="A786" s="51"/>
      <c r="B786" s="50"/>
      <c r="C786" s="96"/>
      <c r="D786" s="96"/>
      <c r="E786" s="49"/>
      <c r="F786" s="52">
        <f t="shared" si="168"/>
        <v>0</v>
      </c>
      <c r="G786" s="48"/>
      <c r="H786" s="38"/>
      <c r="I786" s="54">
        <f>IF(H786=0,0,TRUNC((50/(H786+0.24)- IF($G786="w",Parameter!$B$3,Parameter!$D$3))/IF($G786="w",Parameter!$C$3,Parameter!$E$3)))</f>
        <v>0</v>
      </c>
      <c r="J786" s="105"/>
      <c r="K786" s="54">
        <f>IF(J786=0,0,TRUNC((75/(J786+0.24)- IF($G786="w",Parameter!$B$3,Parameter!$D$3))/IF($G786="w",Parameter!$C$3,Parameter!$E$3)))</f>
        <v>0</v>
      </c>
      <c r="L786" s="105"/>
      <c r="M786" s="54">
        <f>IF(L786=0,0,TRUNC((100/(L786+0.24)- IF($G786="w",Parameter!$B$3,Parameter!$D$3))/IF($G786="w",Parameter!$C$3,Parameter!$E$3)))</f>
        <v>0</v>
      </c>
      <c r="N786" s="80"/>
      <c r="O786" s="79" t="s">
        <v>44</v>
      </c>
      <c r="P786" s="81"/>
      <c r="Q786" s="54">
        <f>IF($G786="m",0,IF(AND($P786=0,$N786=0),0,TRUNC((800/($N786*60+$P786)-IF($G786="w",Parameter!$B$6,Parameter!$D$6))/IF($G786="w",Parameter!$C$6,Parameter!$E$6))))</f>
        <v>0</v>
      </c>
      <c r="R786" s="106"/>
      <c r="S786" s="73">
        <f>IF(R786=0,0,TRUNC((2000/(R786)- IF(Q786="w",Parameter!$B$6,Parameter!$D$6))/IF(Q786="w",Parameter!$C$6,Parameter!$E$6)))</f>
        <v>0</v>
      </c>
      <c r="T786" s="106"/>
      <c r="U786" s="73">
        <f>IF(T786=0,0,TRUNC((2000/(T786)- IF(Q786="w",Parameter!$B$3,Parameter!$D$3))/IF(Q786="w",Parameter!$C$3,Parameter!$E$3)))</f>
        <v>0</v>
      </c>
      <c r="V786" s="80"/>
      <c r="W786" s="79" t="s">
        <v>44</v>
      </c>
      <c r="X786" s="81"/>
      <c r="Y786" s="54">
        <f>IF($G786="w",0,IF(AND($V786=0,$X786=0),0,TRUNC((1000/($V786*60+$X786)-IF($G786="w",Parameter!$B$6,Parameter!$D$6))/IF($G786="w",Parameter!$C$6,Parameter!$E$6))))</f>
        <v>0</v>
      </c>
      <c r="Z786" s="37"/>
      <c r="AA786" s="104">
        <f>IF(Z786=0,0,TRUNC((SQRT(Z786)- IF($G786="w",Parameter!$B$11,Parameter!$D$11))/IF($G786="w",Parameter!$C$11,Parameter!$E$11)))</f>
        <v>0</v>
      </c>
      <c r="AB786" s="105"/>
      <c r="AC786" s="104">
        <f>IF(AB786=0,0,TRUNC((SQRT(AB786)- IF($G786="w",Parameter!$B$10,Parameter!$D$10))/IF($G786="w",Parameter!$C$10,Parameter!$E$10)))</f>
        <v>0</v>
      </c>
      <c r="AD786" s="38"/>
      <c r="AE786" s="55">
        <f>IF(AD786=0,0,TRUNC((SQRT(AD786)- IF($G786="w",Parameter!$B$15,Parameter!$D$15))/IF($G786="w",Parameter!$C$15,Parameter!$E$15)))</f>
        <v>0</v>
      </c>
      <c r="AF786" s="32"/>
      <c r="AG786" s="55">
        <f>IF(AF786=0,0,TRUNC((SQRT(AF786)- IF($G786="w",Parameter!$B$12,Parameter!$D$12))/IF($G786="w",Parameter!$C$12,Parameter!$E$12)))</f>
        <v>0</v>
      </c>
      <c r="AH786" s="60">
        <f t="shared" si="169"/>
        <v>0</v>
      </c>
      <c r="AI786" s="61">
        <f>LOOKUP($F786,Urkunde!$A$2:$A$16,IF($G786="w",Urkunde!$B$2:$B$16,Urkunde!$D$2:$D$16))</f>
        <v>0</v>
      </c>
      <c r="AJ786" s="61">
        <f>LOOKUP($F786,Urkunde!$A$2:$A$16,IF($G786="w",Urkunde!$C$2:$C$16,Urkunde!$E$2:$E$16))</f>
        <v>0</v>
      </c>
      <c r="AK786" s="61" t="str">
        <f t="shared" si="170"/>
        <v>-</v>
      </c>
      <c r="AL786" s="29">
        <f t="shared" si="171"/>
        <v>0</v>
      </c>
      <c r="AM786" s="21">
        <f t="shared" si="172"/>
        <v>0</v>
      </c>
      <c r="AN786" s="21">
        <f t="shared" si="173"/>
        <v>0</v>
      </c>
      <c r="AO786" s="21">
        <f t="shared" si="174"/>
        <v>0</v>
      </c>
      <c r="AP786" s="21">
        <f t="shared" si="175"/>
        <v>0</v>
      </c>
      <c r="AQ786" s="21">
        <f t="shared" si="176"/>
        <v>0</v>
      </c>
      <c r="AR786" s="21">
        <f t="shared" si="177"/>
        <v>0</v>
      </c>
      <c r="AS786" s="21">
        <f t="shared" si="178"/>
        <v>0</v>
      </c>
      <c r="AT786" s="21">
        <f t="shared" si="179"/>
        <v>0</v>
      </c>
      <c r="AU786" s="21">
        <f t="shared" si="180"/>
        <v>0</v>
      </c>
      <c r="AV786" s="21">
        <f t="shared" si="181"/>
        <v>0</v>
      </c>
    </row>
    <row r="787" spans="1:48" ht="15.6" x14ac:dyDescent="0.3">
      <c r="A787" s="51"/>
      <c r="B787" s="50"/>
      <c r="C787" s="96"/>
      <c r="D787" s="96"/>
      <c r="E787" s="49"/>
      <c r="F787" s="52">
        <f t="shared" si="168"/>
        <v>0</v>
      </c>
      <c r="G787" s="48"/>
      <c r="H787" s="38"/>
      <c r="I787" s="54">
        <f>IF(H787=0,0,TRUNC((50/(H787+0.24)- IF($G787="w",Parameter!$B$3,Parameter!$D$3))/IF($G787="w",Parameter!$C$3,Parameter!$E$3)))</f>
        <v>0</v>
      </c>
      <c r="J787" s="105"/>
      <c r="K787" s="54">
        <f>IF(J787=0,0,TRUNC((75/(J787+0.24)- IF($G787="w",Parameter!$B$3,Parameter!$D$3))/IF($G787="w",Parameter!$C$3,Parameter!$E$3)))</f>
        <v>0</v>
      </c>
      <c r="L787" s="105"/>
      <c r="M787" s="54">
        <f>IF(L787=0,0,TRUNC((100/(L787+0.24)- IF($G787="w",Parameter!$B$3,Parameter!$D$3))/IF($G787="w",Parameter!$C$3,Parameter!$E$3)))</f>
        <v>0</v>
      </c>
      <c r="N787" s="80"/>
      <c r="O787" s="79" t="s">
        <v>44</v>
      </c>
      <c r="P787" s="81"/>
      <c r="Q787" s="54">
        <f>IF($G787="m",0,IF(AND($P787=0,$N787=0),0,TRUNC((800/($N787*60+$P787)-IF($G787="w",Parameter!$B$6,Parameter!$D$6))/IF($G787="w",Parameter!$C$6,Parameter!$E$6))))</f>
        <v>0</v>
      </c>
      <c r="R787" s="106"/>
      <c r="S787" s="73">
        <f>IF(R787=0,0,TRUNC((2000/(R787)- IF(Q787="w",Parameter!$B$6,Parameter!$D$6))/IF(Q787="w",Parameter!$C$6,Parameter!$E$6)))</f>
        <v>0</v>
      </c>
      <c r="T787" s="106"/>
      <c r="U787" s="73">
        <f>IF(T787=0,0,TRUNC((2000/(T787)- IF(Q787="w",Parameter!$B$3,Parameter!$D$3))/IF(Q787="w",Parameter!$C$3,Parameter!$E$3)))</f>
        <v>0</v>
      </c>
      <c r="V787" s="80"/>
      <c r="W787" s="79" t="s">
        <v>44</v>
      </c>
      <c r="X787" s="81"/>
      <c r="Y787" s="54">
        <f>IF($G787="w",0,IF(AND($V787=0,$X787=0),0,TRUNC((1000/($V787*60+$X787)-IF($G787="w",Parameter!$B$6,Parameter!$D$6))/IF($G787="w",Parameter!$C$6,Parameter!$E$6))))</f>
        <v>0</v>
      </c>
      <c r="Z787" s="37"/>
      <c r="AA787" s="104">
        <f>IF(Z787=0,0,TRUNC((SQRT(Z787)- IF($G787="w",Parameter!$B$11,Parameter!$D$11))/IF($G787="w",Parameter!$C$11,Parameter!$E$11)))</f>
        <v>0</v>
      </c>
      <c r="AB787" s="105"/>
      <c r="AC787" s="104">
        <f>IF(AB787=0,0,TRUNC((SQRT(AB787)- IF($G787="w",Parameter!$B$10,Parameter!$D$10))/IF($G787="w",Parameter!$C$10,Parameter!$E$10)))</f>
        <v>0</v>
      </c>
      <c r="AD787" s="38"/>
      <c r="AE787" s="55">
        <f>IF(AD787=0,0,TRUNC((SQRT(AD787)- IF($G787="w",Parameter!$B$15,Parameter!$D$15))/IF($G787="w",Parameter!$C$15,Parameter!$E$15)))</f>
        <v>0</v>
      </c>
      <c r="AF787" s="32"/>
      <c r="AG787" s="55">
        <f>IF(AF787=0,0,TRUNC((SQRT(AF787)- IF($G787="w",Parameter!$B$12,Parameter!$D$12))/IF($G787="w",Parameter!$C$12,Parameter!$E$12)))</f>
        <v>0</v>
      </c>
      <c r="AH787" s="60">
        <f t="shared" si="169"/>
        <v>0</v>
      </c>
      <c r="AI787" s="61">
        <f>LOOKUP($F787,Urkunde!$A$2:$A$16,IF($G787="w",Urkunde!$B$2:$B$16,Urkunde!$D$2:$D$16))</f>
        <v>0</v>
      </c>
      <c r="AJ787" s="61">
        <f>LOOKUP($F787,Urkunde!$A$2:$A$16,IF($G787="w",Urkunde!$C$2:$C$16,Urkunde!$E$2:$E$16))</f>
        <v>0</v>
      </c>
      <c r="AK787" s="61" t="str">
        <f t="shared" si="170"/>
        <v>-</v>
      </c>
      <c r="AL787" s="29">
        <f t="shared" si="171"/>
        <v>0</v>
      </c>
      <c r="AM787" s="21">
        <f t="shared" si="172"/>
        <v>0</v>
      </c>
      <c r="AN787" s="21">
        <f t="shared" si="173"/>
        <v>0</v>
      </c>
      <c r="AO787" s="21">
        <f t="shared" si="174"/>
        <v>0</v>
      </c>
      <c r="AP787" s="21">
        <f t="shared" si="175"/>
        <v>0</v>
      </c>
      <c r="AQ787" s="21">
        <f t="shared" si="176"/>
        <v>0</v>
      </c>
      <c r="AR787" s="21">
        <f t="shared" si="177"/>
        <v>0</v>
      </c>
      <c r="AS787" s="21">
        <f t="shared" si="178"/>
        <v>0</v>
      </c>
      <c r="AT787" s="21">
        <f t="shared" si="179"/>
        <v>0</v>
      </c>
      <c r="AU787" s="21">
        <f t="shared" si="180"/>
        <v>0</v>
      </c>
      <c r="AV787" s="21">
        <f t="shared" si="181"/>
        <v>0</v>
      </c>
    </row>
    <row r="788" spans="1:48" ht="15.6" x14ac:dyDescent="0.3">
      <c r="A788" s="51"/>
      <c r="B788" s="50"/>
      <c r="C788" s="96"/>
      <c r="D788" s="96"/>
      <c r="E788" s="49"/>
      <c r="F788" s="52">
        <f t="shared" si="168"/>
        <v>0</v>
      </c>
      <c r="G788" s="48"/>
      <c r="H788" s="38"/>
      <c r="I788" s="54">
        <f>IF(H788=0,0,TRUNC((50/(H788+0.24)- IF($G788="w",Parameter!$B$3,Parameter!$D$3))/IF($G788="w",Parameter!$C$3,Parameter!$E$3)))</f>
        <v>0</v>
      </c>
      <c r="J788" s="105"/>
      <c r="K788" s="54">
        <f>IF(J788=0,0,TRUNC((75/(J788+0.24)- IF($G788="w",Parameter!$B$3,Parameter!$D$3))/IF($G788="w",Parameter!$C$3,Parameter!$E$3)))</f>
        <v>0</v>
      </c>
      <c r="L788" s="105"/>
      <c r="M788" s="54">
        <f>IF(L788=0,0,TRUNC((100/(L788+0.24)- IF($G788="w",Parameter!$B$3,Parameter!$D$3))/IF($G788="w",Parameter!$C$3,Parameter!$E$3)))</f>
        <v>0</v>
      </c>
      <c r="N788" s="80"/>
      <c r="O788" s="79" t="s">
        <v>44</v>
      </c>
      <c r="P788" s="81"/>
      <c r="Q788" s="54">
        <f>IF($G788="m",0,IF(AND($P788=0,$N788=0),0,TRUNC((800/($N788*60+$P788)-IF($G788="w",Parameter!$B$6,Parameter!$D$6))/IF($G788="w",Parameter!$C$6,Parameter!$E$6))))</f>
        <v>0</v>
      </c>
      <c r="R788" s="106"/>
      <c r="S788" s="73">
        <f>IF(R788=0,0,TRUNC((2000/(R788)- IF(Q788="w",Parameter!$B$6,Parameter!$D$6))/IF(Q788="w",Parameter!$C$6,Parameter!$E$6)))</f>
        <v>0</v>
      </c>
      <c r="T788" s="106"/>
      <c r="U788" s="73">
        <f>IF(T788=0,0,TRUNC((2000/(T788)- IF(Q788="w",Parameter!$B$3,Parameter!$D$3))/IF(Q788="w",Parameter!$C$3,Parameter!$E$3)))</f>
        <v>0</v>
      </c>
      <c r="V788" s="80"/>
      <c r="W788" s="79" t="s">
        <v>44</v>
      </c>
      <c r="X788" s="81"/>
      <c r="Y788" s="54">
        <f>IF($G788="w",0,IF(AND($V788=0,$X788=0),0,TRUNC((1000/($V788*60+$X788)-IF($G788="w",Parameter!$B$6,Parameter!$D$6))/IF($G788="w",Parameter!$C$6,Parameter!$E$6))))</f>
        <v>0</v>
      </c>
      <c r="Z788" s="37"/>
      <c r="AA788" s="104">
        <f>IF(Z788=0,0,TRUNC((SQRT(Z788)- IF($G788="w",Parameter!$B$11,Parameter!$D$11))/IF($G788="w",Parameter!$C$11,Parameter!$E$11)))</f>
        <v>0</v>
      </c>
      <c r="AB788" s="105"/>
      <c r="AC788" s="104">
        <f>IF(AB788=0,0,TRUNC((SQRT(AB788)- IF($G788="w",Parameter!$B$10,Parameter!$D$10))/IF($G788="w",Parameter!$C$10,Parameter!$E$10)))</f>
        <v>0</v>
      </c>
      <c r="AD788" s="38"/>
      <c r="AE788" s="55">
        <f>IF(AD788=0,0,TRUNC((SQRT(AD788)- IF($G788="w",Parameter!$B$15,Parameter!$D$15))/IF($G788="w",Parameter!$C$15,Parameter!$E$15)))</f>
        <v>0</v>
      </c>
      <c r="AF788" s="32"/>
      <c r="AG788" s="55">
        <f>IF(AF788=0,0,TRUNC((SQRT(AF788)- IF($G788="w",Parameter!$B$12,Parameter!$D$12))/IF($G788="w",Parameter!$C$12,Parameter!$E$12)))</f>
        <v>0</v>
      </c>
      <c r="AH788" s="60">
        <f t="shared" si="169"/>
        <v>0</v>
      </c>
      <c r="AI788" s="61">
        <f>LOOKUP($F788,Urkunde!$A$2:$A$16,IF($G788="w",Urkunde!$B$2:$B$16,Urkunde!$D$2:$D$16))</f>
        <v>0</v>
      </c>
      <c r="AJ788" s="61">
        <f>LOOKUP($F788,Urkunde!$A$2:$A$16,IF($G788="w",Urkunde!$C$2:$C$16,Urkunde!$E$2:$E$16))</f>
        <v>0</v>
      </c>
      <c r="AK788" s="61" t="str">
        <f t="shared" si="170"/>
        <v>-</v>
      </c>
      <c r="AL788" s="29">
        <f t="shared" si="171"/>
        <v>0</v>
      </c>
      <c r="AM788" s="21">
        <f t="shared" si="172"/>
        <v>0</v>
      </c>
      <c r="AN788" s="21">
        <f t="shared" si="173"/>
        <v>0</v>
      </c>
      <c r="AO788" s="21">
        <f t="shared" si="174"/>
        <v>0</v>
      </c>
      <c r="AP788" s="21">
        <f t="shared" si="175"/>
        <v>0</v>
      </c>
      <c r="AQ788" s="21">
        <f t="shared" si="176"/>
        <v>0</v>
      </c>
      <c r="AR788" s="21">
        <f t="shared" si="177"/>
        <v>0</v>
      </c>
      <c r="AS788" s="21">
        <f t="shared" si="178"/>
        <v>0</v>
      </c>
      <c r="AT788" s="21">
        <f t="shared" si="179"/>
        <v>0</v>
      </c>
      <c r="AU788" s="21">
        <f t="shared" si="180"/>
        <v>0</v>
      </c>
      <c r="AV788" s="21">
        <f t="shared" si="181"/>
        <v>0</v>
      </c>
    </row>
    <row r="789" spans="1:48" ht="15.6" x14ac:dyDescent="0.3">
      <c r="A789" s="51"/>
      <c r="B789" s="50"/>
      <c r="C789" s="96"/>
      <c r="D789" s="96"/>
      <c r="E789" s="49"/>
      <c r="F789" s="52">
        <f t="shared" si="168"/>
        <v>0</v>
      </c>
      <c r="G789" s="48"/>
      <c r="H789" s="38"/>
      <c r="I789" s="54">
        <f>IF(H789=0,0,TRUNC((50/(H789+0.24)- IF($G789="w",Parameter!$B$3,Parameter!$D$3))/IF($G789="w",Parameter!$C$3,Parameter!$E$3)))</f>
        <v>0</v>
      </c>
      <c r="J789" s="105"/>
      <c r="K789" s="54">
        <f>IF(J789=0,0,TRUNC((75/(J789+0.24)- IF($G789="w",Parameter!$B$3,Parameter!$D$3))/IF($G789="w",Parameter!$C$3,Parameter!$E$3)))</f>
        <v>0</v>
      </c>
      <c r="L789" s="105"/>
      <c r="M789" s="54">
        <f>IF(L789=0,0,TRUNC((100/(L789+0.24)- IF($G789="w",Parameter!$B$3,Parameter!$D$3))/IF($G789="w",Parameter!$C$3,Parameter!$E$3)))</f>
        <v>0</v>
      </c>
      <c r="N789" s="80"/>
      <c r="O789" s="79" t="s">
        <v>44</v>
      </c>
      <c r="P789" s="81"/>
      <c r="Q789" s="54">
        <f>IF($G789="m",0,IF(AND($P789=0,$N789=0),0,TRUNC((800/($N789*60+$P789)-IF($G789="w",Parameter!$B$6,Parameter!$D$6))/IF($G789="w",Parameter!$C$6,Parameter!$E$6))))</f>
        <v>0</v>
      </c>
      <c r="R789" s="106"/>
      <c r="S789" s="73">
        <f>IF(R789=0,0,TRUNC((2000/(R789)- IF(Q789="w",Parameter!$B$6,Parameter!$D$6))/IF(Q789="w",Parameter!$C$6,Parameter!$E$6)))</f>
        <v>0</v>
      </c>
      <c r="T789" s="106"/>
      <c r="U789" s="73">
        <f>IF(T789=0,0,TRUNC((2000/(T789)- IF(Q789="w",Parameter!$B$3,Parameter!$D$3))/IF(Q789="w",Parameter!$C$3,Parameter!$E$3)))</f>
        <v>0</v>
      </c>
      <c r="V789" s="80"/>
      <c r="W789" s="79" t="s">
        <v>44</v>
      </c>
      <c r="X789" s="81"/>
      <c r="Y789" s="54">
        <f>IF($G789="w",0,IF(AND($V789=0,$X789=0),0,TRUNC((1000/($V789*60+$X789)-IF($G789="w",Parameter!$B$6,Parameter!$D$6))/IF($G789="w",Parameter!$C$6,Parameter!$E$6))))</f>
        <v>0</v>
      </c>
      <c r="Z789" s="37"/>
      <c r="AA789" s="104">
        <f>IF(Z789=0,0,TRUNC((SQRT(Z789)- IF($G789="w",Parameter!$B$11,Parameter!$D$11))/IF($G789="w",Parameter!$C$11,Parameter!$E$11)))</f>
        <v>0</v>
      </c>
      <c r="AB789" s="105"/>
      <c r="AC789" s="104">
        <f>IF(AB789=0,0,TRUNC((SQRT(AB789)- IF($G789="w",Parameter!$B$10,Parameter!$D$10))/IF($G789="w",Parameter!$C$10,Parameter!$E$10)))</f>
        <v>0</v>
      </c>
      <c r="AD789" s="38"/>
      <c r="AE789" s="55">
        <f>IF(AD789=0,0,TRUNC((SQRT(AD789)- IF($G789="w",Parameter!$B$15,Parameter!$D$15))/IF($G789="w",Parameter!$C$15,Parameter!$E$15)))</f>
        <v>0</v>
      </c>
      <c r="AF789" s="32"/>
      <c r="AG789" s="55">
        <f>IF(AF789=0,0,TRUNC((SQRT(AF789)- IF($G789="w",Parameter!$B$12,Parameter!$D$12))/IF($G789="w",Parameter!$C$12,Parameter!$E$12)))</f>
        <v>0</v>
      </c>
      <c r="AH789" s="60">
        <f t="shared" si="169"/>
        <v>0</v>
      </c>
      <c r="AI789" s="61">
        <f>LOOKUP($F789,Urkunde!$A$2:$A$16,IF($G789="w",Urkunde!$B$2:$B$16,Urkunde!$D$2:$D$16))</f>
        <v>0</v>
      </c>
      <c r="AJ789" s="61">
        <f>LOOKUP($F789,Urkunde!$A$2:$A$16,IF($G789="w",Urkunde!$C$2:$C$16,Urkunde!$E$2:$E$16))</f>
        <v>0</v>
      </c>
      <c r="AK789" s="61" t="str">
        <f t="shared" si="170"/>
        <v>-</v>
      </c>
      <c r="AL789" s="29">
        <f t="shared" si="171"/>
        <v>0</v>
      </c>
      <c r="AM789" s="21">
        <f t="shared" si="172"/>
        <v>0</v>
      </c>
      <c r="AN789" s="21">
        <f t="shared" si="173"/>
        <v>0</v>
      </c>
      <c r="AO789" s="21">
        <f t="shared" si="174"/>
        <v>0</v>
      </c>
      <c r="AP789" s="21">
        <f t="shared" si="175"/>
        <v>0</v>
      </c>
      <c r="AQ789" s="21">
        <f t="shared" si="176"/>
        <v>0</v>
      </c>
      <c r="AR789" s="21">
        <f t="shared" si="177"/>
        <v>0</v>
      </c>
      <c r="AS789" s="21">
        <f t="shared" si="178"/>
        <v>0</v>
      </c>
      <c r="AT789" s="21">
        <f t="shared" si="179"/>
        <v>0</v>
      </c>
      <c r="AU789" s="21">
        <f t="shared" si="180"/>
        <v>0</v>
      </c>
      <c r="AV789" s="21">
        <f t="shared" si="181"/>
        <v>0</v>
      </c>
    </row>
    <row r="790" spans="1:48" ht="15.6" x14ac:dyDescent="0.3">
      <c r="A790" s="51"/>
      <c r="B790" s="50"/>
      <c r="C790" s="96"/>
      <c r="D790" s="96"/>
      <c r="E790" s="49"/>
      <c r="F790" s="52">
        <f t="shared" si="168"/>
        <v>0</v>
      </c>
      <c r="G790" s="48"/>
      <c r="H790" s="38"/>
      <c r="I790" s="54">
        <f>IF(H790=0,0,TRUNC((50/(H790+0.24)- IF($G790="w",Parameter!$B$3,Parameter!$D$3))/IF($G790="w",Parameter!$C$3,Parameter!$E$3)))</f>
        <v>0</v>
      </c>
      <c r="J790" s="105"/>
      <c r="K790" s="54">
        <f>IF(J790=0,0,TRUNC((75/(J790+0.24)- IF($G790="w",Parameter!$B$3,Parameter!$D$3))/IF($G790="w",Parameter!$C$3,Parameter!$E$3)))</f>
        <v>0</v>
      </c>
      <c r="L790" s="105"/>
      <c r="M790" s="54">
        <f>IF(L790=0,0,TRUNC((100/(L790+0.24)- IF($G790="w",Parameter!$B$3,Parameter!$D$3))/IF($G790="w",Parameter!$C$3,Parameter!$E$3)))</f>
        <v>0</v>
      </c>
      <c r="N790" s="80"/>
      <c r="O790" s="79" t="s">
        <v>44</v>
      </c>
      <c r="P790" s="81"/>
      <c r="Q790" s="54">
        <f>IF($G790="m",0,IF(AND($P790=0,$N790=0),0,TRUNC((800/($N790*60+$P790)-IF($G790="w",Parameter!$B$6,Parameter!$D$6))/IF($G790="w",Parameter!$C$6,Parameter!$E$6))))</f>
        <v>0</v>
      </c>
      <c r="R790" s="106"/>
      <c r="S790" s="73">
        <f>IF(R790=0,0,TRUNC((2000/(R790)- IF(Q790="w",Parameter!$B$6,Parameter!$D$6))/IF(Q790="w",Parameter!$C$6,Parameter!$E$6)))</f>
        <v>0</v>
      </c>
      <c r="T790" s="106"/>
      <c r="U790" s="73">
        <f>IF(T790=0,0,TRUNC((2000/(T790)- IF(Q790="w",Parameter!$B$3,Parameter!$D$3))/IF(Q790="w",Parameter!$C$3,Parameter!$E$3)))</f>
        <v>0</v>
      </c>
      <c r="V790" s="80"/>
      <c r="W790" s="79" t="s">
        <v>44</v>
      </c>
      <c r="X790" s="81"/>
      <c r="Y790" s="54">
        <f>IF($G790="w",0,IF(AND($V790=0,$X790=0),0,TRUNC((1000/($V790*60+$X790)-IF($G790="w",Parameter!$B$6,Parameter!$D$6))/IF($G790="w",Parameter!$C$6,Parameter!$E$6))))</f>
        <v>0</v>
      </c>
      <c r="Z790" s="37"/>
      <c r="AA790" s="104">
        <f>IF(Z790=0,0,TRUNC((SQRT(Z790)- IF($G790="w",Parameter!$B$11,Parameter!$D$11))/IF($G790="w",Parameter!$C$11,Parameter!$E$11)))</f>
        <v>0</v>
      </c>
      <c r="AB790" s="105"/>
      <c r="AC790" s="104">
        <f>IF(AB790=0,0,TRUNC((SQRT(AB790)- IF($G790="w",Parameter!$B$10,Parameter!$D$10))/IF($G790="w",Parameter!$C$10,Parameter!$E$10)))</f>
        <v>0</v>
      </c>
      <c r="AD790" s="38"/>
      <c r="AE790" s="55">
        <f>IF(AD790=0,0,TRUNC((SQRT(AD790)- IF($G790="w",Parameter!$B$15,Parameter!$D$15))/IF($G790="w",Parameter!$C$15,Parameter!$E$15)))</f>
        <v>0</v>
      </c>
      <c r="AF790" s="32"/>
      <c r="AG790" s="55">
        <f>IF(AF790=0,0,TRUNC((SQRT(AF790)- IF($G790="w",Parameter!$B$12,Parameter!$D$12))/IF($G790="w",Parameter!$C$12,Parameter!$E$12)))</f>
        <v>0</v>
      </c>
      <c r="AH790" s="60">
        <f t="shared" si="169"/>
        <v>0</v>
      </c>
      <c r="AI790" s="61">
        <f>LOOKUP($F790,Urkunde!$A$2:$A$16,IF($G790="w",Urkunde!$B$2:$B$16,Urkunde!$D$2:$D$16))</f>
        <v>0</v>
      </c>
      <c r="AJ790" s="61">
        <f>LOOKUP($F790,Urkunde!$A$2:$A$16,IF($G790="w",Urkunde!$C$2:$C$16,Urkunde!$E$2:$E$16))</f>
        <v>0</v>
      </c>
      <c r="AK790" s="61" t="str">
        <f t="shared" si="170"/>
        <v>-</v>
      </c>
      <c r="AL790" s="29">
        <f t="shared" si="171"/>
        <v>0</v>
      </c>
      <c r="AM790" s="21">
        <f t="shared" si="172"/>
        <v>0</v>
      </c>
      <c r="AN790" s="21">
        <f t="shared" si="173"/>
        <v>0</v>
      </c>
      <c r="AO790" s="21">
        <f t="shared" si="174"/>
        <v>0</v>
      </c>
      <c r="AP790" s="21">
        <f t="shared" si="175"/>
        <v>0</v>
      </c>
      <c r="AQ790" s="21">
        <f t="shared" si="176"/>
        <v>0</v>
      </c>
      <c r="AR790" s="21">
        <f t="shared" si="177"/>
        <v>0</v>
      </c>
      <c r="AS790" s="21">
        <f t="shared" si="178"/>
        <v>0</v>
      </c>
      <c r="AT790" s="21">
        <f t="shared" si="179"/>
        <v>0</v>
      </c>
      <c r="AU790" s="21">
        <f t="shared" si="180"/>
        <v>0</v>
      </c>
      <c r="AV790" s="21">
        <f t="shared" si="181"/>
        <v>0</v>
      </c>
    </row>
    <row r="791" spans="1:48" ht="15.6" x14ac:dyDescent="0.3">
      <c r="A791" s="51"/>
      <c r="B791" s="50"/>
      <c r="C791" s="96"/>
      <c r="D791" s="96"/>
      <c r="E791" s="49"/>
      <c r="F791" s="52">
        <f t="shared" si="168"/>
        <v>0</v>
      </c>
      <c r="G791" s="48"/>
      <c r="H791" s="38"/>
      <c r="I791" s="54">
        <f>IF(H791=0,0,TRUNC((50/(H791+0.24)- IF($G791="w",Parameter!$B$3,Parameter!$D$3))/IF($G791="w",Parameter!$C$3,Parameter!$E$3)))</f>
        <v>0</v>
      </c>
      <c r="J791" s="105"/>
      <c r="K791" s="54">
        <f>IF(J791=0,0,TRUNC((75/(J791+0.24)- IF($G791="w",Parameter!$B$3,Parameter!$D$3))/IF($G791="w",Parameter!$C$3,Parameter!$E$3)))</f>
        <v>0</v>
      </c>
      <c r="L791" s="105"/>
      <c r="M791" s="54">
        <f>IF(L791=0,0,TRUNC((100/(L791+0.24)- IF($G791="w",Parameter!$B$3,Parameter!$D$3))/IF($G791="w",Parameter!$C$3,Parameter!$E$3)))</f>
        <v>0</v>
      </c>
      <c r="N791" s="80"/>
      <c r="O791" s="79" t="s">
        <v>44</v>
      </c>
      <c r="P791" s="81"/>
      <c r="Q791" s="54">
        <f>IF($G791="m",0,IF(AND($P791=0,$N791=0),0,TRUNC((800/($N791*60+$P791)-IF($G791="w",Parameter!$B$6,Parameter!$D$6))/IF($G791="w",Parameter!$C$6,Parameter!$E$6))))</f>
        <v>0</v>
      </c>
      <c r="R791" s="106"/>
      <c r="S791" s="73">
        <f>IF(R791=0,0,TRUNC((2000/(R791)- IF(Q791="w",Parameter!$B$6,Parameter!$D$6))/IF(Q791="w",Parameter!$C$6,Parameter!$E$6)))</f>
        <v>0</v>
      </c>
      <c r="T791" s="106"/>
      <c r="U791" s="73">
        <f>IF(T791=0,0,TRUNC((2000/(T791)- IF(Q791="w",Parameter!$B$3,Parameter!$D$3))/IF(Q791="w",Parameter!$C$3,Parameter!$E$3)))</f>
        <v>0</v>
      </c>
      <c r="V791" s="80"/>
      <c r="W791" s="79" t="s">
        <v>44</v>
      </c>
      <c r="X791" s="81"/>
      <c r="Y791" s="54">
        <f>IF($G791="w",0,IF(AND($V791=0,$X791=0),0,TRUNC((1000/($V791*60+$X791)-IF($G791="w",Parameter!$B$6,Parameter!$D$6))/IF($G791="w",Parameter!$C$6,Parameter!$E$6))))</f>
        <v>0</v>
      </c>
      <c r="Z791" s="37"/>
      <c r="AA791" s="104">
        <f>IF(Z791=0,0,TRUNC((SQRT(Z791)- IF($G791="w",Parameter!$B$11,Parameter!$D$11))/IF($G791="w",Parameter!$C$11,Parameter!$E$11)))</f>
        <v>0</v>
      </c>
      <c r="AB791" s="105"/>
      <c r="AC791" s="104">
        <f>IF(AB791=0,0,TRUNC((SQRT(AB791)- IF($G791="w",Parameter!$B$10,Parameter!$D$10))/IF($G791="w",Parameter!$C$10,Parameter!$E$10)))</f>
        <v>0</v>
      </c>
      <c r="AD791" s="38"/>
      <c r="AE791" s="55">
        <f>IF(AD791=0,0,TRUNC((SQRT(AD791)- IF($G791="w",Parameter!$B$15,Parameter!$D$15))/IF($G791="w",Parameter!$C$15,Parameter!$E$15)))</f>
        <v>0</v>
      </c>
      <c r="AF791" s="32"/>
      <c r="AG791" s="55">
        <f>IF(AF791=0,0,TRUNC((SQRT(AF791)- IF($G791="w",Parameter!$B$12,Parameter!$D$12))/IF($G791="w",Parameter!$C$12,Parameter!$E$12)))</f>
        <v>0</v>
      </c>
      <c r="AH791" s="60">
        <f t="shared" si="169"/>
        <v>0</v>
      </c>
      <c r="AI791" s="61">
        <f>LOOKUP($F791,Urkunde!$A$2:$A$16,IF($G791="w",Urkunde!$B$2:$B$16,Urkunde!$D$2:$D$16))</f>
        <v>0</v>
      </c>
      <c r="AJ791" s="61">
        <f>LOOKUP($F791,Urkunde!$A$2:$A$16,IF($G791="w",Urkunde!$C$2:$C$16,Urkunde!$E$2:$E$16))</f>
        <v>0</v>
      </c>
      <c r="AK791" s="61" t="str">
        <f t="shared" si="170"/>
        <v>-</v>
      </c>
      <c r="AL791" s="29">
        <f t="shared" si="171"/>
        <v>0</v>
      </c>
      <c r="AM791" s="21">
        <f t="shared" si="172"/>
        <v>0</v>
      </c>
      <c r="AN791" s="21">
        <f t="shared" si="173"/>
        <v>0</v>
      </c>
      <c r="AO791" s="21">
        <f t="shared" si="174"/>
        <v>0</v>
      </c>
      <c r="AP791" s="21">
        <f t="shared" si="175"/>
        <v>0</v>
      </c>
      <c r="AQ791" s="21">
        <f t="shared" si="176"/>
        <v>0</v>
      </c>
      <c r="AR791" s="21">
        <f t="shared" si="177"/>
        <v>0</v>
      </c>
      <c r="AS791" s="21">
        <f t="shared" si="178"/>
        <v>0</v>
      </c>
      <c r="AT791" s="21">
        <f t="shared" si="179"/>
        <v>0</v>
      </c>
      <c r="AU791" s="21">
        <f t="shared" si="180"/>
        <v>0</v>
      </c>
      <c r="AV791" s="21">
        <f t="shared" si="181"/>
        <v>0</v>
      </c>
    </row>
    <row r="792" spans="1:48" ht="15.6" x14ac:dyDescent="0.3">
      <c r="A792" s="51"/>
      <c r="B792" s="50"/>
      <c r="C792" s="96"/>
      <c r="D792" s="96"/>
      <c r="E792" s="49"/>
      <c r="F792" s="52">
        <f t="shared" si="168"/>
        <v>0</v>
      </c>
      <c r="G792" s="48"/>
      <c r="H792" s="38"/>
      <c r="I792" s="54">
        <f>IF(H792=0,0,TRUNC((50/(H792+0.24)- IF($G792="w",Parameter!$B$3,Parameter!$D$3))/IF($G792="w",Parameter!$C$3,Parameter!$E$3)))</f>
        <v>0</v>
      </c>
      <c r="J792" s="105"/>
      <c r="K792" s="54">
        <f>IF(J792=0,0,TRUNC((75/(J792+0.24)- IF($G792="w",Parameter!$B$3,Parameter!$D$3))/IF($G792="w",Parameter!$C$3,Parameter!$E$3)))</f>
        <v>0</v>
      </c>
      <c r="L792" s="105"/>
      <c r="M792" s="54">
        <f>IF(L792=0,0,TRUNC((100/(L792+0.24)- IF($G792="w",Parameter!$B$3,Parameter!$D$3))/IF($G792="w",Parameter!$C$3,Parameter!$E$3)))</f>
        <v>0</v>
      </c>
      <c r="N792" s="80"/>
      <c r="O792" s="79" t="s">
        <v>44</v>
      </c>
      <c r="P792" s="81"/>
      <c r="Q792" s="54">
        <f>IF($G792="m",0,IF(AND($P792=0,$N792=0),0,TRUNC((800/($N792*60+$P792)-IF($G792="w",Parameter!$B$6,Parameter!$D$6))/IF($G792="w",Parameter!$C$6,Parameter!$E$6))))</f>
        <v>0</v>
      </c>
      <c r="R792" s="106"/>
      <c r="S792" s="73">
        <f>IF(R792=0,0,TRUNC((2000/(R792)- IF(Q792="w",Parameter!$B$6,Parameter!$D$6))/IF(Q792="w",Parameter!$C$6,Parameter!$E$6)))</f>
        <v>0</v>
      </c>
      <c r="T792" s="106"/>
      <c r="U792" s="73">
        <f>IF(T792=0,0,TRUNC((2000/(T792)- IF(Q792="w",Parameter!$B$3,Parameter!$D$3))/IF(Q792="w",Parameter!$C$3,Parameter!$E$3)))</f>
        <v>0</v>
      </c>
      <c r="V792" s="80"/>
      <c r="W792" s="79" t="s">
        <v>44</v>
      </c>
      <c r="X792" s="81"/>
      <c r="Y792" s="54">
        <f>IF($G792="w",0,IF(AND($V792=0,$X792=0),0,TRUNC((1000/($V792*60+$X792)-IF($G792="w",Parameter!$B$6,Parameter!$D$6))/IF($G792="w",Parameter!$C$6,Parameter!$E$6))))</f>
        <v>0</v>
      </c>
      <c r="Z792" s="37"/>
      <c r="AA792" s="104">
        <f>IF(Z792=0,0,TRUNC((SQRT(Z792)- IF($G792="w",Parameter!$B$11,Parameter!$D$11))/IF($G792="w",Parameter!$C$11,Parameter!$E$11)))</f>
        <v>0</v>
      </c>
      <c r="AB792" s="105"/>
      <c r="AC792" s="104">
        <f>IF(AB792=0,0,TRUNC((SQRT(AB792)- IF($G792="w",Parameter!$B$10,Parameter!$D$10))/IF($G792="w",Parameter!$C$10,Parameter!$E$10)))</f>
        <v>0</v>
      </c>
      <c r="AD792" s="38"/>
      <c r="AE792" s="55">
        <f>IF(AD792=0,0,TRUNC((SQRT(AD792)- IF($G792="w",Parameter!$B$15,Parameter!$D$15))/IF($G792="w",Parameter!$C$15,Parameter!$E$15)))</f>
        <v>0</v>
      </c>
      <c r="AF792" s="32"/>
      <c r="AG792" s="55">
        <f>IF(AF792=0,0,TRUNC((SQRT(AF792)- IF($G792="w",Parameter!$B$12,Parameter!$D$12))/IF($G792="w",Parameter!$C$12,Parameter!$E$12)))</f>
        <v>0</v>
      </c>
      <c r="AH792" s="60">
        <f t="shared" si="169"/>
        <v>0</v>
      </c>
      <c r="AI792" s="61">
        <f>LOOKUP($F792,Urkunde!$A$2:$A$16,IF($G792="w",Urkunde!$B$2:$B$16,Urkunde!$D$2:$D$16))</f>
        <v>0</v>
      </c>
      <c r="AJ792" s="61">
        <f>LOOKUP($F792,Urkunde!$A$2:$A$16,IF($G792="w",Urkunde!$C$2:$C$16,Urkunde!$E$2:$E$16))</f>
        <v>0</v>
      </c>
      <c r="AK792" s="61" t="str">
        <f t="shared" si="170"/>
        <v>-</v>
      </c>
      <c r="AL792" s="29">
        <f t="shared" si="171"/>
        <v>0</v>
      </c>
      <c r="AM792" s="21">
        <f t="shared" si="172"/>
        <v>0</v>
      </c>
      <c r="AN792" s="21">
        <f t="shared" si="173"/>
        <v>0</v>
      </c>
      <c r="AO792" s="21">
        <f t="shared" si="174"/>
        <v>0</v>
      </c>
      <c r="AP792" s="21">
        <f t="shared" si="175"/>
        <v>0</v>
      </c>
      <c r="AQ792" s="21">
        <f t="shared" si="176"/>
        <v>0</v>
      </c>
      <c r="AR792" s="21">
        <f t="shared" si="177"/>
        <v>0</v>
      </c>
      <c r="AS792" s="21">
        <f t="shared" si="178"/>
        <v>0</v>
      </c>
      <c r="AT792" s="21">
        <f t="shared" si="179"/>
        <v>0</v>
      </c>
      <c r="AU792" s="21">
        <f t="shared" si="180"/>
        <v>0</v>
      </c>
      <c r="AV792" s="21">
        <f t="shared" si="181"/>
        <v>0</v>
      </c>
    </row>
    <row r="793" spans="1:48" ht="15.6" x14ac:dyDescent="0.3">
      <c r="A793" s="51"/>
      <c r="B793" s="50"/>
      <c r="C793" s="96"/>
      <c r="D793" s="96"/>
      <c r="E793" s="49"/>
      <c r="F793" s="52">
        <f t="shared" si="168"/>
        <v>0</v>
      </c>
      <c r="G793" s="48"/>
      <c r="H793" s="38"/>
      <c r="I793" s="54">
        <f>IF(H793=0,0,TRUNC((50/(H793+0.24)- IF($G793="w",Parameter!$B$3,Parameter!$D$3))/IF($G793="w",Parameter!$C$3,Parameter!$E$3)))</f>
        <v>0</v>
      </c>
      <c r="J793" s="105"/>
      <c r="K793" s="54">
        <f>IF(J793=0,0,TRUNC((75/(J793+0.24)- IF($G793="w",Parameter!$B$3,Parameter!$D$3))/IF($G793="w",Parameter!$C$3,Parameter!$E$3)))</f>
        <v>0</v>
      </c>
      <c r="L793" s="105"/>
      <c r="M793" s="54">
        <f>IF(L793=0,0,TRUNC((100/(L793+0.24)- IF($G793="w",Parameter!$B$3,Parameter!$D$3))/IF($G793="w",Parameter!$C$3,Parameter!$E$3)))</f>
        <v>0</v>
      </c>
      <c r="N793" s="80"/>
      <c r="O793" s="79" t="s">
        <v>44</v>
      </c>
      <c r="P793" s="81"/>
      <c r="Q793" s="54">
        <f>IF($G793="m",0,IF(AND($P793=0,$N793=0),0,TRUNC((800/($N793*60+$P793)-IF($G793="w",Parameter!$B$6,Parameter!$D$6))/IF($G793="w",Parameter!$C$6,Parameter!$E$6))))</f>
        <v>0</v>
      </c>
      <c r="R793" s="106"/>
      <c r="S793" s="73">
        <f>IF(R793=0,0,TRUNC((2000/(R793)- IF(Q793="w",Parameter!$B$6,Parameter!$D$6))/IF(Q793="w",Parameter!$C$6,Parameter!$E$6)))</f>
        <v>0</v>
      </c>
      <c r="T793" s="106"/>
      <c r="U793" s="73">
        <f>IF(T793=0,0,TRUNC((2000/(T793)- IF(Q793="w",Parameter!$B$3,Parameter!$D$3))/IF(Q793="w",Parameter!$C$3,Parameter!$E$3)))</f>
        <v>0</v>
      </c>
      <c r="V793" s="80"/>
      <c r="W793" s="79" t="s">
        <v>44</v>
      </c>
      <c r="X793" s="81"/>
      <c r="Y793" s="54">
        <f>IF($G793="w",0,IF(AND($V793=0,$X793=0),0,TRUNC((1000/($V793*60+$X793)-IF($G793="w",Parameter!$B$6,Parameter!$D$6))/IF($G793="w",Parameter!$C$6,Parameter!$E$6))))</f>
        <v>0</v>
      </c>
      <c r="Z793" s="37"/>
      <c r="AA793" s="104">
        <f>IF(Z793=0,0,TRUNC((SQRT(Z793)- IF($G793="w",Parameter!$B$11,Parameter!$D$11))/IF($G793="w",Parameter!$C$11,Parameter!$E$11)))</f>
        <v>0</v>
      </c>
      <c r="AB793" s="105"/>
      <c r="AC793" s="104">
        <f>IF(AB793=0,0,TRUNC((SQRT(AB793)- IF($G793="w",Parameter!$B$10,Parameter!$D$10))/IF($G793="w",Parameter!$C$10,Parameter!$E$10)))</f>
        <v>0</v>
      </c>
      <c r="AD793" s="38"/>
      <c r="AE793" s="55">
        <f>IF(AD793=0,0,TRUNC((SQRT(AD793)- IF($G793="w",Parameter!$B$15,Parameter!$D$15))/IF($G793="w",Parameter!$C$15,Parameter!$E$15)))</f>
        <v>0</v>
      </c>
      <c r="AF793" s="32"/>
      <c r="AG793" s="55">
        <f>IF(AF793=0,0,TRUNC((SQRT(AF793)- IF($G793="w",Parameter!$B$12,Parameter!$D$12))/IF($G793="w",Parameter!$C$12,Parameter!$E$12)))</f>
        <v>0</v>
      </c>
      <c r="AH793" s="60">
        <f t="shared" si="169"/>
        <v>0</v>
      </c>
      <c r="AI793" s="61">
        <f>LOOKUP($F793,Urkunde!$A$2:$A$16,IF($G793="w",Urkunde!$B$2:$B$16,Urkunde!$D$2:$D$16))</f>
        <v>0</v>
      </c>
      <c r="AJ793" s="61">
        <f>LOOKUP($F793,Urkunde!$A$2:$A$16,IF($G793="w",Urkunde!$C$2:$C$16,Urkunde!$E$2:$E$16))</f>
        <v>0</v>
      </c>
      <c r="AK793" s="61" t="str">
        <f t="shared" si="170"/>
        <v>-</v>
      </c>
      <c r="AL793" s="29">
        <f t="shared" si="171"/>
        <v>0</v>
      </c>
      <c r="AM793" s="21">
        <f t="shared" si="172"/>
        <v>0</v>
      </c>
      <c r="AN793" s="21">
        <f t="shared" si="173"/>
        <v>0</v>
      </c>
      <c r="AO793" s="21">
        <f t="shared" si="174"/>
        <v>0</v>
      </c>
      <c r="AP793" s="21">
        <f t="shared" si="175"/>
        <v>0</v>
      </c>
      <c r="AQ793" s="21">
        <f t="shared" si="176"/>
        <v>0</v>
      </c>
      <c r="AR793" s="21">
        <f t="shared" si="177"/>
        <v>0</v>
      </c>
      <c r="AS793" s="21">
        <f t="shared" si="178"/>
        <v>0</v>
      </c>
      <c r="AT793" s="21">
        <f t="shared" si="179"/>
        <v>0</v>
      </c>
      <c r="AU793" s="21">
        <f t="shared" si="180"/>
        <v>0</v>
      </c>
      <c r="AV793" s="21">
        <f t="shared" si="181"/>
        <v>0</v>
      </c>
    </row>
    <row r="794" spans="1:48" ht="15.6" x14ac:dyDescent="0.3">
      <c r="A794" s="51"/>
      <c r="B794" s="50"/>
      <c r="C794" s="96"/>
      <c r="D794" s="96"/>
      <c r="E794" s="49"/>
      <c r="F794" s="52">
        <f t="shared" si="168"/>
        <v>0</v>
      </c>
      <c r="G794" s="48"/>
      <c r="H794" s="38"/>
      <c r="I794" s="54">
        <f>IF(H794=0,0,TRUNC((50/(H794+0.24)- IF($G794="w",Parameter!$B$3,Parameter!$D$3))/IF($G794="w",Parameter!$C$3,Parameter!$E$3)))</f>
        <v>0</v>
      </c>
      <c r="J794" s="105"/>
      <c r="K794" s="54">
        <f>IF(J794=0,0,TRUNC((75/(J794+0.24)- IF($G794="w",Parameter!$B$3,Parameter!$D$3))/IF($G794="w",Parameter!$C$3,Parameter!$E$3)))</f>
        <v>0</v>
      </c>
      <c r="L794" s="105"/>
      <c r="M794" s="54">
        <f>IF(L794=0,0,TRUNC((100/(L794+0.24)- IF($G794="w",Parameter!$B$3,Parameter!$D$3))/IF($G794="w",Parameter!$C$3,Parameter!$E$3)))</f>
        <v>0</v>
      </c>
      <c r="N794" s="80"/>
      <c r="O794" s="79" t="s">
        <v>44</v>
      </c>
      <c r="P794" s="81"/>
      <c r="Q794" s="54">
        <f>IF($G794="m",0,IF(AND($P794=0,$N794=0),0,TRUNC((800/($N794*60+$P794)-IF($G794="w",Parameter!$B$6,Parameter!$D$6))/IF($G794="w",Parameter!$C$6,Parameter!$E$6))))</f>
        <v>0</v>
      </c>
      <c r="R794" s="106"/>
      <c r="S794" s="73">
        <f>IF(R794=0,0,TRUNC((2000/(R794)- IF(Q794="w",Parameter!$B$6,Parameter!$D$6))/IF(Q794="w",Parameter!$C$6,Parameter!$E$6)))</f>
        <v>0</v>
      </c>
      <c r="T794" s="106"/>
      <c r="U794" s="73">
        <f>IF(T794=0,0,TRUNC((2000/(T794)- IF(Q794="w",Parameter!$B$3,Parameter!$D$3))/IF(Q794="w",Parameter!$C$3,Parameter!$E$3)))</f>
        <v>0</v>
      </c>
      <c r="V794" s="80"/>
      <c r="W794" s="79" t="s">
        <v>44</v>
      </c>
      <c r="X794" s="81"/>
      <c r="Y794" s="54">
        <f>IF($G794="w",0,IF(AND($V794=0,$X794=0),0,TRUNC((1000/($V794*60+$X794)-IF($G794="w",Parameter!$B$6,Parameter!$D$6))/IF($G794="w",Parameter!$C$6,Parameter!$E$6))))</f>
        <v>0</v>
      </c>
      <c r="Z794" s="37"/>
      <c r="AA794" s="104">
        <f>IF(Z794=0,0,TRUNC((SQRT(Z794)- IF($G794="w",Parameter!$B$11,Parameter!$D$11))/IF($G794="w",Parameter!$C$11,Parameter!$E$11)))</f>
        <v>0</v>
      </c>
      <c r="AB794" s="105"/>
      <c r="AC794" s="104">
        <f>IF(AB794=0,0,TRUNC((SQRT(AB794)- IF($G794="w",Parameter!$B$10,Parameter!$D$10))/IF($G794="w",Parameter!$C$10,Parameter!$E$10)))</f>
        <v>0</v>
      </c>
      <c r="AD794" s="38"/>
      <c r="AE794" s="55">
        <f>IF(AD794=0,0,TRUNC((SQRT(AD794)- IF($G794="w",Parameter!$B$15,Parameter!$D$15))/IF($G794="w",Parameter!$C$15,Parameter!$E$15)))</f>
        <v>0</v>
      </c>
      <c r="AF794" s="32"/>
      <c r="AG794" s="55">
        <f>IF(AF794=0,0,TRUNC((SQRT(AF794)- IF($G794="w",Parameter!$B$12,Parameter!$D$12))/IF($G794="w",Parameter!$C$12,Parameter!$E$12)))</f>
        <v>0</v>
      </c>
      <c r="AH794" s="60">
        <f t="shared" si="169"/>
        <v>0</v>
      </c>
      <c r="AI794" s="61">
        <f>LOOKUP($F794,Urkunde!$A$2:$A$16,IF($G794="w",Urkunde!$B$2:$B$16,Urkunde!$D$2:$D$16))</f>
        <v>0</v>
      </c>
      <c r="AJ794" s="61">
        <f>LOOKUP($F794,Urkunde!$A$2:$A$16,IF($G794="w",Urkunde!$C$2:$C$16,Urkunde!$E$2:$E$16))</f>
        <v>0</v>
      </c>
      <c r="AK794" s="61" t="str">
        <f t="shared" si="170"/>
        <v>-</v>
      </c>
      <c r="AL794" s="29">
        <f t="shared" si="171"/>
        <v>0</v>
      </c>
      <c r="AM794" s="21">
        <f t="shared" si="172"/>
        <v>0</v>
      </c>
      <c r="AN794" s="21">
        <f t="shared" si="173"/>
        <v>0</v>
      </c>
      <c r="AO794" s="21">
        <f t="shared" si="174"/>
        <v>0</v>
      </c>
      <c r="AP794" s="21">
        <f t="shared" si="175"/>
        <v>0</v>
      </c>
      <c r="AQ794" s="21">
        <f t="shared" si="176"/>
        <v>0</v>
      </c>
      <c r="AR794" s="21">
        <f t="shared" si="177"/>
        <v>0</v>
      </c>
      <c r="AS794" s="21">
        <f t="shared" si="178"/>
        <v>0</v>
      </c>
      <c r="AT794" s="21">
        <f t="shared" si="179"/>
        <v>0</v>
      </c>
      <c r="AU794" s="21">
        <f t="shared" si="180"/>
        <v>0</v>
      </c>
      <c r="AV794" s="21">
        <f t="shared" si="181"/>
        <v>0</v>
      </c>
    </row>
    <row r="795" spans="1:48" ht="15.6" x14ac:dyDescent="0.3">
      <c r="A795" s="51"/>
      <c r="B795" s="50"/>
      <c r="C795" s="96"/>
      <c r="D795" s="96"/>
      <c r="E795" s="49"/>
      <c r="F795" s="52">
        <f t="shared" si="168"/>
        <v>0</v>
      </c>
      <c r="G795" s="48"/>
      <c r="H795" s="38"/>
      <c r="I795" s="54">
        <f>IF(H795=0,0,TRUNC((50/(H795+0.24)- IF($G795="w",Parameter!$B$3,Parameter!$D$3))/IF($G795="w",Parameter!$C$3,Parameter!$E$3)))</f>
        <v>0</v>
      </c>
      <c r="J795" s="105"/>
      <c r="K795" s="54">
        <f>IF(J795=0,0,TRUNC((75/(J795+0.24)- IF($G795="w",Parameter!$B$3,Parameter!$D$3))/IF($G795="w",Parameter!$C$3,Parameter!$E$3)))</f>
        <v>0</v>
      </c>
      <c r="L795" s="105"/>
      <c r="M795" s="54">
        <f>IF(L795=0,0,TRUNC((100/(L795+0.24)- IF($G795="w",Parameter!$B$3,Parameter!$D$3))/IF($G795="w",Parameter!$C$3,Parameter!$E$3)))</f>
        <v>0</v>
      </c>
      <c r="N795" s="80"/>
      <c r="O795" s="79" t="s">
        <v>44</v>
      </c>
      <c r="P795" s="81"/>
      <c r="Q795" s="54">
        <f>IF($G795="m",0,IF(AND($P795=0,$N795=0),0,TRUNC((800/($N795*60+$P795)-IF($G795="w",Parameter!$B$6,Parameter!$D$6))/IF($G795="w",Parameter!$C$6,Parameter!$E$6))))</f>
        <v>0</v>
      </c>
      <c r="R795" s="106"/>
      <c r="S795" s="73">
        <f>IF(R795=0,0,TRUNC((2000/(R795)- IF(Q795="w",Parameter!$B$6,Parameter!$D$6))/IF(Q795="w",Parameter!$C$6,Parameter!$E$6)))</f>
        <v>0</v>
      </c>
      <c r="T795" s="106"/>
      <c r="U795" s="73">
        <f>IF(T795=0,0,TRUNC((2000/(T795)- IF(Q795="w",Parameter!$B$3,Parameter!$D$3))/IF(Q795="w",Parameter!$C$3,Parameter!$E$3)))</f>
        <v>0</v>
      </c>
      <c r="V795" s="80"/>
      <c r="W795" s="79" t="s">
        <v>44</v>
      </c>
      <c r="X795" s="81"/>
      <c r="Y795" s="54">
        <f>IF($G795="w",0,IF(AND($V795=0,$X795=0),0,TRUNC((1000/($V795*60+$X795)-IF($G795="w",Parameter!$B$6,Parameter!$D$6))/IF($G795="w",Parameter!$C$6,Parameter!$E$6))))</f>
        <v>0</v>
      </c>
      <c r="Z795" s="37"/>
      <c r="AA795" s="104">
        <f>IF(Z795=0,0,TRUNC((SQRT(Z795)- IF($G795="w",Parameter!$B$11,Parameter!$D$11))/IF($G795="w",Parameter!$C$11,Parameter!$E$11)))</f>
        <v>0</v>
      </c>
      <c r="AB795" s="105"/>
      <c r="AC795" s="104">
        <f>IF(AB795=0,0,TRUNC((SQRT(AB795)- IF($G795="w",Parameter!$B$10,Parameter!$D$10))/IF($G795="w",Parameter!$C$10,Parameter!$E$10)))</f>
        <v>0</v>
      </c>
      <c r="AD795" s="38"/>
      <c r="AE795" s="55">
        <f>IF(AD795=0,0,TRUNC((SQRT(AD795)- IF($G795="w",Parameter!$B$15,Parameter!$D$15))/IF($G795="w",Parameter!$C$15,Parameter!$E$15)))</f>
        <v>0</v>
      </c>
      <c r="AF795" s="32"/>
      <c r="AG795" s="55">
        <f>IF(AF795=0,0,TRUNC((SQRT(AF795)- IF($G795="w",Parameter!$B$12,Parameter!$D$12))/IF($G795="w",Parameter!$C$12,Parameter!$E$12)))</f>
        <v>0</v>
      </c>
      <c r="AH795" s="60">
        <f t="shared" si="169"/>
        <v>0</v>
      </c>
      <c r="AI795" s="61">
        <f>LOOKUP($F795,Urkunde!$A$2:$A$16,IF($G795="w",Urkunde!$B$2:$B$16,Urkunde!$D$2:$D$16))</f>
        <v>0</v>
      </c>
      <c r="AJ795" s="61">
        <f>LOOKUP($F795,Urkunde!$A$2:$A$16,IF($G795="w",Urkunde!$C$2:$C$16,Urkunde!$E$2:$E$16))</f>
        <v>0</v>
      </c>
      <c r="AK795" s="61" t="str">
        <f t="shared" si="170"/>
        <v>-</v>
      </c>
      <c r="AL795" s="29">
        <f t="shared" si="171"/>
        <v>0</v>
      </c>
      <c r="AM795" s="21">
        <f t="shared" si="172"/>
        <v>0</v>
      </c>
      <c r="AN795" s="21">
        <f t="shared" si="173"/>
        <v>0</v>
      </c>
      <c r="AO795" s="21">
        <f t="shared" si="174"/>
        <v>0</v>
      </c>
      <c r="AP795" s="21">
        <f t="shared" si="175"/>
        <v>0</v>
      </c>
      <c r="AQ795" s="21">
        <f t="shared" si="176"/>
        <v>0</v>
      </c>
      <c r="AR795" s="21">
        <f t="shared" si="177"/>
        <v>0</v>
      </c>
      <c r="AS795" s="21">
        <f t="shared" si="178"/>
        <v>0</v>
      </c>
      <c r="AT795" s="21">
        <f t="shared" si="179"/>
        <v>0</v>
      </c>
      <c r="AU795" s="21">
        <f t="shared" si="180"/>
        <v>0</v>
      </c>
      <c r="AV795" s="21">
        <f t="shared" si="181"/>
        <v>0</v>
      </c>
    </row>
    <row r="796" spans="1:48" ht="15.6" x14ac:dyDescent="0.3">
      <c r="A796" s="51"/>
      <c r="B796" s="50"/>
      <c r="C796" s="96"/>
      <c r="D796" s="96"/>
      <c r="E796" s="49"/>
      <c r="F796" s="52">
        <f t="shared" si="168"/>
        <v>0</v>
      </c>
      <c r="G796" s="48"/>
      <c r="H796" s="38"/>
      <c r="I796" s="54">
        <f>IF(H796=0,0,TRUNC((50/(H796+0.24)- IF($G796="w",Parameter!$B$3,Parameter!$D$3))/IF($G796="w",Parameter!$C$3,Parameter!$E$3)))</f>
        <v>0</v>
      </c>
      <c r="J796" s="105"/>
      <c r="K796" s="54">
        <f>IF(J796=0,0,TRUNC((75/(J796+0.24)- IF($G796="w",Parameter!$B$3,Parameter!$D$3))/IF($G796="w",Parameter!$C$3,Parameter!$E$3)))</f>
        <v>0</v>
      </c>
      <c r="L796" s="105"/>
      <c r="M796" s="54">
        <f>IF(L796=0,0,TRUNC((100/(L796+0.24)- IF($G796="w",Parameter!$B$3,Parameter!$D$3))/IF($G796="w",Parameter!$C$3,Parameter!$E$3)))</f>
        <v>0</v>
      </c>
      <c r="N796" s="80"/>
      <c r="O796" s="79" t="s">
        <v>44</v>
      </c>
      <c r="P796" s="81"/>
      <c r="Q796" s="54">
        <f>IF($G796="m",0,IF(AND($P796=0,$N796=0),0,TRUNC((800/($N796*60+$P796)-IF($G796="w",Parameter!$B$6,Parameter!$D$6))/IF($G796="w",Parameter!$C$6,Parameter!$E$6))))</f>
        <v>0</v>
      </c>
      <c r="R796" s="106"/>
      <c r="S796" s="73">
        <f>IF(R796=0,0,TRUNC((2000/(R796)- IF(Q796="w",Parameter!$B$6,Parameter!$D$6))/IF(Q796="w",Parameter!$C$6,Parameter!$E$6)))</f>
        <v>0</v>
      </c>
      <c r="T796" s="106"/>
      <c r="U796" s="73">
        <f>IF(T796=0,0,TRUNC((2000/(T796)- IF(Q796="w",Parameter!$B$3,Parameter!$D$3))/IF(Q796="w",Parameter!$C$3,Parameter!$E$3)))</f>
        <v>0</v>
      </c>
      <c r="V796" s="80"/>
      <c r="W796" s="79" t="s">
        <v>44</v>
      </c>
      <c r="X796" s="81"/>
      <c r="Y796" s="54">
        <f>IF($G796="w",0,IF(AND($V796=0,$X796=0),0,TRUNC((1000/($V796*60+$X796)-IF($G796="w",Parameter!$B$6,Parameter!$D$6))/IF($G796="w",Parameter!$C$6,Parameter!$E$6))))</f>
        <v>0</v>
      </c>
      <c r="Z796" s="37"/>
      <c r="AA796" s="104">
        <f>IF(Z796=0,0,TRUNC((SQRT(Z796)- IF($G796="w",Parameter!$B$11,Parameter!$D$11))/IF($G796="w",Parameter!$C$11,Parameter!$E$11)))</f>
        <v>0</v>
      </c>
      <c r="AB796" s="105"/>
      <c r="AC796" s="104">
        <f>IF(AB796=0,0,TRUNC((SQRT(AB796)- IF($G796="w",Parameter!$B$10,Parameter!$D$10))/IF($G796="w",Parameter!$C$10,Parameter!$E$10)))</f>
        <v>0</v>
      </c>
      <c r="AD796" s="38"/>
      <c r="AE796" s="55">
        <f>IF(AD796=0,0,TRUNC((SQRT(AD796)- IF($G796="w",Parameter!$B$15,Parameter!$D$15))/IF($G796="w",Parameter!$C$15,Parameter!$E$15)))</f>
        <v>0</v>
      </c>
      <c r="AF796" s="32"/>
      <c r="AG796" s="55">
        <f>IF(AF796=0,0,TRUNC((SQRT(AF796)- IF($G796="w",Parameter!$B$12,Parameter!$D$12))/IF($G796="w",Parameter!$C$12,Parameter!$E$12)))</f>
        <v>0</v>
      </c>
      <c r="AH796" s="60">
        <f t="shared" si="169"/>
        <v>0</v>
      </c>
      <c r="AI796" s="61">
        <f>LOOKUP($F796,Urkunde!$A$2:$A$16,IF($G796="w",Urkunde!$B$2:$B$16,Urkunde!$D$2:$D$16))</f>
        <v>0</v>
      </c>
      <c r="AJ796" s="61">
        <f>LOOKUP($F796,Urkunde!$A$2:$A$16,IF($G796="w",Urkunde!$C$2:$C$16,Urkunde!$E$2:$E$16))</f>
        <v>0</v>
      </c>
      <c r="AK796" s="61" t="str">
        <f t="shared" si="170"/>
        <v>-</v>
      </c>
      <c r="AL796" s="29">
        <f t="shared" si="171"/>
        <v>0</v>
      </c>
      <c r="AM796" s="21">
        <f t="shared" si="172"/>
        <v>0</v>
      </c>
      <c r="AN796" s="21">
        <f t="shared" si="173"/>
        <v>0</v>
      </c>
      <c r="AO796" s="21">
        <f t="shared" si="174"/>
        <v>0</v>
      </c>
      <c r="AP796" s="21">
        <f t="shared" si="175"/>
        <v>0</v>
      </c>
      <c r="AQ796" s="21">
        <f t="shared" si="176"/>
        <v>0</v>
      </c>
      <c r="AR796" s="21">
        <f t="shared" si="177"/>
        <v>0</v>
      </c>
      <c r="AS796" s="21">
        <f t="shared" si="178"/>
        <v>0</v>
      </c>
      <c r="AT796" s="21">
        <f t="shared" si="179"/>
        <v>0</v>
      </c>
      <c r="AU796" s="21">
        <f t="shared" si="180"/>
        <v>0</v>
      </c>
      <c r="AV796" s="21">
        <f t="shared" si="181"/>
        <v>0</v>
      </c>
    </row>
    <row r="797" spans="1:48" ht="15.6" x14ac:dyDescent="0.3">
      <c r="A797" s="51"/>
      <c r="B797" s="50"/>
      <c r="C797" s="96"/>
      <c r="D797" s="96"/>
      <c r="E797" s="49"/>
      <c r="F797" s="52">
        <f t="shared" si="168"/>
        <v>0</v>
      </c>
      <c r="G797" s="48"/>
      <c r="H797" s="38"/>
      <c r="I797" s="54">
        <f>IF(H797=0,0,TRUNC((50/(H797+0.24)- IF($G797="w",Parameter!$B$3,Parameter!$D$3))/IF($G797="w",Parameter!$C$3,Parameter!$E$3)))</f>
        <v>0</v>
      </c>
      <c r="J797" s="105"/>
      <c r="K797" s="54">
        <f>IF(J797=0,0,TRUNC((75/(J797+0.24)- IF($G797="w",Parameter!$B$3,Parameter!$D$3))/IF($G797="w",Parameter!$C$3,Parameter!$E$3)))</f>
        <v>0</v>
      </c>
      <c r="L797" s="105"/>
      <c r="M797" s="54">
        <f>IF(L797=0,0,TRUNC((100/(L797+0.24)- IF($G797="w",Parameter!$B$3,Parameter!$D$3))/IF($G797="w",Parameter!$C$3,Parameter!$E$3)))</f>
        <v>0</v>
      </c>
      <c r="N797" s="80"/>
      <c r="O797" s="79" t="s">
        <v>44</v>
      </c>
      <c r="P797" s="81"/>
      <c r="Q797" s="54">
        <f>IF($G797="m",0,IF(AND($P797=0,$N797=0),0,TRUNC((800/($N797*60+$P797)-IF($G797="w",Parameter!$B$6,Parameter!$D$6))/IF($G797="w",Parameter!$C$6,Parameter!$E$6))))</f>
        <v>0</v>
      </c>
      <c r="R797" s="106"/>
      <c r="S797" s="73">
        <f>IF(R797=0,0,TRUNC((2000/(R797)- IF(Q797="w",Parameter!$B$6,Parameter!$D$6))/IF(Q797="w",Parameter!$C$6,Parameter!$E$6)))</f>
        <v>0</v>
      </c>
      <c r="T797" s="106"/>
      <c r="U797" s="73">
        <f>IF(T797=0,0,TRUNC((2000/(T797)- IF(Q797="w",Parameter!$B$3,Parameter!$D$3))/IF(Q797="w",Parameter!$C$3,Parameter!$E$3)))</f>
        <v>0</v>
      </c>
      <c r="V797" s="80"/>
      <c r="W797" s="79" t="s">
        <v>44</v>
      </c>
      <c r="X797" s="81"/>
      <c r="Y797" s="54">
        <f>IF($G797="w",0,IF(AND($V797=0,$X797=0),0,TRUNC((1000/($V797*60+$X797)-IF($G797="w",Parameter!$B$6,Parameter!$D$6))/IF($G797="w",Parameter!$C$6,Parameter!$E$6))))</f>
        <v>0</v>
      </c>
      <c r="Z797" s="37"/>
      <c r="AA797" s="104">
        <f>IF(Z797=0,0,TRUNC((SQRT(Z797)- IF($G797="w",Parameter!$B$11,Parameter!$D$11))/IF($G797="w",Parameter!$C$11,Parameter!$E$11)))</f>
        <v>0</v>
      </c>
      <c r="AB797" s="105"/>
      <c r="AC797" s="104">
        <f>IF(AB797=0,0,TRUNC((SQRT(AB797)- IF($G797="w",Parameter!$B$10,Parameter!$D$10))/IF($G797="w",Parameter!$C$10,Parameter!$E$10)))</f>
        <v>0</v>
      </c>
      <c r="AD797" s="38"/>
      <c r="AE797" s="55">
        <f>IF(AD797=0,0,TRUNC((SQRT(AD797)- IF($G797="w",Parameter!$B$15,Parameter!$D$15))/IF($G797="w",Parameter!$C$15,Parameter!$E$15)))</f>
        <v>0</v>
      </c>
      <c r="AF797" s="32"/>
      <c r="AG797" s="55">
        <f>IF(AF797=0,0,TRUNC((SQRT(AF797)- IF($G797="w",Parameter!$B$12,Parameter!$D$12))/IF($G797="w",Parameter!$C$12,Parameter!$E$12)))</f>
        <v>0</v>
      </c>
      <c r="AH797" s="60">
        <f t="shared" si="169"/>
        <v>0</v>
      </c>
      <c r="AI797" s="61">
        <f>LOOKUP($F797,Urkunde!$A$2:$A$16,IF($G797="w",Urkunde!$B$2:$B$16,Urkunde!$D$2:$D$16))</f>
        <v>0</v>
      </c>
      <c r="AJ797" s="61">
        <f>LOOKUP($F797,Urkunde!$A$2:$A$16,IF($G797="w",Urkunde!$C$2:$C$16,Urkunde!$E$2:$E$16))</f>
        <v>0</v>
      </c>
      <c r="AK797" s="61" t="str">
        <f t="shared" si="170"/>
        <v>-</v>
      </c>
      <c r="AL797" s="29">
        <f t="shared" si="171"/>
        <v>0</v>
      </c>
      <c r="AM797" s="21">
        <f t="shared" si="172"/>
        <v>0</v>
      </c>
      <c r="AN797" s="21">
        <f t="shared" si="173"/>
        <v>0</v>
      </c>
      <c r="AO797" s="21">
        <f t="shared" si="174"/>
        <v>0</v>
      </c>
      <c r="AP797" s="21">
        <f t="shared" si="175"/>
        <v>0</v>
      </c>
      <c r="AQ797" s="21">
        <f t="shared" si="176"/>
        <v>0</v>
      </c>
      <c r="AR797" s="21">
        <f t="shared" si="177"/>
        <v>0</v>
      </c>
      <c r="AS797" s="21">
        <f t="shared" si="178"/>
        <v>0</v>
      </c>
      <c r="AT797" s="21">
        <f t="shared" si="179"/>
        <v>0</v>
      </c>
      <c r="AU797" s="21">
        <f t="shared" si="180"/>
        <v>0</v>
      </c>
      <c r="AV797" s="21">
        <f t="shared" si="181"/>
        <v>0</v>
      </c>
    </row>
    <row r="798" spans="1:48" ht="15.6" x14ac:dyDescent="0.3">
      <c r="A798" s="51"/>
      <c r="B798" s="50"/>
      <c r="C798" s="96"/>
      <c r="D798" s="96"/>
      <c r="E798" s="49"/>
      <c r="F798" s="52">
        <f t="shared" si="168"/>
        <v>0</v>
      </c>
      <c r="G798" s="48"/>
      <c r="H798" s="38"/>
      <c r="I798" s="54">
        <f>IF(H798=0,0,TRUNC((50/(H798+0.24)- IF($G798="w",Parameter!$B$3,Parameter!$D$3))/IF($G798="w",Parameter!$C$3,Parameter!$E$3)))</f>
        <v>0</v>
      </c>
      <c r="J798" s="105"/>
      <c r="K798" s="54">
        <f>IF(J798=0,0,TRUNC((75/(J798+0.24)- IF($G798="w",Parameter!$B$3,Parameter!$D$3))/IF($G798="w",Parameter!$C$3,Parameter!$E$3)))</f>
        <v>0</v>
      </c>
      <c r="L798" s="105"/>
      <c r="M798" s="54">
        <f>IF(L798=0,0,TRUNC((100/(L798+0.24)- IF($G798="w",Parameter!$B$3,Parameter!$D$3))/IF($G798="w",Parameter!$C$3,Parameter!$E$3)))</f>
        <v>0</v>
      </c>
      <c r="N798" s="80"/>
      <c r="O798" s="79" t="s">
        <v>44</v>
      </c>
      <c r="P798" s="81"/>
      <c r="Q798" s="54">
        <f>IF($G798="m",0,IF(AND($P798=0,$N798=0),0,TRUNC((800/($N798*60+$P798)-IF($G798="w",Parameter!$B$6,Parameter!$D$6))/IF($G798="w",Parameter!$C$6,Parameter!$E$6))))</f>
        <v>0</v>
      </c>
      <c r="R798" s="106"/>
      <c r="S798" s="73">
        <f>IF(R798=0,0,TRUNC((2000/(R798)- IF(Q798="w",Parameter!$B$6,Parameter!$D$6))/IF(Q798="w",Parameter!$C$6,Parameter!$E$6)))</f>
        <v>0</v>
      </c>
      <c r="T798" s="106"/>
      <c r="U798" s="73">
        <f>IF(T798=0,0,TRUNC((2000/(T798)- IF(Q798="w",Parameter!$B$3,Parameter!$D$3))/IF(Q798="w",Parameter!$C$3,Parameter!$E$3)))</f>
        <v>0</v>
      </c>
      <c r="V798" s="80"/>
      <c r="W798" s="79" t="s">
        <v>44</v>
      </c>
      <c r="X798" s="81"/>
      <c r="Y798" s="54">
        <f>IF($G798="w",0,IF(AND($V798=0,$X798=0),0,TRUNC((1000/($V798*60+$X798)-IF($G798="w",Parameter!$B$6,Parameter!$D$6))/IF($G798="w",Parameter!$C$6,Parameter!$E$6))))</f>
        <v>0</v>
      </c>
      <c r="Z798" s="37"/>
      <c r="AA798" s="104">
        <f>IF(Z798=0,0,TRUNC((SQRT(Z798)- IF($G798="w",Parameter!$B$11,Parameter!$D$11))/IF($G798="w",Parameter!$C$11,Parameter!$E$11)))</f>
        <v>0</v>
      </c>
      <c r="AB798" s="105"/>
      <c r="AC798" s="104">
        <f>IF(AB798=0,0,TRUNC((SQRT(AB798)- IF($G798="w",Parameter!$B$10,Parameter!$D$10))/IF($G798="w",Parameter!$C$10,Parameter!$E$10)))</f>
        <v>0</v>
      </c>
      <c r="AD798" s="38"/>
      <c r="AE798" s="55">
        <f>IF(AD798=0,0,TRUNC((SQRT(AD798)- IF($G798="w",Parameter!$B$15,Parameter!$D$15))/IF($G798="w",Parameter!$C$15,Parameter!$E$15)))</f>
        <v>0</v>
      </c>
      <c r="AF798" s="32"/>
      <c r="AG798" s="55">
        <f>IF(AF798=0,0,TRUNC((SQRT(AF798)- IF($G798="w",Parameter!$B$12,Parameter!$D$12))/IF($G798="w",Parameter!$C$12,Parameter!$E$12)))</f>
        <v>0</v>
      </c>
      <c r="AH798" s="60">
        <f t="shared" si="169"/>
        <v>0</v>
      </c>
      <c r="AI798" s="61">
        <f>LOOKUP($F798,Urkunde!$A$2:$A$16,IF($G798="w",Urkunde!$B$2:$B$16,Urkunde!$D$2:$D$16))</f>
        <v>0</v>
      </c>
      <c r="AJ798" s="61">
        <f>LOOKUP($F798,Urkunde!$A$2:$A$16,IF($G798="w",Urkunde!$C$2:$C$16,Urkunde!$E$2:$E$16))</f>
        <v>0</v>
      </c>
      <c r="AK798" s="61" t="str">
        <f t="shared" si="170"/>
        <v>-</v>
      </c>
      <c r="AL798" s="29">
        <f t="shared" si="171"/>
        <v>0</v>
      </c>
      <c r="AM798" s="21">
        <f t="shared" si="172"/>
        <v>0</v>
      </c>
      <c r="AN798" s="21">
        <f t="shared" si="173"/>
        <v>0</v>
      </c>
      <c r="AO798" s="21">
        <f t="shared" si="174"/>
        <v>0</v>
      </c>
      <c r="AP798" s="21">
        <f t="shared" si="175"/>
        <v>0</v>
      </c>
      <c r="AQ798" s="21">
        <f t="shared" si="176"/>
        <v>0</v>
      </c>
      <c r="AR798" s="21">
        <f t="shared" si="177"/>
        <v>0</v>
      </c>
      <c r="AS798" s="21">
        <f t="shared" si="178"/>
        <v>0</v>
      </c>
      <c r="AT798" s="21">
        <f t="shared" si="179"/>
        <v>0</v>
      </c>
      <c r="AU798" s="21">
        <f t="shared" si="180"/>
        <v>0</v>
      </c>
      <c r="AV798" s="21">
        <f t="shared" si="181"/>
        <v>0</v>
      </c>
    </row>
    <row r="799" spans="1:48" ht="15.6" x14ac:dyDescent="0.3">
      <c r="A799" s="51"/>
      <c r="B799" s="50"/>
      <c r="C799" s="96"/>
      <c r="D799" s="96"/>
      <c r="E799" s="49"/>
      <c r="F799" s="52">
        <f t="shared" si="168"/>
        <v>0</v>
      </c>
      <c r="G799" s="48"/>
      <c r="H799" s="38"/>
      <c r="I799" s="54">
        <f>IF(H799=0,0,TRUNC((50/(H799+0.24)- IF($G799="w",Parameter!$B$3,Parameter!$D$3))/IF($G799="w",Parameter!$C$3,Parameter!$E$3)))</f>
        <v>0</v>
      </c>
      <c r="J799" s="105"/>
      <c r="K799" s="54">
        <f>IF(J799=0,0,TRUNC((75/(J799+0.24)- IF($G799="w",Parameter!$B$3,Parameter!$D$3))/IF($G799="w",Parameter!$C$3,Parameter!$E$3)))</f>
        <v>0</v>
      </c>
      <c r="L799" s="105"/>
      <c r="M799" s="54">
        <f>IF(L799=0,0,TRUNC((100/(L799+0.24)- IF($G799="w",Parameter!$B$3,Parameter!$D$3))/IF($G799="w",Parameter!$C$3,Parameter!$E$3)))</f>
        <v>0</v>
      </c>
      <c r="N799" s="80"/>
      <c r="O799" s="79" t="s">
        <v>44</v>
      </c>
      <c r="P799" s="81"/>
      <c r="Q799" s="54">
        <f>IF($G799="m",0,IF(AND($P799=0,$N799=0),0,TRUNC((800/($N799*60+$P799)-IF($G799="w",Parameter!$B$6,Parameter!$D$6))/IF($G799="w",Parameter!$C$6,Parameter!$E$6))))</f>
        <v>0</v>
      </c>
      <c r="R799" s="106"/>
      <c r="S799" s="73">
        <f>IF(R799=0,0,TRUNC((2000/(R799)- IF(Q799="w",Parameter!$B$6,Parameter!$D$6))/IF(Q799="w",Parameter!$C$6,Parameter!$E$6)))</f>
        <v>0</v>
      </c>
      <c r="T799" s="106"/>
      <c r="U799" s="73">
        <f>IF(T799=0,0,TRUNC((2000/(T799)- IF(Q799="w",Parameter!$B$3,Parameter!$D$3))/IF(Q799="w",Parameter!$C$3,Parameter!$E$3)))</f>
        <v>0</v>
      </c>
      <c r="V799" s="80"/>
      <c r="W799" s="79" t="s">
        <v>44</v>
      </c>
      <c r="X799" s="81"/>
      <c r="Y799" s="54">
        <f>IF($G799="w",0,IF(AND($V799=0,$X799=0),0,TRUNC((1000/($V799*60+$X799)-IF($G799="w",Parameter!$B$6,Parameter!$D$6))/IF($G799="w",Parameter!$C$6,Parameter!$E$6))))</f>
        <v>0</v>
      </c>
      <c r="Z799" s="37"/>
      <c r="AA799" s="104">
        <f>IF(Z799=0,0,TRUNC((SQRT(Z799)- IF($G799="w",Parameter!$B$11,Parameter!$D$11))/IF($G799="w",Parameter!$C$11,Parameter!$E$11)))</f>
        <v>0</v>
      </c>
      <c r="AB799" s="105"/>
      <c r="AC799" s="104">
        <f>IF(AB799=0,0,TRUNC((SQRT(AB799)- IF($G799="w",Parameter!$B$10,Parameter!$D$10))/IF($G799="w",Parameter!$C$10,Parameter!$E$10)))</f>
        <v>0</v>
      </c>
      <c r="AD799" s="38"/>
      <c r="AE799" s="55">
        <f>IF(AD799=0,0,TRUNC((SQRT(AD799)- IF($G799="w",Parameter!$B$15,Parameter!$D$15))/IF($G799="w",Parameter!$C$15,Parameter!$E$15)))</f>
        <v>0</v>
      </c>
      <c r="AF799" s="32"/>
      <c r="AG799" s="55">
        <f>IF(AF799=0,0,TRUNC((SQRT(AF799)- IF($G799="w",Parameter!$B$12,Parameter!$D$12))/IF($G799="w",Parameter!$C$12,Parameter!$E$12)))</f>
        <v>0</v>
      </c>
      <c r="AH799" s="60">
        <f t="shared" si="169"/>
        <v>0</v>
      </c>
      <c r="AI799" s="61">
        <f>LOOKUP($F799,Urkunde!$A$2:$A$16,IF($G799="w",Urkunde!$B$2:$B$16,Urkunde!$D$2:$D$16))</f>
        <v>0</v>
      </c>
      <c r="AJ799" s="61">
        <f>LOOKUP($F799,Urkunde!$A$2:$A$16,IF($G799="w",Urkunde!$C$2:$C$16,Urkunde!$E$2:$E$16))</f>
        <v>0</v>
      </c>
      <c r="AK799" s="61" t="str">
        <f t="shared" si="170"/>
        <v>-</v>
      </c>
      <c r="AL799" s="29">
        <f t="shared" si="171"/>
        <v>0</v>
      </c>
      <c r="AM799" s="21">
        <f t="shared" si="172"/>
        <v>0</v>
      </c>
      <c r="AN799" s="21">
        <f t="shared" si="173"/>
        <v>0</v>
      </c>
      <c r="AO799" s="21">
        <f t="shared" si="174"/>
        <v>0</v>
      </c>
      <c r="AP799" s="21">
        <f t="shared" si="175"/>
        <v>0</v>
      </c>
      <c r="AQ799" s="21">
        <f t="shared" si="176"/>
        <v>0</v>
      </c>
      <c r="AR799" s="21">
        <f t="shared" si="177"/>
        <v>0</v>
      </c>
      <c r="AS799" s="21">
        <f t="shared" si="178"/>
        <v>0</v>
      </c>
      <c r="AT799" s="21">
        <f t="shared" si="179"/>
        <v>0</v>
      </c>
      <c r="AU799" s="21">
        <f t="shared" si="180"/>
        <v>0</v>
      </c>
      <c r="AV799" s="21">
        <f t="shared" si="181"/>
        <v>0</v>
      </c>
    </row>
    <row r="800" spans="1:48" ht="15.6" x14ac:dyDescent="0.3">
      <c r="A800" s="51"/>
      <c r="B800" s="50"/>
      <c r="C800" s="96"/>
      <c r="D800" s="96"/>
      <c r="E800" s="49"/>
      <c r="F800" s="52">
        <f t="shared" si="168"/>
        <v>0</v>
      </c>
      <c r="G800" s="48"/>
      <c r="H800" s="38"/>
      <c r="I800" s="54">
        <f>IF(H800=0,0,TRUNC((50/(H800+0.24)- IF($G800="w",Parameter!$B$3,Parameter!$D$3))/IF($G800="w",Parameter!$C$3,Parameter!$E$3)))</f>
        <v>0</v>
      </c>
      <c r="J800" s="105"/>
      <c r="K800" s="54">
        <f>IF(J800=0,0,TRUNC((75/(J800+0.24)- IF($G800="w",Parameter!$B$3,Parameter!$D$3))/IF($G800="w",Parameter!$C$3,Parameter!$E$3)))</f>
        <v>0</v>
      </c>
      <c r="L800" s="105"/>
      <c r="M800" s="54">
        <f>IF(L800=0,0,TRUNC((100/(L800+0.24)- IF($G800="w",Parameter!$B$3,Parameter!$D$3))/IF($G800="w",Parameter!$C$3,Parameter!$E$3)))</f>
        <v>0</v>
      </c>
      <c r="N800" s="80"/>
      <c r="O800" s="79" t="s">
        <v>44</v>
      </c>
      <c r="P800" s="81"/>
      <c r="Q800" s="54">
        <f>IF($G800="m",0,IF(AND($P800=0,$N800=0),0,TRUNC((800/($N800*60+$P800)-IF($G800="w",Parameter!$B$6,Parameter!$D$6))/IF($G800="w",Parameter!$C$6,Parameter!$E$6))))</f>
        <v>0</v>
      </c>
      <c r="R800" s="106"/>
      <c r="S800" s="73">
        <f>IF(R800=0,0,TRUNC((2000/(R800)- IF(Q800="w",Parameter!$B$6,Parameter!$D$6))/IF(Q800="w",Parameter!$C$6,Parameter!$E$6)))</f>
        <v>0</v>
      </c>
      <c r="T800" s="106"/>
      <c r="U800" s="73">
        <f>IF(T800=0,0,TRUNC((2000/(T800)- IF(Q800="w",Parameter!$B$3,Parameter!$D$3))/IF(Q800="w",Parameter!$C$3,Parameter!$E$3)))</f>
        <v>0</v>
      </c>
      <c r="V800" s="80"/>
      <c r="W800" s="79" t="s">
        <v>44</v>
      </c>
      <c r="X800" s="81"/>
      <c r="Y800" s="54">
        <f>IF($G800="w",0,IF(AND($V800=0,$X800=0),0,TRUNC((1000/($V800*60+$X800)-IF($G800="w",Parameter!$B$6,Parameter!$D$6))/IF($G800="w",Parameter!$C$6,Parameter!$E$6))))</f>
        <v>0</v>
      </c>
      <c r="Z800" s="37"/>
      <c r="AA800" s="104">
        <f>IF(Z800=0,0,TRUNC((SQRT(Z800)- IF($G800="w",Parameter!$B$11,Parameter!$D$11))/IF($G800="w",Parameter!$C$11,Parameter!$E$11)))</f>
        <v>0</v>
      </c>
      <c r="AB800" s="105"/>
      <c r="AC800" s="104">
        <f>IF(AB800=0,0,TRUNC((SQRT(AB800)- IF($G800="w",Parameter!$B$10,Parameter!$D$10))/IF($G800="w",Parameter!$C$10,Parameter!$E$10)))</f>
        <v>0</v>
      </c>
      <c r="AD800" s="38"/>
      <c r="AE800" s="55">
        <f>IF(AD800=0,0,TRUNC((SQRT(AD800)- IF($G800="w",Parameter!$B$15,Parameter!$D$15))/IF($G800="w",Parameter!$C$15,Parameter!$E$15)))</f>
        <v>0</v>
      </c>
      <c r="AF800" s="32"/>
      <c r="AG800" s="55">
        <f>IF(AF800=0,0,TRUNC((SQRT(AF800)- IF($G800="w",Parameter!$B$12,Parameter!$D$12))/IF($G800="w",Parameter!$C$12,Parameter!$E$12)))</f>
        <v>0</v>
      </c>
      <c r="AH800" s="60">
        <f t="shared" si="169"/>
        <v>0</v>
      </c>
      <c r="AI800" s="61">
        <f>LOOKUP($F800,Urkunde!$A$2:$A$16,IF($G800="w",Urkunde!$B$2:$B$16,Urkunde!$D$2:$D$16))</f>
        <v>0</v>
      </c>
      <c r="AJ800" s="61">
        <f>LOOKUP($F800,Urkunde!$A$2:$A$16,IF($G800="w",Urkunde!$C$2:$C$16,Urkunde!$E$2:$E$16))</f>
        <v>0</v>
      </c>
      <c r="AK800" s="61" t="str">
        <f t="shared" si="170"/>
        <v>-</v>
      </c>
      <c r="AL800" s="29">
        <f t="shared" si="171"/>
        <v>0</v>
      </c>
      <c r="AM800" s="21">
        <f t="shared" si="172"/>
        <v>0</v>
      </c>
      <c r="AN800" s="21">
        <f t="shared" si="173"/>
        <v>0</v>
      </c>
      <c r="AO800" s="21">
        <f t="shared" si="174"/>
        <v>0</v>
      </c>
      <c r="AP800" s="21">
        <f t="shared" si="175"/>
        <v>0</v>
      </c>
      <c r="AQ800" s="21">
        <f t="shared" si="176"/>
        <v>0</v>
      </c>
      <c r="AR800" s="21">
        <f t="shared" si="177"/>
        <v>0</v>
      </c>
      <c r="AS800" s="21">
        <f t="shared" si="178"/>
        <v>0</v>
      </c>
      <c r="AT800" s="21">
        <f t="shared" si="179"/>
        <v>0</v>
      </c>
      <c r="AU800" s="21">
        <f t="shared" si="180"/>
        <v>0</v>
      </c>
      <c r="AV800" s="21">
        <f t="shared" si="181"/>
        <v>0</v>
      </c>
    </row>
    <row r="801" spans="1:48" ht="15.6" x14ac:dyDescent="0.3">
      <c r="A801" s="51"/>
      <c r="B801" s="50"/>
      <c r="C801" s="96"/>
      <c r="D801" s="96"/>
      <c r="E801" s="49"/>
      <c r="F801" s="52">
        <f t="shared" si="168"/>
        <v>0</v>
      </c>
      <c r="G801" s="48"/>
      <c r="H801" s="38"/>
      <c r="I801" s="54">
        <f>IF(H801=0,0,TRUNC((50/(H801+0.24)- IF($G801="w",Parameter!$B$3,Parameter!$D$3))/IF($G801="w",Parameter!$C$3,Parameter!$E$3)))</f>
        <v>0</v>
      </c>
      <c r="J801" s="105"/>
      <c r="K801" s="54">
        <f>IF(J801=0,0,TRUNC((75/(J801+0.24)- IF($G801="w",Parameter!$B$3,Parameter!$D$3))/IF($G801="w",Parameter!$C$3,Parameter!$E$3)))</f>
        <v>0</v>
      </c>
      <c r="L801" s="105"/>
      <c r="M801" s="54">
        <f>IF(L801=0,0,TRUNC((100/(L801+0.24)- IF($G801="w",Parameter!$B$3,Parameter!$D$3))/IF($G801="w",Parameter!$C$3,Parameter!$E$3)))</f>
        <v>0</v>
      </c>
      <c r="N801" s="80"/>
      <c r="O801" s="79" t="s">
        <v>44</v>
      </c>
      <c r="P801" s="81"/>
      <c r="Q801" s="54">
        <f>IF($G801="m",0,IF(AND($P801=0,$N801=0),0,TRUNC((800/($N801*60+$P801)-IF($G801="w",Parameter!$B$6,Parameter!$D$6))/IF($G801="w",Parameter!$C$6,Parameter!$E$6))))</f>
        <v>0</v>
      </c>
      <c r="R801" s="106"/>
      <c r="S801" s="73">
        <f>IF(R801=0,0,TRUNC((2000/(R801)- IF(Q801="w",Parameter!$B$6,Parameter!$D$6))/IF(Q801="w",Parameter!$C$6,Parameter!$E$6)))</f>
        <v>0</v>
      </c>
      <c r="T801" s="106"/>
      <c r="U801" s="73">
        <f>IF(T801=0,0,TRUNC((2000/(T801)- IF(Q801="w",Parameter!$B$3,Parameter!$D$3))/IF(Q801="w",Parameter!$C$3,Parameter!$E$3)))</f>
        <v>0</v>
      </c>
      <c r="V801" s="80"/>
      <c r="W801" s="79" t="s">
        <v>44</v>
      </c>
      <c r="X801" s="81"/>
      <c r="Y801" s="54">
        <f>IF($G801="w",0,IF(AND($V801=0,$X801=0),0,TRUNC((1000/($V801*60+$X801)-IF($G801="w",Parameter!$B$6,Parameter!$D$6))/IF($G801="w",Parameter!$C$6,Parameter!$E$6))))</f>
        <v>0</v>
      </c>
      <c r="Z801" s="37"/>
      <c r="AA801" s="104">
        <f>IF(Z801=0,0,TRUNC((SQRT(Z801)- IF($G801="w",Parameter!$B$11,Parameter!$D$11))/IF($G801="w",Parameter!$C$11,Parameter!$E$11)))</f>
        <v>0</v>
      </c>
      <c r="AB801" s="105"/>
      <c r="AC801" s="104">
        <f>IF(AB801=0,0,TRUNC((SQRT(AB801)- IF($G801="w",Parameter!$B$10,Parameter!$D$10))/IF($G801="w",Parameter!$C$10,Parameter!$E$10)))</f>
        <v>0</v>
      </c>
      <c r="AD801" s="38"/>
      <c r="AE801" s="55">
        <f>IF(AD801=0,0,TRUNC((SQRT(AD801)- IF($G801="w",Parameter!$B$15,Parameter!$D$15))/IF($G801="w",Parameter!$C$15,Parameter!$E$15)))</f>
        <v>0</v>
      </c>
      <c r="AF801" s="32"/>
      <c r="AG801" s="55">
        <f>IF(AF801=0,0,TRUNC((SQRT(AF801)- IF($G801="w",Parameter!$B$12,Parameter!$D$12))/IF($G801="w",Parameter!$C$12,Parameter!$E$12)))</f>
        <v>0</v>
      </c>
      <c r="AH801" s="60">
        <f t="shared" si="169"/>
        <v>0</v>
      </c>
      <c r="AI801" s="61">
        <f>LOOKUP($F801,Urkunde!$A$2:$A$16,IF($G801="w",Urkunde!$B$2:$B$16,Urkunde!$D$2:$D$16))</f>
        <v>0</v>
      </c>
      <c r="AJ801" s="61">
        <f>LOOKUP($F801,Urkunde!$A$2:$A$16,IF($G801="w",Urkunde!$C$2:$C$16,Urkunde!$E$2:$E$16))</f>
        <v>0</v>
      </c>
      <c r="AK801" s="61" t="str">
        <f t="shared" si="170"/>
        <v>-</v>
      </c>
      <c r="AL801" s="29">
        <f t="shared" si="171"/>
        <v>0</v>
      </c>
      <c r="AM801" s="21">
        <f t="shared" si="172"/>
        <v>0</v>
      </c>
      <c r="AN801" s="21">
        <f t="shared" si="173"/>
        <v>0</v>
      </c>
      <c r="AO801" s="21">
        <f t="shared" si="174"/>
        <v>0</v>
      </c>
      <c r="AP801" s="21">
        <f t="shared" si="175"/>
        <v>0</v>
      </c>
      <c r="AQ801" s="21">
        <f t="shared" si="176"/>
        <v>0</v>
      </c>
      <c r="AR801" s="21">
        <f t="shared" si="177"/>
        <v>0</v>
      </c>
      <c r="AS801" s="21">
        <f t="shared" si="178"/>
        <v>0</v>
      </c>
      <c r="AT801" s="21">
        <f t="shared" si="179"/>
        <v>0</v>
      </c>
      <c r="AU801" s="21">
        <f t="shared" si="180"/>
        <v>0</v>
      </c>
      <c r="AV801" s="21">
        <f t="shared" si="181"/>
        <v>0</v>
      </c>
    </row>
    <row r="802" spans="1:48" ht="15.6" x14ac:dyDescent="0.3">
      <c r="A802" s="51"/>
      <c r="B802" s="50"/>
      <c r="C802" s="96"/>
      <c r="D802" s="96"/>
      <c r="E802" s="49"/>
      <c r="F802" s="52">
        <f t="shared" si="168"/>
        <v>0</v>
      </c>
      <c r="G802" s="48"/>
      <c r="H802" s="38"/>
      <c r="I802" s="54">
        <f>IF(H802=0,0,TRUNC((50/(H802+0.24)- IF($G802="w",Parameter!$B$3,Parameter!$D$3))/IF($G802="w",Parameter!$C$3,Parameter!$E$3)))</f>
        <v>0</v>
      </c>
      <c r="J802" s="105"/>
      <c r="K802" s="54">
        <f>IF(J802=0,0,TRUNC((75/(J802+0.24)- IF($G802="w",Parameter!$B$3,Parameter!$D$3))/IF($G802="w",Parameter!$C$3,Parameter!$E$3)))</f>
        <v>0</v>
      </c>
      <c r="L802" s="105"/>
      <c r="M802" s="54">
        <f>IF(L802=0,0,TRUNC((100/(L802+0.24)- IF($G802="w",Parameter!$B$3,Parameter!$D$3))/IF($G802="w",Parameter!$C$3,Parameter!$E$3)))</f>
        <v>0</v>
      </c>
      <c r="N802" s="80"/>
      <c r="O802" s="79" t="s">
        <v>44</v>
      </c>
      <c r="P802" s="81"/>
      <c r="Q802" s="54">
        <f>IF($G802="m",0,IF(AND($P802=0,$N802=0),0,TRUNC((800/($N802*60+$P802)-IF($G802="w",Parameter!$B$6,Parameter!$D$6))/IF($G802="w",Parameter!$C$6,Parameter!$E$6))))</f>
        <v>0</v>
      </c>
      <c r="R802" s="106"/>
      <c r="S802" s="73">
        <f>IF(R802=0,0,TRUNC((2000/(R802)- IF(Q802="w",Parameter!$B$6,Parameter!$D$6))/IF(Q802="w",Parameter!$C$6,Parameter!$E$6)))</f>
        <v>0</v>
      </c>
      <c r="T802" s="106"/>
      <c r="U802" s="73">
        <f>IF(T802=0,0,TRUNC((2000/(T802)- IF(Q802="w",Parameter!$B$3,Parameter!$D$3))/IF(Q802="w",Parameter!$C$3,Parameter!$E$3)))</f>
        <v>0</v>
      </c>
      <c r="V802" s="80"/>
      <c r="W802" s="79" t="s">
        <v>44</v>
      </c>
      <c r="X802" s="81"/>
      <c r="Y802" s="54">
        <f>IF($G802="w",0,IF(AND($V802=0,$X802=0),0,TRUNC((1000/($V802*60+$X802)-IF($G802="w",Parameter!$B$6,Parameter!$D$6))/IF($G802="w",Parameter!$C$6,Parameter!$E$6))))</f>
        <v>0</v>
      </c>
      <c r="Z802" s="37"/>
      <c r="AA802" s="104">
        <f>IF(Z802=0,0,TRUNC((SQRT(Z802)- IF($G802="w",Parameter!$B$11,Parameter!$D$11))/IF($G802="w",Parameter!$C$11,Parameter!$E$11)))</f>
        <v>0</v>
      </c>
      <c r="AB802" s="105"/>
      <c r="AC802" s="104">
        <f>IF(AB802=0,0,TRUNC((SQRT(AB802)- IF($G802="w",Parameter!$B$10,Parameter!$D$10))/IF($G802="w",Parameter!$C$10,Parameter!$E$10)))</f>
        <v>0</v>
      </c>
      <c r="AD802" s="38"/>
      <c r="AE802" s="55">
        <f>IF(AD802=0,0,TRUNC((SQRT(AD802)- IF($G802="w",Parameter!$B$15,Parameter!$D$15))/IF($G802="w",Parameter!$C$15,Parameter!$E$15)))</f>
        <v>0</v>
      </c>
      <c r="AF802" s="32"/>
      <c r="AG802" s="55">
        <f>IF(AF802=0,0,TRUNC((SQRT(AF802)- IF($G802="w",Parameter!$B$12,Parameter!$D$12))/IF($G802="w",Parameter!$C$12,Parameter!$E$12)))</f>
        <v>0</v>
      </c>
      <c r="AH802" s="60">
        <f t="shared" si="169"/>
        <v>0</v>
      </c>
      <c r="AI802" s="61">
        <f>LOOKUP($F802,Urkunde!$A$2:$A$16,IF($G802="w",Urkunde!$B$2:$B$16,Urkunde!$D$2:$D$16))</f>
        <v>0</v>
      </c>
      <c r="AJ802" s="61">
        <f>LOOKUP($F802,Urkunde!$A$2:$A$16,IF($G802="w",Urkunde!$C$2:$C$16,Urkunde!$E$2:$E$16))</f>
        <v>0</v>
      </c>
      <c r="AK802" s="61" t="str">
        <f t="shared" si="170"/>
        <v>-</v>
      </c>
      <c r="AL802" s="29">
        <f t="shared" si="171"/>
        <v>0</v>
      </c>
      <c r="AM802" s="21">
        <f t="shared" si="172"/>
        <v>0</v>
      </c>
      <c r="AN802" s="21">
        <f t="shared" si="173"/>
        <v>0</v>
      </c>
      <c r="AO802" s="21">
        <f t="shared" si="174"/>
        <v>0</v>
      </c>
      <c r="AP802" s="21">
        <f t="shared" si="175"/>
        <v>0</v>
      </c>
      <c r="AQ802" s="21">
        <f t="shared" si="176"/>
        <v>0</v>
      </c>
      <c r="AR802" s="21">
        <f t="shared" si="177"/>
        <v>0</v>
      </c>
      <c r="AS802" s="21">
        <f t="shared" si="178"/>
        <v>0</v>
      </c>
      <c r="AT802" s="21">
        <f t="shared" si="179"/>
        <v>0</v>
      </c>
      <c r="AU802" s="21">
        <f t="shared" si="180"/>
        <v>0</v>
      </c>
      <c r="AV802" s="21">
        <f t="shared" si="181"/>
        <v>0</v>
      </c>
    </row>
    <row r="803" spans="1:48" ht="15.6" x14ac:dyDescent="0.3">
      <c r="A803" s="51"/>
      <c r="B803" s="50"/>
      <c r="C803" s="96"/>
      <c r="D803" s="96"/>
      <c r="E803" s="49"/>
      <c r="F803" s="52">
        <f t="shared" si="168"/>
        <v>0</v>
      </c>
      <c r="G803" s="48"/>
      <c r="H803" s="38"/>
      <c r="I803" s="54">
        <f>IF(H803=0,0,TRUNC((50/(H803+0.24)- IF($G803="w",Parameter!$B$3,Parameter!$D$3))/IF($G803="w",Parameter!$C$3,Parameter!$E$3)))</f>
        <v>0</v>
      </c>
      <c r="J803" s="105"/>
      <c r="K803" s="54">
        <f>IF(J803=0,0,TRUNC((75/(J803+0.24)- IF($G803="w",Parameter!$B$3,Parameter!$D$3))/IF($G803="w",Parameter!$C$3,Parameter!$E$3)))</f>
        <v>0</v>
      </c>
      <c r="L803" s="105"/>
      <c r="M803" s="54">
        <f>IF(L803=0,0,TRUNC((100/(L803+0.24)- IF($G803="w",Parameter!$B$3,Parameter!$D$3))/IF($G803="w",Parameter!$C$3,Parameter!$E$3)))</f>
        <v>0</v>
      </c>
      <c r="N803" s="80"/>
      <c r="O803" s="79" t="s">
        <v>44</v>
      </c>
      <c r="P803" s="81"/>
      <c r="Q803" s="54">
        <f>IF($G803="m",0,IF(AND($P803=0,$N803=0),0,TRUNC((800/($N803*60+$P803)-IF($G803="w",Parameter!$B$6,Parameter!$D$6))/IF($G803="w",Parameter!$C$6,Parameter!$E$6))))</f>
        <v>0</v>
      </c>
      <c r="R803" s="106"/>
      <c r="S803" s="73">
        <f>IF(R803=0,0,TRUNC((2000/(R803)- IF(Q803="w",Parameter!$B$6,Parameter!$D$6))/IF(Q803="w",Parameter!$C$6,Parameter!$E$6)))</f>
        <v>0</v>
      </c>
      <c r="T803" s="106"/>
      <c r="U803" s="73">
        <f>IF(T803=0,0,TRUNC((2000/(T803)- IF(Q803="w",Parameter!$B$3,Parameter!$D$3))/IF(Q803="w",Parameter!$C$3,Parameter!$E$3)))</f>
        <v>0</v>
      </c>
      <c r="V803" s="80"/>
      <c r="W803" s="79" t="s">
        <v>44</v>
      </c>
      <c r="X803" s="81"/>
      <c r="Y803" s="54">
        <f>IF($G803="w",0,IF(AND($V803=0,$X803=0),0,TRUNC((1000/($V803*60+$X803)-IF($G803="w",Parameter!$B$6,Parameter!$D$6))/IF($G803="w",Parameter!$C$6,Parameter!$E$6))))</f>
        <v>0</v>
      </c>
      <c r="Z803" s="37"/>
      <c r="AA803" s="104">
        <f>IF(Z803=0,0,TRUNC((SQRT(Z803)- IF($G803="w",Parameter!$B$11,Parameter!$D$11))/IF($G803="w",Parameter!$C$11,Parameter!$E$11)))</f>
        <v>0</v>
      </c>
      <c r="AB803" s="105"/>
      <c r="AC803" s="104">
        <f>IF(AB803=0,0,TRUNC((SQRT(AB803)- IF($G803="w",Parameter!$B$10,Parameter!$D$10))/IF($G803="w",Parameter!$C$10,Parameter!$E$10)))</f>
        <v>0</v>
      </c>
      <c r="AD803" s="38"/>
      <c r="AE803" s="55">
        <f>IF(AD803=0,0,TRUNC((SQRT(AD803)- IF($G803="w",Parameter!$B$15,Parameter!$D$15))/IF($G803="w",Parameter!$C$15,Parameter!$E$15)))</f>
        <v>0</v>
      </c>
      <c r="AF803" s="32"/>
      <c r="AG803" s="55">
        <f>IF(AF803=0,0,TRUNC((SQRT(AF803)- IF($G803="w",Parameter!$B$12,Parameter!$D$12))/IF($G803="w",Parameter!$C$12,Parameter!$E$12)))</f>
        <v>0</v>
      </c>
      <c r="AH803" s="60">
        <f t="shared" si="169"/>
        <v>0</v>
      </c>
      <c r="AI803" s="61">
        <f>LOOKUP($F803,Urkunde!$A$2:$A$16,IF($G803="w",Urkunde!$B$2:$B$16,Urkunde!$D$2:$D$16))</f>
        <v>0</v>
      </c>
      <c r="AJ803" s="61">
        <f>LOOKUP($F803,Urkunde!$A$2:$A$16,IF($G803="w",Urkunde!$C$2:$C$16,Urkunde!$E$2:$E$16))</f>
        <v>0</v>
      </c>
      <c r="AK803" s="61" t="str">
        <f t="shared" si="170"/>
        <v>-</v>
      </c>
      <c r="AL803" s="29">
        <f t="shared" si="171"/>
        <v>0</v>
      </c>
      <c r="AM803" s="21">
        <f t="shared" si="172"/>
        <v>0</v>
      </c>
      <c r="AN803" s="21">
        <f t="shared" si="173"/>
        <v>0</v>
      </c>
      <c r="AO803" s="21">
        <f t="shared" si="174"/>
        <v>0</v>
      </c>
      <c r="AP803" s="21">
        <f t="shared" si="175"/>
        <v>0</v>
      </c>
      <c r="AQ803" s="21">
        <f t="shared" si="176"/>
        <v>0</v>
      </c>
      <c r="AR803" s="21">
        <f t="shared" si="177"/>
        <v>0</v>
      </c>
      <c r="AS803" s="21">
        <f t="shared" si="178"/>
        <v>0</v>
      </c>
      <c r="AT803" s="21">
        <f t="shared" si="179"/>
        <v>0</v>
      </c>
      <c r="AU803" s="21">
        <f t="shared" si="180"/>
        <v>0</v>
      </c>
      <c r="AV803" s="21">
        <f t="shared" si="181"/>
        <v>0</v>
      </c>
    </row>
    <row r="804" spans="1:48" ht="15.6" x14ac:dyDescent="0.3">
      <c r="A804" s="51"/>
      <c r="B804" s="50"/>
      <c r="C804" s="96"/>
      <c r="D804" s="96"/>
      <c r="E804" s="49"/>
      <c r="F804" s="52">
        <f t="shared" si="168"/>
        <v>0</v>
      </c>
      <c r="G804" s="48"/>
      <c r="H804" s="38"/>
      <c r="I804" s="54">
        <f>IF(H804=0,0,TRUNC((50/(H804+0.24)- IF($G804="w",Parameter!$B$3,Parameter!$D$3))/IF($G804="w",Parameter!$C$3,Parameter!$E$3)))</f>
        <v>0</v>
      </c>
      <c r="J804" s="105"/>
      <c r="K804" s="54">
        <f>IF(J804=0,0,TRUNC((75/(J804+0.24)- IF($G804="w",Parameter!$B$3,Parameter!$D$3))/IF($G804="w",Parameter!$C$3,Parameter!$E$3)))</f>
        <v>0</v>
      </c>
      <c r="L804" s="105"/>
      <c r="M804" s="54">
        <f>IF(L804=0,0,TRUNC((100/(L804+0.24)- IF($G804="w",Parameter!$B$3,Parameter!$D$3))/IF($G804="w",Parameter!$C$3,Parameter!$E$3)))</f>
        <v>0</v>
      </c>
      <c r="N804" s="80"/>
      <c r="O804" s="79" t="s">
        <v>44</v>
      </c>
      <c r="P804" s="81"/>
      <c r="Q804" s="54">
        <f>IF($G804="m",0,IF(AND($P804=0,$N804=0),0,TRUNC((800/($N804*60+$P804)-IF($G804="w",Parameter!$B$6,Parameter!$D$6))/IF($G804="w",Parameter!$C$6,Parameter!$E$6))))</f>
        <v>0</v>
      </c>
      <c r="R804" s="106"/>
      <c r="S804" s="73">
        <f>IF(R804=0,0,TRUNC((2000/(R804)- IF(Q804="w",Parameter!$B$6,Parameter!$D$6))/IF(Q804="w",Parameter!$C$6,Parameter!$E$6)))</f>
        <v>0</v>
      </c>
      <c r="T804" s="106"/>
      <c r="U804" s="73">
        <f>IF(T804=0,0,TRUNC((2000/(T804)- IF(Q804="w",Parameter!$B$3,Parameter!$D$3))/IF(Q804="w",Parameter!$C$3,Parameter!$E$3)))</f>
        <v>0</v>
      </c>
      <c r="V804" s="80"/>
      <c r="W804" s="79" t="s">
        <v>44</v>
      </c>
      <c r="X804" s="81"/>
      <c r="Y804" s="54">
        <f>IF($G804="w",0,IF(AND($V804=0,$X804=0),0,TRUNC((1000/($V804*60+$X804)-IF($G804="w",Parameter!$B$6,Parameter!$D$6))/IF($G804="w",Parameter!$C$6,Parameter!$E$6))))</f>
        <v>0</v>
      </c>
      <c r="Z804" s="37"/>
      <c r="AA804" s="104">
        <f>IF(Z804=0,0,TRUNC((SQRT(Z804)- IF($G804="w",Parameter!$B$11,Parameter!$D$11))/IF($G804="w",Parameter!$C$11,Parameter!$E$11)))</f>
        <v>0</v>
      </c>
      <c r="AB804" s="105"/>
      <c r="AC804" s="104">
        <f>IF(AB804=0,0,TRUNC((SQRT(AB804)- IF($G804="w",Parameter!$B$10,Parameter!$D$10))/IF($G804="w",Parameter!$C$10,Parameter!$E$10)))</f>
        <v>0</v>
      </c>
      <c r="AD804" s="38"/>
      <c r="AE804" s="55">
        <f>IF(AD804=0,0,TRUNC((SQRT(AD804)- IF($G804="w",Parameter!$B$15,Parameter!$D$15))/IF($G804="w",Parameter!$C$15,Parameter!$E$15)))</f>
        <v>0</v>
      </c>
      <c r="AF804" s="32"/>
      <c r="AG804" s="55">
        <f>IF(AF804=0,0,TRUNC((SQRT(AF804)- IF($G804="w",Parameter!$B$12,Parameter!$D$12))/IF($G804="w",Parameter!$C$12,Parameter!$E$12)))</f>
        <v>0</v>
      </c>
      <c r="AH804" s="60">
        <f t="shared" si="169"/>
        <v>0</v>
      </c>
      <c r="AI804" s="61">
        <f>LOOKUP($F804,Urkunde!$A$2:$A$16,IF($G804="w",Urkunde!$B$2:$B$16,Urkunde!$D$2:$D$16))</f>
        <v>0</v>
      </c>
      <c r="AJ804" s="61">
        <f>LOOKUP($F804,Urkunde!$A$2:$A$16,IF($G804="w",Urkunde!$C$2:$C$16,Urkunde!$E$2:$E$16))</f>
        <v>0</v>
      </c>
      <c r="AK804" s="61" t="str">
        <f t="shared" si="170"/>
        <v>-</v>
      </c>
      <c r="AL804" s="29">
        <f t="shared" si="171"/>
        <v>0</v>
      </c>
      <c r="AM804" s="21">
        <f t="shared" si="172"/>
        <v>0</v>
      </c>
      <c r="AN804" s="21">
        <f t="shared" si="173"/>
        <v>0</v>
      </c>
      <c r="AO804" s="21">
        <f t="shared" si="174"/>
        <v>0</v>
      </c>
      <c r="AP804" s="21">
        <f t="shared" si="175"/>
        <v>0</v>
      </c>
      <c r="AQ804" s="21">
        <f t="shared" si="176"/>
        <v>0</v>
      </c>
      <c r="AR804" s="21">
        <f t="shared" si="177"/>
        <v>0</v>
      </c>
      <c r="AS804" s="21">
        <f t="shared" si="178"/>
        <v>0</v>
      </c>
      <c r="AT804" s="21">
        <f t="shared" si="179"/>
        <v>0</v>
      </c>
      <c r="AU804" s="21">
        <f t="shared" si="180"/>
        <v>0</v>
      </c>
      <c r="AV804" s="21">
        <f t="shared" si="181"/>
        <v>0</v>
      </c>
    </row>
    <row r="805" spans="1:48" ht="15.6" x14ac:dyDescent="0.3">
      <c r="A805" s="51"/>
      <c r="B805" s="50"/>
      <c r="C805" s="96"/>
      <c r="D805" s="96"/>
      <c r="E805" s="49"/>
      <c r="F805" s="52">
        <f t="shared" si="168"/>
        <v>0</v>
      </c>
      <c r="G805" s="48"/>
      <c r="H805" s="38"/>
      <c r="I805" s="54">
        <f>IF(H805=0,0,TRUNC((50/(H805+0.24)- IF($G805="w",Parameter!$B$3,Parameter!$D$3))/IF($G805="w",Parameter!$C$3,Parameter!$E$3)))</f>
        <v>0</v>
      </c>
      <c r="J805" s="105"/>
      <c r="K805" s="54">
        <f>IF(J805=0,0,TRUNC((75/(J805+0.24)- IF($G805="w",Parameter!$B$3,Parameter!$D$3))/IF($G805="w",Parameter!$C$3,Parameter!$E$3)))</f>
        <v>0</v>
      </c>
      <c r="L805" s="105"/>
      <c r="M805" s="54">
        <f>IF(L805=0,0,TRUNC((100/(L805+0.24)- IF($G805="w",Parameter!$B$3,Parameter!$D$3))/IF($G805="w",Parameter!$C$3,Parameter!$E$3)))</f>
        <v>0</v>
      </c>
      <c r="N805" s="80"/>
      <c r="O805" s="79" t="s">
        <v>44</v>
      </c>
      <c r="P805" s="81"/>
      <c r="Q805" s="54">
        <f>IF($G805="m",0,IF(AND($P805=0,$N805=0),0,TRUNC((800/($N805*60+$P805)-IF($G805="w",Parameter!$B$6,Parameter!$D$6))/IF($G805="w",Parameter!$C$6,Parameter!$E$6))))</f>
        <v>0</v>
      </c>
      <c r="R805" s="106"/>
      <c r="S805" s="73">
        <f>IF(R805=0,0,TRUNC((2000/(R805)- IF(Q805="w",Parameter!$B$6,Parameter!$D$6))/IF(Q805="w",Parameter!$C$6,Parameter!$E$6)))</f>
        <v>0</v>
      </c>
      <c r="T805" s="106"/>
      <c r="U805" s="73">
        <f>IF(T805=0,0,TRUNC((2000/(T805)- IF(Q805="w",Parameter!$B$3,Parameter!$D$3))/IF(Q805="w",Parameter!$C$3,Parameter!$E$3)))</f>
        <v>0</v>
      </c>
      <c r="V805" s="80"/>
      <c r="W805" s="79" t="s">
        <v>44</v>
      </c>
      <c r="X805" s="81"/>
      <c r="Y805" s="54">
        <f>IF($G805="w",0,IF(AND($V805=0,$X805=0),0,TRUNC((1000/($V805*60+$X805)-IF($G805="w",Parameter!$B$6,Parameter!$D$6))/IF($G805="w",Parameter!$C$6,Parameter!$E$6))))</f>
        <v>0</v>
      </c>
      <c r="Z805" s="37"/>
      <c r="AA805" s="104">
        <f>IF(Z805=0,0,TRUNC((SQRT(Z805)- IF($G805="w",Parameter!$B$11,Parameter!$D$11))/IF($G805="w",Parameter!$C$11,Parameter!$E$11)))</f>
        <v>0</v>
      </c>
      <c r="AB805" s="105"/>
      <c r="AC805" s="104">
        <f>IF(AB805=0,0,TRUNC((SQRT(AB805)- IF($G805="w",Parameter!$B$10,Parameter!$D$10))/IF($G805="w",Parameter!$C$10,Parameter!$E$10)))</f>
        <v>0</v>
      </c>
      <c r="AD805" s="38"/>
      <c r="AE805" s="55">
        <f>IF(AD805=0,0,TRUNC((SQRT(AD805)- IF($G805="w",Parameter!$B$15,Parameter!$D$15))/IF($G805="w",Parameter!$C$15,Parameter!$E$15)))</f>
        <v>0</v>
      </c>
      <c r="AF805" s="32"/>
      <c r="AG805" s="55">
        <f>IF(AF805=0,0,TRUNC((SQRT(AF805)- IF($G805="w",Parameter!$B$12,Parameter!$D$12))/IF($G805="w",Parameter!$C$12,Parameter!$E$12)))</f>
        <v>0</v>
      </c>
      <c r="AH805" s="60">
        <f t="shared" si="169"/>
        <v>0</v>
      </c>
      <c r="AI805" s="61">
        <f>LOOKUP($F805,Urkunde!$A$2:$A$16,IF($G805="w",Urkunde!$B$2:$B$16,Urkunde!$D$2:$D$16))</f>
        <v>0</v>
      </c>
      <c r="AJ805" s="61">
        <f>LOOKUP($F805,Urkunde!$A$2:$A$16,IF($G805="w",Urkunde!$C$2:$C$16,Urkunde!$E$2:$E$16))</f>
        <v>0</v>
      </c>
      <c r="AK805" s="61" t="str">
        <f t="shared" si="170"/>
        <v>-</v>
      </c>
      <c r="AL805" s="29">
        <f t="shared" si="171"/>
        <v>0</v>
      </c>
      <c r="AM805" s="21">
        <f t="shared" si="172"/>
        <v>0</v>
      </c>
      <c r="AN805" s="21">
        <f t="shared" si="173"/>
        <v>0</v>
      </c>
      <c r="AO805" s="21">
        <f t="shared" si="174"/>
        <v>0</v>
      </c>
      <c r="AP805" s="21">
        <f t="shared" si="175"/>
        <v>0</v>
      </c>
      <c r="AQ805" s="21">
        <f t="shared" si="176"/>
        <v>0</v>
      </c>
      <c r="AR805" s="21">
        <f t="shared" si="177"/>
        <v>0</v>
      </c>
      <c r="AS805" s="21">
        <f t="shared" si="178"/>
        <v>0</v>
      </c>
      <c r="AT805" s="21">
        <f t="shared" si="179"/>
        <v>0</v>
      </c>
      <c r="AU805" s="21">
        <f t="shared" si="180"/>
        <v>0</v>
      </c>
      <c r="AV805" s="21">
        <f t="shared" si="181"/>
        <v>0</v>
      </c>
    </row>
    <row r="806" spans="1:48" ht="15.6" x14ac:dyDescent="0.3">
      <c r="A806" s="51"/>
      <c r="B806" s="50"/>
      <c r="C806" s="96"/>
      <c r="D806" s="96"/>
      <c r="E806" s="49"/>
      <c r="F806" s="52">
        <f t="shared" si="168"/>
        <v>0</v>
      </c>
      <c r="G806" s="48"/>
      <c r="H806" s="38"/>
      <c r="I806" s="54">
        <f>IF(H806=0,0,TRUNC((50/(H806+0.24)- IF($G806="w",Parameter!$B$3,Parameter!$D$3))/IF($G806="w",Parameter!$C$3,Parameter!$E$3)))</f>
        <v>0</v>
      </c>
      <c r="J806" s="105"/>
      <c r="K806" s="54">
        <f>IF(J806=0,0,TRUNC((75/(J806+0.24)- IF($G806="w",Parameter!$B$3,Parameter!$D$3))/IF($G806="w",Parameter!$C$3,Parameter!$E$3)))</f>
        <v>0</v>
      </c>
      <c r="L806" s="105"/>
      <c r="M806" s="54">
        <f>IF(L806=0,0,TRUNC((100/(L806+0.24)- IF($G806="w",Parameter!$B$3,Parameter!$D$3))/IF($G806="w",Parameter!$C$3,Parameter!$E$3)))</f>
        <v>0</v>
      </c>
      <c r="N806" s="80"/>
      <c r="O806" s="79" t="s">
        <v>44</v>
      </c>
      <c r="P806" s="81"/>
      <c r="Q806" s="54">
        <f>IF($G806="m",0,IF(AND($P806=0,$N806=0),0,TRUNC((800/($N806*60+$P806)-IF($G806="w",Parameter!$B$6,Parameter!$D$6))/IF($G806="w",Parameter!$C$6,Parameter!$E$6))))</f>
        <v>0</v>
      </c>
      <c r="R806" s="106"/>
      <c r="S806" s="73">
        <f>IF(R806=0,0,TRUNC((2000/(R806)- IF(Q806="w",Parameter!$B$6,Parameter!$D$6))/IF(Q806="w",Parameter!$C$6,Parameter!$E$6)))</f>
        <v>0</v>
      </c>
      <c r="T806" s="106"/>
      <c r="U806" s="73">
        <f>IF(T806=0,0,TRUNC((2000/(T806)- IF(Q806="w",Parameter!$B$3,Parameter!$D$3))/IF(Q806="w",Parameter!$C$3,Parameter!$E$3)))</f>
        <v>0</v>
      </c>
      <c r="V806" s="80"/>
      <c r="W806" s="79" t="s">
        <v>44</v>
      </c>
      <c r="X806" s="81"/>
      <c r="Y806" s="54">
        <f>IF($G806="w",0,IF(AND($V806=0,$X806=0),0,TRUNC((1000/($V806*60+$X806)-IF($G806="w",Parameter!$B$6,Parameter!$D$6))/IF($G806="w",Parameter!$C$6,Parameter!$E$6))))</f>
        <v>0</v>
      </c>
      <c r="Z806" s="37"/>
      <c r="AA806" s="104">
        <f>IF(Z806=0,0,TRUNC((SQRT(Z806)- IF($G806="w",Parameter!$B$11,Parameter!$D$11))/IF($G806="w",Parameter!$C$11,Parameter!$E$11)))</f>
        <v>0</v>
      </c>
      <c r="AB806" s="105"/>
      <c r="AC806" s="104">
        <f>IF(AB806=0,0,TRUNC((SQRT(AB806)- IF($G806="w",Parameter!$B$10,Parameter!$D$10))/IF($G806="w",Parameter!$C$10,Parameter!$E$10)))</f>
        <v>0</v>
      </c>
      <c r="AD806" s="38"/>
      <c r="AE806" s="55">
        <f>IF(AD806=0,0,TRUNC((SQRT(AD806)- IF($G806="w",Parameter!$B$15,Parameter!$D$15))/IF($G806="w",Parameter!$C$15,Parameter!$E$15)))</f>
        <v>0</v>
      </c>
      <c r="AF806" s="32"/>
      <c r="AG806" s="55">
        <f>IF(AF806=0,0,TRUNC((SQRT(AF806)- IF($G806="w",Parameter!$B$12,Parameter!$D$12))/IF($G806="w",Parameter!$C$12,Parameter!$E$12)))</f>
        <v>0</v>
      </c>
      <c r="AH806" s="60">
        <f t="shared" si="169"/>
        <v>0</v>
      </c>
      <c r="AI806" s="61">
        <f>LOOKUP($F806,Urkunde!$A$2:$A$16,IF($G806="w",Urkunde!$B$2:$B$16,Urkunde!$D$2:$D$16))</f>
        <v>0</v>
      </c>
      <c r="AJ806" s="61">
        <f>LOOKUP($F806,Urkunde!$A$2:$A$16,IF($G806="w",Urkunde!$C$2:$C$16,Urkunde!$E$2:$E$16))</f>
        <v>0</v>
      </c>
      <c r="AK806" s="61" t="str">
        <f t="shared" si="170"/>
        <v>-</v>
      </c>
      <c r="AL806" s="29">
        <f t="shared" si="171"/>
        <v>0</v>
      </c>
      <c r="AM806" s="21">
        <f t="shared" si="172"/>
        <v>0</v>
      </c>
      <c r="AN806" s="21">
        <f t="shared" si="173"/>
        <v>0</v>
      </c>
      <c r="AO806" s="21">
        <f t="shared" si="174"/>
        <v>0</v>
      </c>
      <c r="AP806" s="21">
        <f t="shared" si="175"/>
        <v>0</v>
      </c>
      <c r="AQ806" s="21">
        <f t="shared" si="176"/>
        <v>0</v>
      </c>
      <c r="AR806" s="21">
        <f t="shared" si="177"/>
        <v>0</v>
      </c>
      <c r="AS806" s="21">
        <f t="shared" si="178"/>
        <v>0</v>
      </c>
      <c r="AT806" s="21">
        <f t="shared" si="179"/>
        <v>0</v>
      </c>
      <c r="AU806" s="21">
        <f t="shared" si="180"/>
        <v>0</v>
      </c>
      <c r="AV806" s="21">
        <f t="shared" si="181"/>
        <v>0</v>
      </c>
    </row>
    <row r="807" spans="1:48" ht="15.6" x14ac:dyDescent="0.3">
      <c r="A807" s="51"/>
      <c r="B807" s="50"/>
      <c r="C807" s="96"/>
      <c r="D807" s="96"/>
      <c r="E807" s="49"/>
      <c r="F807" s="52">
        <f t="shared" si="168"/>
        <v>0</v>
      </c>
      <c r="G807" s="48"/>
      <c r="H807" s="38"/>
      <c r="I807" s="54">
        <f>IF(H807=0,0,TRUNC((50/(H807+0.24)- IF($G807="w",Parameter!$B$3,Parameter!$D$3))/IF($G807="w",Parameter!$C$3,Parameter!$E$3)))</f>
        <v>0</v>
      </c>
      <c r="J807" s="105"/>
      <c r="K807" s="54">
        <f>IF(J807=0,0,TRUNC((75/(J807+0.24)- IF($G807="w",Parameter!$B$3,Parameter!$D$3))/IF($G807="w",Parameter!$C$3,Parameter!$E$3)))</f>
        <v>0</v>
      </c>
      <c r="L807" s="105"/>
      <c r="M807" s="54">
        <f>IF(L807=0,0,TRUNC((100/(L807+0.24)- IF($G807="w",Parameter!$B$3,Parameter!$D$3))/IF($G807="w",Parameter!$C$3,Parameter!$E$3)))</f>
        <v>0</v>
      </c>
      <c r="N807" s="80"/>
      <c r="O807" s="79" t="s">
        <v>44</v>
      </c>
      <c r="P807" s="81"/>
      <c r="Q807" s="54">
        <f>IF($G807="m",0,IF(AND($P807=0,$N807=0),0,TRUNC((800/($N807*60+$P807)-IF($G807="w",Parameter!$B$6,Parameter!$D$6))/IF($G807="w",Parameter!$C$6,Parameter!$E$6))))</f>
        <v>0</v>
      </c>
      <c r="R807" s="106"/>
      <c r="S807" s="73">
        <f>IF(R807=0,0,TRUNC((2000/(R807)- IF(Q807="w",Parameter!$B$6,Parameter!$D$6))/IF(Q807="w",Parameter!$C$6,Parameter!$E$6)))</f>
        <v>0</v>
      </c>
      <c r="T807" s="106"/>
      <c r="U807" s="73">
        <f>IF(T807=0,0,TRUNC((2000/(T807)- IF(Q807="w",Parameter!$B$3,Parameter!$D$3))/IF(Q807="w",Parameter!$C$3,Parameter!$E$3)))</f>
        <v>0</v>
      </c>
      <c r="V807" s="80"/>
      <c r="W807" s="79" t="s">
        <v>44</v>
      </c>
      <c r="X807" s="81"/>
      <c r="Y807" s="54">
        <f>IF($G807="w",0,IF(AND($V807=0,$X807=0),0,TRUNC((1000/($V807*60+$X807)-IF($G807="w",Parameter!$B$6,Parameter!$D$6))/IF($G807="w",Parameter!$C$6,Parameter!$E$6))))</f>
        <v>0</v>
      </c>
      <c r="Z807" s="37"/>
      <c r="AA807" s="104">
        <f>IF(Z807=0,0,TRUNC((SQRT(Z807)- IF($G807="w",Parameter!$B$11,Parameter!$D$11))/IF($G807="w",Parameter!$C$11,Parameter!$E$11)))</f>
        <v>0</v>
      </c>
      <c r="AB807" s="105"/>
      <c r="AC807" s="104">
        <f>IF(AB807=0,0,TRUNC((SQRT(AB807)- IF($G807="w",Parameter!$B$10,Parameter!$D$10))/IF($G807="w",Parameter!$C$10,Parameter!$E$10)))</f>
        <v>0</v>
      </c>
      <c r="AD807" s="38"/>
      <c r="AE807" s="55">
        <f>IF(AD807=0,0,TRUNC((SQRT(AD807)- IF($G807="w",Parameter!$B$15,Parameter!$D$15))/IF($G807="w",Parameter!$C$15,Parameter!$E$15)))</f>
        <v>0</v>
      </c>
      <c r="AF807" s="32"/>
      <c r="AG807" s="55">
        <f>IF(AF807=0,0,TRUNC((SQRT(AF807)- IF($G807="w",Parameter!$B$12,Parameter!$D$12))/IF($G807="w",Parameter!$C$12,Parameter!$E$12)))</f>
        <v>0</v>
      </c>
      <c r="AH807" s="60">
        <f t="shared" si="169"/>
        <v>0</v>
      </c>
      <c r="AI807" s="61">
        <f>LOOKUP($F807,Urkunde!$A$2:$A$16,IF($G807="w",Urkunde!$B$2:$B$16,Urkunde!$D$2:$D$16))</f>
        <v>0</v>
      </c>
      <c r="AJ807" s="61">
        <f>LOOKUP($F807,Urkunde!$A$2:$A$16,IF($G807="w",Urkunde!$C$2:$C$16,Urkunde!$E$2:$E$16))</f>
        <v>0</v>
      </c>
      <c r="AK807" s="61" t="str">
        <f t="shared" si="170"/>
        <v>-</v>
      </c>
      <c r="AL807" s="29">
        <f t="shared" si="171"/>
        <v>0</v>
      </c>
      <c r="AM807" s="21">
        <f t="shared" si="172"/>
        <v>0</v>
      </c>
      <c r="AN807" s="21">
        <f t="shared" si="173"/>
        <v>0</v>
      </c>
      <c r="AO807" s="21">
        <f t="shared" si="174"/>
        <v>0</v>
      </c>
      <c r="AP807" s="21">
        <f t="shared" si="175"/>
        <v>0</v>
      </c>
      <c r="AQ807" s="21">
        <f t="shared" si="176"/>
        <v>0</v>
      </c>
      <c r="AR807" s="21">
        <f t="shared" si="177"/>
        <v>0</v>
      </c>
      <c r="AS807" s="21">
        <f t="shared" si="178"/>
        <v>0</v>
      </c>
      <c r="AT807" s="21">
        <f t="shared" si="179"/>
        <v>0</v>
      </c>
      <c r="AU807" s="21">
        <f t="shared" si="180"/>
        <v>0</v>
      </c>
      <c r="AV807" s="21">
        <f t="shared" si="181"/>
        <v>0</v>
      </c>
    </row>
    <row r="808" spans="1:48" ht="15.6" x14ac:dyDescent="0.3">
      <c r="A808" s="51"/>
      <c r="B808" s="50"/>
      <c r="C808" s="96"/>
      <c r="D808" s="96"/>
      <c r="E808" s="49"/>
      <c r="F808" s="52">
        <f t="shared" si="168"/>
        <v>0</v>
      </c>
      <c r="G808" s="48"/>
      <c r="H808" s="38"/>
      <c r="I808" s="54">
        <f>IF(H808=0,0,TRUNC((50/(H808+0.24)- IF($G808="w",Parameter!$B$3,Parameter!$D$3))/IF($G808="w",Parameter!$C$3,Parameter!$E$3)))</f>
        <v>0</v>
      </c>
      <c r="J808" s="105"/>
      <c r="K808" s="54">
        <f>IF(J808=0,0,TRUNC((75/(J808+0.24)- IF($G808="w",Parameter!$B$3,Parameter!$D$3))/IF($G808="w",Parameter!$C$3,Parameter!$E$3)))</f>
        <v>0</v>
      </c>
      <c r="L808" s="105"/>
      <c r="M808" s="54">
        <f>IF(L808=0,0,TRUNC((100/(L808+0.24)- IF($G808="w",Parameter!$B$3,Parameter!$D$3))/IF($G808="w",Parameter!$C$3,Parameter!$E$3)))</f>
        <v>0</v>
      </c>
      <c r="N808" s="80"/>
      <c r="O808" s="79" t="s">
        <v>44</v>
      </c>
      <c r="P808" s="81"/>
      <c r="Q808" s="54">
        <f>IF($G808="m",0,IF(AND($P808=0,$N808=0),0,TRUNC((800/($N808*60+$P808)-IF($G808="w",Parameter!$B$6,Parameter!$D$6))/IF($G808="w",Parameter!$C$6,Parameter!$E$6))))</f>
        <v>0</v>
      </c>
      <c r="R808" s="106"/>
      <c r="S808" s="73">
        <f>IF(R808=0,0,TRUNC((2000/(R808)- IF(Q808="w",Parameter!$B$6,Parameter!$D$6))/IF(Q808="w",Parameter!$C$6,Parameter!$E$6)))</f>
        <v>0</v>
      </c>
      <c r="T808" s="106"/>
      <c r="U808" s="73">
        <f>IF(T808=0,0,TRUNC((2000/(T808)- IF(Q808="w",Parameter!$B$3,Parameter!$D$3))/IF(Q808="w",Parameter!$C$3,Parameter!$E$3)))</f>
        <v>0</v>
      </c>
      <c r="V808" s="80"/>
      <c r="W808" s="79" t="s">
        <v>44</v>
      </c>
      <c r="X808" s="81"/>
      <c r="Y808" s="54">
        <f>IF($G808="w",0,IF(AND($V808=0,$X808=0),0,TRUNC((1000/($V808*60+$X808)-IF($G808="w",Parameter!$B$6,Parameter!$D$6))/IF($G808="w",Parameter!$C$6,Parameter!$E$6))))</f>
        <v>0</v>
      </c>
      <c r="Z808" s="37"/>
      <c r="AA808" s="104">
        <f>IF(Z808=0,0,TRUNC((SQRT(Z808)- IF($G808="w",Parameter!$B$11,Parameter!$D$11))/IF($G808="w",Parameter!$C$11,Parameter!$E$11)))</f>
        <v>0</v>
      </c>
      <c r="AB808" s="105"/>
      <c r="AC808" s="104">
        <f>IF(AB808=0,0,TRUNC((SQRT(AB808)- IF($G808="w",Parameter!$B$10,Parameter!$D$10))/IF($G808="w",Parameter!$C$10,Parameter!$E$10)))</f>
        <v>0</v>
      </c>
      <c r="AD808" s="38"/>
      <c r="AE808" s="55">
        <f>IF(AD808=0,0,TRUNC((SQRT(AD808)- IF($G808="w",Parameter!$B$15,Parameter!$D$15))/IF($G808="w",Parameter!$C$15,Parameter!$E$15)))</f>
        <v>0</v>
      </c>
      <c r="AF808" s="32"/>
      <c r="AG808" s="55">
        <f>IF(AF808=0,0,TRUNC((SQRT(AF808)- IF($G808="w",Parameter!$B$12,Parameter!$D$12))/IF($G808="w",Parameter!$C$12,Parameter!$E$12)))</f>
        <v>0</v>
      </c>
      <c r="AH808" s="60">
        <f t="shared" si="169"/>
        <v>0</v>
      </c>
      <c r="AI808" s="61">
        <f>LOOKUP($F808,Urkunde!$A$2:$A$16,IF($G808="w",Urkunde!$B$2:$B$16,Urkunde!$D$2:$D$16))</f>
        <v>0</v>
      </c>
      <c r="AJ808" s="61">
        <f>LOOKUP($F808,Urkunde!$A$2:$A$16,IF($G808="w",Urkunde!$C$2:$C$16,Urkunde!$E$2:$E$16))</f>
        <v>0</v>
      </c>
      <c r="AK808" s="61" t="str">
        <f t="shared" si="170"/>
        <v>-</v>
      </c>
      <c r="AL808" s="29">
        <f t="shared" si="171"/>
        <v>0</v>
      </c>
      <c r="AM808" s="21">
        <f t="shared" si="172"/>
        <v>0</v>
      </c>
      <c r="AN808" s="21">
        <f t="shared" si="173"/>
        <v>0</v>
      </c>
      <c r="AO808" s="21">
        <f t="shared" si="174"/>
        <v>0</v>
      </c>
      <c r="AP808" s="21">
        <f t="shared" si="175"/>
        <v>0</v>
      </c>
      <c r="AQ808" s="21">
        <f t="shared" si="176"/>
        <v>0</v>
      </c>
      <c r="AR808" s="21">
        <f t="shared" si="177"/>
        <v>0</v>
      </c>
      <c r="AS808" s="21">
        <f t="shared" si="178"/>
        <v>0</v>
      </c>
      <c r="AT808" s="21">
        <f t="shared" si="179"/>
        <v>0</v>
      </c>
      <c r="AU808" s="21">
        <f t="shared" si="180"/>
        <v>0</v>
      </c>
      <c r="AV808" s="21">
        <f t="shared" si="181"/>
        <v>0</v>
      </c>
    </row>
    <row r="809" spans="1:48" ht="15.6" x14ac:dyDescent="0.3">
      <c r="A809" s="51"/>
      <c r="B809" s="50"/>
      <c r="C809" s="96"/>
      <c r="D809" s="96"/>
      <c r="E809" s="49"/>
      <c r="F809" s="52">
        <f t="shared" si="168"/>
        <v>0</v>
      </c>
      <c r="G809" s="48"/>
      <c r="H809" s="38"/>
      <c r="I809" s="54">
        <f>IF(H809=0,0,TRUNC((50/(H809+0.24)- IF($G809="w",Parameter!$B$3,Parameter!$D$3))/IF($G809="w",Parameter!$C$3,Parameter!$E$3)))</f>
        <v>0</v>
      </c>
      <c r="J809" s="105"/>
      <c r="K809" s="54">
        <f>IF(J809=0,0,TRUNC((75/(J809+0.24)- IF($G809="w",Parameter!$B$3,Parameter!$D$3))/IF($G809="w",Parameter!$C$3,Parameter!$E$3)))</f>
        <v>0</v>
      </c>
      <c r="L809" s="105"/>
      <c r="M809" s="54">
        <f>IF(L809=0,0,TRUNC((100/(L809+0.24)- IF($G809="w",Parameter!$B$3,Parameter!$D$3))/IF($G809="w",Parameter!$C$3,Parameter!$E$3)))</f>
        <v>0</v>
      </c>
      <c r="N809" s="80"/>
      <c r="O809" s="79" t="s">
        <v>44</v>
      </c>
      <c r="P809" s="81"/>
      <c r="Q809" s="54">
        <f>IF($G809="m",0,IF(AND($P809=0,$N809=0),0,TRUNC((800/($N809*60+$P809)-IF($G809="w",Parameter!$B$6,Parameter!$D$6))/IF($G809="w",Parameter!$C$6,Parameter!$E$6))))</f>
        <v>0</v>
      </c>
      <c r="R809" s="106"/>
      <c r="S809" s="73">
        <f>IF(R809=0,0,TRUNC((2000/(R809)- IF(Q809="w",Parameter!$B$6,Parameter!$D$6))/IF(Q809="w",Parameter!$C$6,Parameter!$E$6)))</f>
        <v>0</v>
      </c>
      <c r="T809" s="106"/>
      <c r="U809" s="73">
        <f>IF(T809=0,0,TRUNC((2000/(T809)- IF(Q809="w",Parameter!$B$3,Parameter!$D$3))/IF(Q809="w",Parameter!$C$3,Parameter!$E$3)))</f>
        <v>0</v>
      </c>
      <c r="V809" s="80"/>
      <c r="W809" s="79" t="s">
        <v>44</v>
      </c>
      <c r="X809" s="81"/>
      <c r="Y809" s="54">
        <f>IF($G809="w",0,IF(AND($V809=0,$X809=0),0,TRUNC((1000/($V809*60+$X809)-IF($G809="w",Parameter!$B$6,Parameter!$D$6))/IF($G809="w",Parameter!$C$6,Parameter!$E$6))))</f>
        <v>0</v>
      </c>
      <c r="Z809" s="37"/>
      <c r="AA809" s="104">
        <f>IF(Z809=0,0,TRUNC((SQRT(Z809)- IF($G809="w",Parameter!$B$11,Parameter!$D$11))/IF($G809="w",Parameter!$C$11,Parameter!$E$11)))</f>
        <v>0</v>
      </c>
      <c r="AB809" s="105"/>
      <c r="AC809" s="104">
        <f>IF(AB809=0,0,TRUNC((SQRT(AB809)- IF($G809="w",Parameter!$B$10,Parameter!$D$10))/IF($G809="w",Parameter!$C$10,Parameter!$E$10)))</f>
        <v>0</v>
      </c>
      <c r="AD809" s="38"/>
      <c r="AE809" s="55">
        <f>IF(AD809=0,0,TRUNC((SQRT(AD809)- IF($G809="w",Parameter!$B$15,Parameter!$D$15))/IF($G809="w",Parameter!$C$15,Parameter!$E$15)))</f>
        <v>0</v>
      </c>
      <c r="AF809" s="32"/>
      <c r="AG809" s="55">
        <f>IF(AF809=0,0,TRUNC((SQRT(AF809)- IF($G809="w",Parameter!$B$12,Parameter!$D$12))/IF($G809="w",Parameter!$C$12,Parameter!$E$12)))</f>
        <v>0</v>
      </c>
      <c r="AH809" s="60">
        <f t="shared" si="169"/>
        <v>0</v>
      </c>
      <c r="AI809" s="61">
        <f>LOOKUP($F809,Urkunde!$A$2:$A$16,IF($G809="w",Urkunde!$B$2:$B$16,Urkunde!$D$2:$D$16))</f>
        <v>0</v>
      </c>
      <c r="AJ809" s="61">
        <f>LOOKUP($F809,Urkunde!$A$2:$A$16,IF($G809="w",Urkunde!$C$2:$C$16,Urkunde!$E$2:$E$16))</f>
        <v>0</v>
      </c>
      <c r="AK809" s="61" t="str">
        <f t="shared" si="170"/>
        <v>-</v>
      </c>
      <c r="AL809" s="29">
        <f t="shared" si="171"/>
        <v>0</v>
      </c>
      <c r="AM809" s="21">
        <f t="shared" si="172"/>
        <v>0</v>
      </c>
      <c r="AN809" s="21">
        <f t="shared" si="173"/>
        <v>0</v>
      </c>
      <c r="AO809" s="21">
        <f t="shared" si="174"/>
        <v>0</v>
      </c>
      <c r="AP809" s="21">
        <f t="shared" si="175"/>
        <v>0</v>
      </c>
      <c r="AQ809" s="21">
        <f t="shared" si="176"/>
        <v>0</v>
      </c>
      <c r="AR809" s="21">
        <f t="shared" si="177"/>
        <v>0</v>
      </c>
      <c r="AS809" s="21">
        <f t="shared" si="178"/>
        <v>0</v>
      </c>
      <c r="AT809" s="21">
        <f t="shared" si="179"/>
        <v>0</v>
      </c>
      <c r="AU809" s="21">
        <f t="shared" si="180"/>
        <v>0</v>
      </c>
      <c r="AV809" s="21">
        <f t="shared" si="181"/>
        <v>0</v>
      </c>
    </row>
    <row r="810" spans="1:48" ht="15.6" x14ac:dyDescent="0.3">
      <c r="A810" s="51"/>
      <c r="B810" s="50"/>
      <c r="C810" s="96"/>
      <c r="D810" s="96"/>
      <c r="E810" s="49"/>
      <c r="F810" s="52">
        <f t="shared" si="168"/>
        <v>0</v>
      </c>
      <c r="G810" s="48"/>
      <c r="H810" s="38"/>
      <c r="I810" s="54">
        <f>IF(H810=0,0,TRUNC((50/(H810+0.24)- IF($G810="w",Parameter!$B$3,Parameter!$D$3))/IF($G810="w",Parameter!$C$3,Parameter!$E$3)))</f>
        <v>0</v>
      </c>
      <c r="J810" s="105"/>
      <c r="K810" s="54">
        <f>IF(J810=0,0,TRUNC((75/(J810+0.24)- IF($G810="w",Parameter!$B$3,Parameter!$D$3))/IF($G810="w",Parameter!$C$3,Parameter!$E$3)))</f>
        <v>0</v>
      </c>
      <c r="L810" s="105"/>
      <c r="M810" s="54">
        <f>IF(L810=0,0,TRUNC((100/(L810+0.24)- IF($G810="w",Parameter!$B$3,Parameter!$D$3))/IF($G810="w",Parameter!$C$3,Parameter!$E$3)))</f>
        <v>0</v>
      </c>
      <c r="N810" s="80"/>
      <c r="O810" s="79" t="s">
        <v>44</v>
      </c>
      <c r="P810" s="81"/>
      <c r="Q810" s="54">
        <f>IF($G810="m",0,IF(AND($P810=0,$N810=0),0,TRUNC((800/($N810*60+$P810)-IF($G810="w",Parameter!$B$6,Parameter!$D$6))/IF($G810="w",Parameter!$C$6,Parameter!$E$6))))</f>
        <v>0</v>
      </c>
      <c r="R810" s="106"/>
      <c r="S810" s="73">
        <f>IF(R810=0,0,TRUNC((2000/(R810)- IF(Q810="w",Parameter!$B$6,Parameter!$D$6))/IF(Q810="w",Parameter!$C$6,Parameter!$E$6)))</f>
        <v>0</v>
      </c>
      <c r="T810" s="106"/>
      <c r="U810" s="73">
        <f>IF(T810=0,0,TRUNC((2000/(T810)- IF(Q810="w",Parameter!$B$3,Parameter!$D$3))/IF(Q810="w",Parameter!$C$3,Parameter!$E$3)))</f>
        <v>0</v>
      </c>
      <c r="V810" s="80"/>
      <c r="W810" s="79" t="s">
        <v>44</v>
      </c>
      <c r="X810" s="81"/>
      <c r="Y810" s="54">
        <f>IF($G810="w",0,IF(AND($V810=0,$X810=0),0,TRUNC((1000/($V810*60+$X810)-IF($G810="w",Parameter!$B$6,Parameter!$D$6))/IF($G810="w",Parameter!$C$6,Parameter!$E$6))))</f>
        <v>0</v>
      </c>
      <c r="Z810" s="37"/>
      <c r="AA810" s="104">
        <f>IF(Z810=0,0,TRUNC((SQRT(Z810)- IF($G810="w",Parameter!$B$11,Parameter!$D$11))/IF($G810="w",Parameter!$C$11,Parameter!$E$11)))</f>
        <v>0</v>
      </c>
      <c r="AB810" s="105"/>
      <c r="AC810" s="104">
        <f>IF(AB810=0,0,TRUNC((SQRT(AB810)- IF($G810="w",Parameter!$B$10,Parameter!$D$10))/IF($G810="w",Parameter!$C$10,Parameter!$E$10)))</f>
        <v>0</v>
      </c>
      <c r="AD810" s="38"/>
      <c r="AE810" s="55">
        <f>IF(AD810=0,0,TRUNC((SQRT(AD810)- IF($G810="w",Parameter!$B$15,Parameter!$D$15))/IF($G810="w",Parameter!$C$15,Parameter!$E$15)))</f>
        <v>0</v>
      </c>
      <c r="AF810" s="32"/>
      <c r="AG810" s="55">
        <f>IF(AF810=0,0,TRUNC((SQRT(AF810)- IF($G810="w",Parameter!$B$12,Parameter!$D$12))/IF($G810="w",Parameter!$C$12,Parameter!$E$12)))</f>
        <v>0</v>
      </c>
      <c r="AH810" s="60">
        <f t="shared" si="169"/>
        <v>0</v>
      </c>
      <c r="AI810" s="61">
        <f>LOOKUP($F810,Urkunde!$A$2:$A$16,IF($G810="w",Urkunde!$B$2:$B$16,Urkunde!$D$2:$D$16))</f>
        <v>0</v>
      </c>
      <c r="AJ810" s="61">
        <f>LOOKUP($F810,Urkunde!$A$2:$A$16,IF($G810="w",Urkunde!$C$2:$C$16,Urkunde!$E$2:$E$16))</f>
        <v>0</v>
      </c>
      <c r="AK810" s="61" t="str">
        <f t="shared" si="170"/>
        <v>-</v>
      </c>
      <c r="AL810" s="29">
        <f t="shared" si="171"/>
        <v>0</v>
      </c>
      <c r="AM810" s="21">
        <f t="shared" si="172"/>
        <v>0</v>
      </c>
      <c r="AN810" s="21">
        <f t="shared" si="173"/>
        <v>0</v>
      </c>
      <c r="AO810" s="21">
        <f t="shared" si="174"/>
        <v>0</v>
      </c>
      <c r="AP810" s="21">
        <f t="shared" si="175"/>
        <v>0</v>
      </c>
      <c r="AQ810" s="21">
        <f t="shared" si="176"/>
        <v>0</v>
      </c>
      <c r="AR810" s="21">
        <f t="shared" si="177"/>
        <v>0</v>
      </c>
      <c r="AS810" s="21">
        <f t="shared" si="178"/>
        <v>0</v>
      </c>
      <c r="AT810" s="21">
        <f t="shared" si="179"/>
        <v>0</v>
      </c>
      <c r="AU810" s="21">
        <f t="shared" si="180"/>
        <v>0</v>
      </c>
      <c r="AV810" s="21">
        <f t="shared" si="181"/>
        <v>0</v>
      </c>
    </row>
    <row r="811" spans="1:48" ht="15.6" x14ac:dyDescent="0.3">
      <c r="A811" s="51"/>
      <c r="B811" s="50"/>
      <c r="C811" s="96"/>
      <c r="D811" s="96"/>
      <c r="E811" s="49"/>
      <c r="F811" s="52">
        <f t="shared" si="168"/>
        <v>0</v>
      </c>
      <c r="G811" s="48"/>
      <c r="H811" s="38"/>
      <c r="I811" s="54">
        <f>IF(H811=0,0,TRUNC((50/(H811+0.24)- IF($G811="w",Parameter!$B$3,Parameter!$D$3))/IF($G811="w",Parameter!$C$3,Parameter!$E$3)))</f>
        <v>0</v>
      </c>
      <c r="J811" s="105"/>
      <c r="K811" s="54">
        <f>IF(J811=0,0,TRUNC((75/(J811+0.24)- IF($G811="w",Parameter!$B$3,Parameter!$D$3))/IF($G811="w",Parameter!$C$3,Parameter!$E$3)))</f>
        <v>0</v>
      </c>
      <c r="L811" s="105"/>
      <c r="M811" s="54">
        <f>IF(L811=0,0,TRUNC((100/(L811+0.24)- IF($G811="w",Parameter!$B$3,Parameter!$D$3))/IF($G811="w",Parameter!$C$3,Parameter!$E$3)))</f>
        <v>0</v>
      </c>
      <c r="N811" s="80"/>
      <c r="O811" s="79" t="s">
        <v>44</v>
      </c>
      <c r="P811" s="81"/>
      <c r="Q811" s="54">
        <f>IF($G811="m",0,IF(AND($P811=0,$N811=0),0,TRUNC((800/($N811*60+$P811)-IF($G811="w",Parameter!$B$6,Parameter!$D$6))/IF($G811="w",Parameter!$C$6,Parameter!$E$6))))</f>
        <v>0</v>
      </c>
      <c r="R811" s="106"/>
      <c r="S811" s="73">
        <f>IF(R811=0,0,TRUNC((2000/(R811)- IF(Q811="w",Parameter!$B$6,Parameter!$D$6))/IF(Q811="w",Parameter!$C$6,Parameter!$E$6)))</f>
        <v>0</v>
      </c>
      <c r="T811" s="106"/>
      <c r="U811" s="73">
        <f>IF(T811=0,0,TRUNC((2000/(T811)- IF(Q811="w",Parameter!$B$3,Parameter!$D$3))/IF(Q811="w",Parameter!$C$3,Parameter!$E$3)))</f>
        <v>0</v>
      </c>
      <c r="V811" s="80"/>
      <c r="W811" s="79" t="s">
        <v>44</v>
      </c>
      <c r="X811" s="81"/>
      <c r="Y811" s="54">
        <f>IF($G811="w",0,IF(AND($V811=0,$X811=0),0,TRUNC((1000/($V811*60+$X811)-IF($G811="w",Parameter!$B$6,Parameter!$D$6))/IF($G811="w",Parameter!$C$6,Parameter!$E$6))))</f>
        <v>0</v>
      </c>
      <c r="Z811" s="37"/>
      <c r="AA811" s="104">
        <f>IF(Z811=0,0,TRUNC((SQRT(Z811)- IF($G811="w",Parameter!$B$11,Parameter!$D$11))/IF($G811="w",Parameter!$C$11,Parameter!$E$11)))</f>
        <v>0</v>
      </c>
      <c r="AB811" s="105"/>
      <c r="AC811" s="104">
        <f>IF(AB811=0,0,TRUNC((SQRT(AB811)- IF($G811="w",Parameter!$B$10,Parameter!$D$10))/IF($G811="w",Parameter!$C$10,Parameter!$E$10)))</f>
        <v>0</v>
      </c>
      <c r="AD811" s="38"/>
      <c r="AE811" s="55">
        <f>IF(AD811=0,0,TRUNC((SQRT(AD811)- IF($G811="w",Parameter!$B$15,Parameter!$D$15))/IF($G811="w",Parameter!$C$15,Parameter!$E$15)))</f>
        <v>0</v>
      </c>
      <c r="AF811" s="32"/>
      <c r="AG811" s="55">
        <f>IF(AF811=0,0,TRUNC((SQRT(AF811)- IF($G811="w",Parameter!$B$12,Parameter!$D$12))/IF($G811="w",Parameter!$C$12,Parameter!$E$12)))</f>
        <v>0</v>
      </c>
      <c r="AH811" s="60">
        <f t="shared" si="169"/>
        <v>0</v>
      </c>
      <c r="AI811" s="61">
        <f>LOOKUP($F811,Urkunde!$A$2:$A$16,IF($G811="w",Urkunde!$B$2:$B$16,Urkunde!$D$2:$D$16))</f>
        <v>0</v>
      </c>
      <c r="AJ811" s="61">
        <f>LOOKUP($F811,Urkunde!$A$2:$A$16,IF($G811="w",Urkunde!$C$2:$C$16,Urkunde!$E$2:$E$16))</f>
        <v>0</v>
      </c>
      <c r="AK811" s="61" t="str">
        <f t="shared" si="170"/>
        <v>-</v>
      </c>
      <c r="AL811" s="29">
        <f t="shared" si="171"/>
        <v>0</v>
      </c>
      <c r="AM811" s="21">
        <f t="shared" si="172"/>
        <v>0</v>
      </c>
      <c r="AN811" s="21">
        <f t="shared" si="173"/>
        <v>0</v>
      </c>
      <c r="AO811" s="21">
        <f t="shared" si="174"/>
        <v>0</v>
      </c>
      <c r="AP811" s="21">
        <f t="shared" si="175"/>
        <v>0</v>
      </c>
      <c r="AQ811" s="21">
        <f t="shared" si="176"/>
        <v>0</v>
      </c>
      <c r="AR811" s="21">
        <f t="shared" si="177"/>
        <v>0</v>
      </c>
      <c r="AS811" s="21">
        <f t="shared" si="178"/>
        <v>0</v>
      </c>
      <c r="AT811" s="21">
        <f t="shared" si="179"/>
        <v>0</v>
      </c>
      <c r="AU811" s="21">
        <f t="shared" si="180"/>
        <v>0</v>
      </c>
      <c r="AV811" s="21">
        <f t="shared" si="181"/>
        <v>0</v>
      </c>
    </row>
    <row r="812" spans="1:48" ht="15.6" x14ac:dyDescent="0.3">
      <c r="A812" s="51"/>
      <c r="B812" s="50"/>
      <c r="C812" s="96"/>
      <c r="D812" s="96"/>
      <c r="E812" s="49"/>
      <c r="F812" s="52">
        <f t="shared" si="168"/>
        <v>0</v>
      </c>
      <c r="G812" s="48"/>
      <c r="H812" s="38"/>
      <c r="I812" s="54">
        <f>IF(H812=0,0,TRUNC((50/(H812+0.24)- IF($G812="w",Parameter!$B$3,Parameter!$D$3))/IF($G812="w",Parameter!$C$3,Parameter!$E$3)))</f>
        <v>0</v>
      </c>
      <c r="J812" s="105"/>
      <c r="K812" s="54">
        <f>IF(J812=0,0,TRUNC((75/(J812+0.24)- IF($G812="w",Parameter!$B$3,Parameter!$D$3))/IF($G812="w",Parameter!$C$3,Parameter!$E$3)))</f>
        <v>0</v>
      </c>
      <c r="L812" s="105"/>
      <c r="M812" s="54">
        <f>IF(L812=0,0,TRUNC((100/(L812+0.24)- IF($G812="w",Parameter!$B$3,Parameter!$D$3))/IF($G812="w",Parameter!$C$3,Parameter!$E$3)))</f>
        <v>0</v>
      </c>
      <c r="N812" s="80"/>
      <c r="O812" s="79" t="s">
        <v>44</v>
      </c>
      <c r="P812" s="81"/>
      <c r="Q812" s="54">
        <f>IF($G812="m",0,IF(AND($P812=0,$N812=0),0,TRUNC((800/($N812*60+$P812)-IF($G812="w",Parameter!$B$6,Parameter!$D$6))/IF($G812="w",Parameter!$C$6,Parameter!$E$6))))</f>
        <v>0</v>
      </c>
      <c r="R812" s="106"/>
      <c r="S812" s="73">
        <f>IF(R812=0,0,TRUNC((2000/(R812)- IF(Q812="w",Parameter!$B$6,Parameter!$D$6))/IF(Q812="w",Parameter!$C$6,Parameter!$E$6)))</f>
        <v>0</v>
      </c>
      <c r="T812" s="106"/>
      <c r="U812" s="73">
        <f>IF(T812=0,0,TRUNC((2000/(T812)- IF(Q812="w",Parameter!$B$3,Parameter!$D$3))/IF(Q812="w",Parameter!$C$3,Parameter!$E$3)))</f>
        <v>0</v>
      </c>
      <c r="V812" s="80"/>
      <c r="W812" s="79" t="s">
        <v>44</v>
      </c>
      <c r="X812" s="81"/>
      <c r="Y812" s="54">
        <f>IF($G812="w",0,IF(AND($V812=0,$X812=0),0,TRUNC((1000/($V812*60+$X812)-IF($G812="w",Parameter!$B$6,Parameter!$D$6))/IF($G812="w",Parameter!$C$6,Parameter!$E$6))))</f>
        <v>0</v>
      </c>
      <c r="Z812" s="37"/>
      <c r="AA812" s="104">
        <f>IF(Z812=0,0,TRUNC((SQRT(Z812)- IF($G812="w",Parameter!$B$11,Parameter!$D$11))/IF($G812="w",Parameter!$C$11,Parameter!$E$11)))</f>
        <v>0</v>
      </c>
      <c r="AB812" s="105"/>
      <c r="AC812" s="104">
        <f>IF(AB812=0,0,TRUNC((SQRT(AB812)- IF($G812="w",Parameter!$B$10,Parameter!$D$10))/IF($G812="w",Parameter!$C$10,Parameter!$E$10)))</f>
        <v>0</v>
      </c>
      <c r="AD812" s="38"/>
      <c r="AE812" s="55">
        <f>IF(AD812=0,0,TRUNC((SQRT(AD812)- IF($G812="w",Parameter!$B$15,Parameter!$D$15))/IF($G812="w",Parameter!$C$15,Parameter!$E$15)))</f>
        <v>0</v>
      </c>
      <c r="AF812" s="32"/>
      <c r="AG812" s="55">
        <f>IF(AF812=0,0,TRUNC((SQRT(AF812)- IF($G812="w",Parameter!$B$12,Parameter!$D$12))/IF($G812="w",Parameter!$C$12,Parameter!$E$12)))</f>
        <v>0</v>
      </c>
      <c r="AH812" s="60">
        <f t="shared" si="169"/>
        <v>0</v>
      </c>
      <c r="AI812" s="61">
        <f>LOOKUP($F812,Urkunde!$A$2:$A$16,IF($G812="w",Urkunde!$B$2:$B$16,Urkunde!$D$2:$D$16))</f>
        <v>0</v>
      </c>
      <c r="AJ812" s="61">
        <f>LOOKUP($F812,Urkunde!$A$2:$A$16,IF($G812="w",Urkunde!$C$2:$C$16,Urkunde!$E$2:$E$16))</f>
        <v>0</v>
      </c>
      <c r="AK812" s="61" t="str">
        <f t="shared" si="170"/>
        <v>-</v>
      </c>
      <c r="AL812" s="29">
        <f t="shared" si="171"/>
        <v>0</v>
      </c>
      <c r="AM812" s="21">
        <f t="shared" si="172"/>
        <v>0</v>
      </c>
      <c r="AN812" s="21">
        <f t="shared" si="173"/>
        <v>0</v>
      </c>
      <c r="AO812" s="21">
        <f t="shared" si="174"/>
        <v>0</v>
      </c>
      <c r="AP812" s="21">
        <f t="shared" si="175"/>
        <v>0</v>
      </c>
      <c r="AQ812" s="21">
        <f t="shared" si="176"/>
        <v>0</v>
      </c>
      <c r="AR812" s="21">
        <f t="shared" si="177"/>
        <v>0</v>
      </c>
      <c r="AS812" s="21">
        <f t="shared" si="178"/>
        <v>0</v>
      </c>
      <c r="AT812" s="21">
        <f t="shared" si="179"/>
        <v>0</v>
      </c>
      <c r="AU812" s="21">
        <f t="shared" si="180"/>
        <v>0</v>
      </c>
      <c r="AV812" s="21">
        <f t="shared" si="181"/>
        <v>0</v>
      </c>
    </row>
    <row r="813" spans="1:48" ht="15.6" x14ac:dyDescent="0.3">
      <c r="A813" s="51"/>
      <c r="B813" s="50"/>
      <c r="C813" s="96"/>
      <c r="D813" s="96"/>
      <c r="E813" s="49"/>
      <c r="F813" s="52">
        <f t="shared" si="168"/>
        <v>0</v>
      </c>
      <c r="G813" s="48"/>
      <c r="H813" s="38"/>
      <c r="I813" s="54">
        <f>IF(H813=0,0,TRUNC((50/(H813+0.24)- IF($G813="w",Parameter!$B$3,Parameter!$D$3))/IF($G813="w",Parameter!$C$3,Parameter!$E$3)))</f>
        <v>0</v>
      </c>
      <c r="J813" s="105"/>
      <c r="K813" s="54">
        <f>IF(J813=0,0,TRUNC((75/(J813+0.24)- IF($G813="w",Parameter!$B$3,Parameter!$D$3))/IF($G813="w",Parameter!$C$3,Parameter!$E$3)))</f>
        <v>0</v>
      </c>
      <c r="L813" s="105"/>
      <c r="M813" s="54">
        <f>IF(L813=0,0,TRUNC((100/(L813+0.24)- IF($G813="w",Parameter!$B$3,Parameter!$D$3))/IF($G813="w",Parameter!$C$3,Parameter!$E$3)))</f>
        <v>0</v>
      </c>
      <c r="N813" s="80"/>
      <c r="O813" s="79" t="s">
        <v>44</v>
      </c>
      <c r="P813" s="81"/>
      <c r="Q813" s="54">
        <f>IF($G813="m",0,IF(AND($P813=0,$N813=0),0,TRUNC((800/($N813*60+$P813)-IF($G813="w",Parameter!$B$6,Parameter!$D$6))/IF($G813="w",Parameter!$C$6,Parameter!$E$6))))</f>
        <v>0</v>
      </c>
      <c r="R813" s="106"/>
      <c r="S813" s="73">
        <f>IF(R813=0,0,TRUNC((2000/(R813)- IF(Q813="w",Parameter!$B$6,Parameter!$D$6))/IF(Q813="w",Parameter!$C$6,Parameter!$E$6)))</f>
        <v>0</v>
      </c>
      <c r="T813" s="106"/>
      <c r="U813" s="73">
        <f>IF(T813=0,0,TRUNC((2000/(T813)- IF(Q813="w",Parameter!$B$3,Parameter!$D$3))/IF(Q813="w",Parameter!$C$3,Parameter!$E$3)))</f>
        <v>0</v>
      </c>
      <c r="V813" s="80"/>
      <c r="W813" s="79" t="s">
        <v>44</v>
      </c>
      <c r="X813" s="81"/>
      <c r="Y813" s="54">
        <f>IF($G813="w",0,IF(AND($V813=0,$X813=0),0,TRUNC((1000/($V813*60+$X813)-IF($G813="w",Parameter!$B$6,Parameter!$D$6))/IF($G813="w",Parameter!$C$6,Parameter!$E$6))))</f>
        <v>0</v>
      </c>
      <c r="Z813" s="37"/>
      <c r="AA813" s="104">
        <f>IF(Z813=0,0,TRUNC((SQRT(Z813)- IF($G813="w",Parameter!$B$11,Parameter!$D$11))/IF($G813="w",Parameter!$C$11,Parameter!$E$11)))</f>
        <v>0</v>
      </c>
      <c r="AB813" s="105"/>
      <c r="AC813" s="104">
        <f>IF(AB813=0,0,TRUNC((SQRT(AB813)- IF($G813="w",Parameter!$B$10,Parameter!$D$10))/IF($G813="w",Parameter!$C$10,Parameter!$E$10)))</f>
        <v>0</v>
      </c>
      <c r="AD813" s="38"/>
      <c r="AE813" s="55">
        <f>IF(AD813=0,0,TRUNC((SQRT(AD813)- IF($G813="w",Parameter!$B$15,Parameter!$D$15))/IF($G813="w",Parameter!$C$15,Parameter!$E$15)))</f>
        <v>0</v>
      </c>
      <c r="AF813" s="32"/>
      <c r="AG813" s="55">
        <f>IF(AF813=0,0,TRUNC((SQRT(AF813)- IF($G813="w",Parameter!$B$12,Parameter!$D$12))/IF($G813="w",Parameter!$C$12,Parameter!$E$12)))</f>
        <v>0</v>
      </c>
      <c r="AH813" s="60">
        <f t="shared" si="169"/>
        <v>0</v>
      </c>
      <c r="AI813" s="61">
        <f>LOOKUP($F813,Urkunde!$A$2:$A$16,IF($G813="w",Urkunde!$B$2:$B$16,Urkunde!$D$2:$D$16))</f>
        <v>0</v>
      </c>
      <c r="AJ813" s="61">
        <f>LOOKUP($F813,Urkunde!$A$2:$A$16,IF($G813="w",Urkunde!$C$2:$C$16,Urkunde!$E$2:$E$16))</f>
        <v>0</v>
      </c>
      <c r="AK813" s="61" t="str">
        <f t="shared" si="170"/>
        <v>-</v>
      </c>
      <c r="AL813" s="29">
        <f t="shared" si="171"/>
        <v>0</v>
      </c>
      <c r="AM813" s="21">
        <f t="shared" si="172"/>
        <v>0</v>
      </c>
      <c r="AN813" s="21">
        <f t="shared" si="173"/>
        <v>0</v>
      </c>
      <c r="AO813" s="21">
        <f t="shared" si="174"/>
        <v>0</v>
      </c>
      <c r="AP813" s="21">
        <f t="shared" si="175"/>
        <v>0</v>
      </c>
      <c r="AQ813" s="21">
        <f t="shared" si="176"/>
        <v>0</v>
      </c>
      <c r="AR813" s="21">
        <f t="shared" si="177"/>
        <v>0</v>
      </c>
      <c r="AS813" s="21">
        <f t="shared" si="178"/>
        <v>0</v>
      </c>
      <c r="AT813" s="21">
        <f t="shared" si="179"/>
        <v>0</v>
      </c>
      <c r="AU813" s="21">
        <f t="shared" si="180"/>
        <v>0</v>
      </c>
      <c r="AV813" s="21">
        <f t="shared" si="181"/>
        <v>0</v>
      </c>
    </row>
    <row r="814" spans="1:48" ht="15.6" x14ac:dyDescent="0.3">
      <c r="A814" s="51"/>
      <c r="B814" s="50"/>
      <c r="C814" s="96"/>
      <c r="D814" s="96"/>
      <c r="E814" s="49"/>
      <c r="F814" s="52">
        <f t="shared" si="168"/>
        <v>0</v>
      </c>
      <c r="G814" s="48"/>
      <c r="H814" s="38"/>
      <c r="I814" s="54">
        <f>IF(H814=0,0,TRUNC((50/(H814+0.24)- IF($G814="w",Parameter!$B$3,Parameter!$D$3))/IF($G814="w",Parameter!$C$3,Parameter!$E$3)))</f>
        <v>0</v>
      </c>
      <c r="J814" s="105"/>
      <c r="K814" s="54">
        <f>IF(J814=0,0,TRUNC((75/(J814+0.24)- IF($G814="w",Parameter!$B$3,Parameter!$D$3))/IF($G814="w",Parameter!$C$3,Parameter!$E$3)))</f>
        <v>0</v>
      </c>
      <c r="L814" s="105"/>
      <c r="M814" s="54">
        <f>IF(L814=0,0,TRUNC((100/(L814+0.24)- IF($G814="w",Parameter!$B$3,Parameter!$D$3))/IF($G814="w",Parameter!$C$3,Parameter!$E$3)))</f>
        <v>0</v>
      </c>
      <c r="N814" s="80"/>
      <c r="O814" s="79" t="s">
        <v>44</v>
      </c>
      <c r="P814" s="81"/>
      <c r="Q814" s="54">
        <f>IF($G814="m",0,IF(AND($P814=0,$N814=0),0,TRUNC((800/($N814*60+$P814)-IF($G814="w",Parameter!$B$6,Parameter!$D$6))/IF($G814="w",Parameter!$C$6,Parameter!$E$6))))</f>
        <v>0</v>
      </c>
      <c r="R814" s="106"/>
      <c r="S814" s="73">
        <f>IF(R814=0,0,TRUNC((2000/(R814)- IF(Q814="w",Parameter!$B$6,Parameter!$D$6))/IF(Q814="w",Parameter!$C$6,Parameter!$E$6)))</f>
        <v>0</v>
      </c>
      <c r="T814" s="106"/>
      <c r="U814" s="73">
        <f>IF(T814=0,0,TRUNC((2000/(T814)- IF(Q814="w",Parameter!$B$3,Parameter!$D$3))/IF(Q814="w",Parameter!$C$3,Parameter!$E$3)))</f>
        <v>0</v>
      </c>
      <c r="V814" s="80"/>
      <c r="W814" s="79" t="s">
        <v>44</v>
      </c>
      <c r="X814" s="81"/>
      <c r="Y814" s="54">
        <f>IF($G814="w",0,IF(AND($V814=0,$X814=0),0,TRUNC((1000/($V814*60+$X814)-IF($G814="w",Parameter!$B$6,Parameter!$D$6))/IF($G814="w",Parameter!$C$6,Parameter!$E$6))))</f>
        <v>0</v>
      </c>
      <c r="Z814" s="37"/>
      <c r="AA814" s="104">
        <f>IF(Z814=0,0,TRUNC((SQRT(Z814)- IF($G814="w",Parameter!$B$11,Parameter!$D$11))/IF($G814="w",Parameter!$C$11,Parameter!$E$11)))</f>
        <v>0</v>
      </c>
      <c r="AB814" s="105"/>
      <c r="AC814" s="104">
        <f>IF(AB814=0,0,TRUNC((SQRT(AB814)- IF($G814="w",Parameter!$B$10,Parameter!$D$10))/IF($G814="w",Parameter!$C$10,Parameter!$E$10)))</f>
        <v>0</v>
      </c>
      <c r="AD814" s="38"/>
      <c r="AE814" s="55">
        <f>IF(AD814=0,0,TRUNC((SQRT(AD814)- IF($G814="w",Parameter!$B$15,Parameter!$D$15))/IF($G814="w",Parameter!$C$15,Parameter!$E$15)))</f>
        <v>0</v>
      </c>
      <c r="AF814" s="32"/>
      <c r="AG814" s="55">
        <f>IF(AF814=0,0,TRUNC((SQRT(AF814)- IF($G814="w",Parameter!$B$12,Parameter!$D$12))/IF($G814="w",Parameter!$C$12,Parameter!$E$12)))</f>
        <v>0</v>
      </c>
      <c r="AH814" s="60">
        <f t="shared" si="169"/>
        <v>0</v>
      </c>
      <c r="AI814" s="61">
        <f>LOOKUP($F814,Urkunde!$A$2:$A$16,IF($G814="w",Urkunde!$B$2:$B$16,Urkunde!$D$2:$D$16))</f>
        <v>0</v>
      </c>
      <c r="AJ814" s="61">
        <f>LOOKUP($F814,Urkunde!$A$2:$A$16,IF($G814="w",Urkunde!$C$2:$C$16,Urkunde!$E$2:$E$16))</f>
        <v>0</v>
      </c>
      <c r="AK814" s="61" t="str">
        <f t="shared" si="170"/>
        <v>-</v>
      </c>
      <c r="AL814" s="29">
        <f t="shared" si="171"/>
        <v>0</v>
      </c>
      <c r="AM814" s="21">
        <f t="shared" si="172"/>
        <v>0</v>
      </c>
      <c r="AN814" s="21">
        <f t="shared" si="173"/>
        <v>0</v>
      </c>
      <c r="AO814" s="21">
        <f t="shared" si="174"/>
        <v>0</v>
      </c>
      <c r="AP814" s="21">
        <f t="shared" si="175"/>
        <v>0</v>
      </c>
      <c r="AQ814" s="21">
        <f t="shared" si="176"/>
        <v>0</v>
      </c>
      <c r="AR814" s="21">
        <f t="shared" si="177"/>
        <v>0</v>
      </c>
      <c r="AS814" s="21">
        <f t="shared" si="178"/>
        <v>0</v>
      </c>
      <c r="AT814" s="21">
        <f t="shared" si="179"/>
        <v>0</v>
      </c>
      <c r="AU814" s="21">
        <f t="shared" si="180"/>
        <v>0</v>
      </c>
      <c r="AV814" s="21">
        <f t="shared" si="181"/>
        <v>0</v>
      </c>
    </row>
    <row r="815" spans="1:48" ht="15.6" x14ac:dyDescent="0.3">
      <c r="A815" s="51"/>
      <c r="B815" s="50"/>
      <c r="C815" s="96"/>
      <c r="D815" s="96"/>
      <c r="E815" s="49"/>
      <c r="F815" s="52">
        <f t="shared" si="168"/>
        <v>0</v>
      </c>
      <c r="G815" s="48"/>
      <c r="H815" s="38"/>
      <c r="I815" s="54">
        <f>IF(H815=0,0,TRUNC((50/(H815+0.24)- IF($G815="w",Parameter!$B$3,Parameter!$D$3))/IF($G815="w",Parameter!$C$3,Parameter!$E$3)))</f>
        <v>0</v>
      </c>
      <c r="J815" s="105"/>
      <c r="K815" s="54">
        <f>IF(J815=0,0,TRUNC((75/(J815+0.24)- IF($G815="w",Parameter!$B$3,Parameter!$D$3))/IF($G815="w",Parameter!$C$3,Parameter!$E$3)))</f>
        <v>0</v>
      </c>
      <c r="L815" s="105"/>
      <c r="M815" s="54">
        <f>IF(L815=0,0,TRUNC((100/(L815+0.24)- IF($G815="w",Parameter!$B$3,Parameter!$D$3))/IF($G815="w",Parameter!$C$3,Parameter!$E$3)))</f>
        <v>0</v>
      </c>
      <c r="N815" s="80"/>
      <c r="O815" s="79" t="s">
        <v>44</v>
      </c>
      <c r="P815" s="81"/>
      <c r="Q815" s="54">
        <f>IF($G815="m",0,IF(AND($P815=0,$N815=0),0,TRUNC((800/($N815*60+$P815)-IF($G815="w",Parameter!$B$6,Parameter!$D$6))/IF($G815="w",Parameter!$C$6,Parameter!$E$6))))</f>
        <v>0</v>
      </c>
      <c r="R815" s="106"/>
      <c r="S815" s="73">
        <f>IF(R815=0,0,TRUNC((2000/(R815)- IF(Q815="w",Parameter!$B$6,Parameter!$D$6))/IF(Q815="w",Parameter!$C$6,Parameter!$E$6)))</f>
        <v>0</v>
      </c>
      <c r="T815" s="106"/>
      <c r="U815" s="73">
        <f>IF(T815=0,0,TRUNC((2000/(T815)- IF(Q815="w",Parameter!$B$3,Parameter!$D$3))/IF(Q815="w",Parameter!$C$3,Parameter!$E$3)))</f>
        <v>0</v>
      </c>
      <c r="V815" s="80"/>
      <c r="W815" s="79" t="s">
        <v>44</v>
      </c>
      <c r="X815" s="81"/>
      <c r="Y815" s="54">
        <f>IF($G815="w",0,IF(AND($V815=0,$X815=0),0,TRUNC((1000/($V815*60+$X815)-IF($G815="w",Parameter!$B$6,Parameter!$D$6))/IF($G815="w",Parameter!$C$6,Parameter!$E$6))))</f>
        <v>0</v>
      </c>
      <c r="Z815" s="37"/>
      <c r="AA815" s="104">
        <f>IF(Z815=0,0,TRUNC((SQRT(Z815)- IF($G815="w",Parameter!$B$11,Parameter!$D$11))/IF($G815="w",Parameter!$C$11,Parameter!$E$11)))</f>
        <v>0</v>
      </c>
      <c r="AB815" s="105"/>
      <c r="AC815" s="104">
        <f>IF(AB815=0,0,TRUNC((SQRT(AB815)- IF($G815="w",Parameter!$B$10,Parameter!$D$10))/IF($G815="w",Parameter!$C$10,Parameter!$E$10)))</f>
        <v>0</v>
      </c>
      <c r="AD815" s="38"/>
      <c r="AE815" s="55">
        <f>IF(AD815=0,0,TRUNC((SQRT(AD815)- IF($G815="w",Parameter!$B$15,Parameter!$D$15))/IF($G815="w",Parameter!$C$15,Parameter!$E$15)))</f>
        <v>0</v>
      </c>
      <c r="AF815" s="32"/>
      <c r="AG815" s="55">
        <f>IF(AF815=0,0,TRUNC((SQRT(AF815)- IF($G815="w",Parameter!$B$12,Parameter!$D$12))/IF($G815="w",Parameter!$C$12,Parameter!$E$12)))</f>
        <v>0</v>
      </c>
      <c r="AH815" s="60">
        <f t="shared" si="169"/>
        <v>0</v>
      </c>
      <c r="AI815" s="61">
        <f>LOOKUP($F815,Urkunde!$A$2:$A$16,IF($G815="w",Urkunde!$B$2:$B$16,Urkunde!$D$2:$D$16))</f>
        <v>0</v>
      </c>
      <c r="AJ815" s="61">
        <f>LOOKUP($F815,Urkunde!$A$2:$A$16,IF($G815="w",Urkunde!$C$2:$C$16,Urkunde!$E$2:$E$16))</f>
        <v>0</v>
      </c>
      <c r="AK815" s="61" t="str">
        <f t="shared" si="170"/>
        <v>-</v>
      </c>
      <c r="AL815" s="29">
        <f t="shared" si="171"/>
        <v>0</v>
      </c>
      <c r="AM815" s="21">
        <f t="shared" si="172"/>
        <v>0</v>
      </c>
      <c r="AN815" s="21">
        <f t="shared" si="173"/>
        <v>0</v>
      </c>
      <c r="AO815" s="21">
        <f t="shared" si="174"/>
        <v>0</v>
      </c>
      <c r="AP815" s="21">
        <f t="shared" si="175"/>
        <v>0</v>
      </c>
      <c r="AQ815" s="21">
        <f t="shared" si="176"/>
        <v>0</v>
      </c>
      <c r="AR815" s="21">
        <f t="shared" si="177"/>
        <v>0</v>
      </c>
      <c r="AS815" s="21">
        <f t="shared" si="178"/>
        <v>0</v>
      </c>
      <c r="AT815" s="21">
        <f t="shared" si="179"/>
        <v>0</v>
      </c>
      <c r="AU815" s="21">
        <f t="shared" si="180"/>
        <v>0</v>
      </c>
      <c r="AV815" s="21">
        <f t="shared" si="181"/>
        <v>0</v>
      </c>
    </row>
    <row r="816" spans="1:48" ht="15.6" x14ac:dyDescent="0.3">
      <c r="A816" s="51"/>
      <c r="B816" s="50"/>
      <c r="C816" s="96"/>
      <c r="D816" s="96"/>
      <c r="E816" s="49"/>
      <c r="F816" s="52">
        <f t="shared" si="168"/>
        <v>0</v>
      </c>
      <c r="G816" s="48"/>
      <c r="H816" s="38"/>
      <c r="I816" s="54">
        <f>IF(H816=0,0,TRUNC((50/(H816+0.24)- IF($G816="w",Parameter!$B$3,Parameter!$D$3))/IF($G816="w",Parameter!$C$3,Parameter!$E$3)))</f>
        <v>0</v>
      </c>
      <c r="J816" s="105"/>
      <c r="K816" s="54">
        <f>IF(J816=0,0,TRUNC((75/(J816+0.24)- IF($G816="w",Parameter!$B$3,Parameter!$D$3))/IF($G816="w",Parameter!$C$3,Parameter!$E$3)))</f>
        <v>0</v>
      </c>
      <c r="L816" s="105"/>
      <c r="M816" s="54">
        <f>IF(L816=0,0,TRUNC((100/(L816+0.24)- IF($G816="w",Parameter!$B$3,Parameter!$D$3))/IF($G816="w",Parameter!$C$3,Parameter!$E$3)))</f>
        <v>0</v>
      </c>
      <c r="N816" s="80"/>
      <c r="O816" s="79" t="s">
        <v>44</v>
      </c>
      <c r="P816" s="81"/>
      <c r="Q816" s="54">
        <f>IF($G816="m",0,IF(AND($P816=0,$N816=0),0,TRUNC((800/($N816*60+$P816)-IF($G816="w",Parameter!$B$6,Parameter!$D$6))/IF($G816="w",Parameter!$C$6,Parameter!$E$6))))</f>
        <v>0</v>
      </c>
      <c r="R816" s="106"/>
      <c r="S816" s="73">
        <f>IF(R816=0,0,TRUNC((2000/(R816)- IF(Q816="w",Parameter!$B$6,Parameter!$D$6))/IF(Q816="w",Parameter!$C$6,Parameter!$E$6)))</f>
        <v>0</v>
      </c>
      <c r="T816" s="106"/>
      <c r="U816" s="73">
        <f>IF(T816=0,0,TRUNC((2000/(T816)- IF(Q816="w",Parameter!$B$3,Parameter!$D$3))/IF(Q816="w",Parameter!$C$3,Parameter!$E$3)))</f>
        <v>0</v>
      </c>
      <c r="V816" s="80"/>
      <c r="W816" s="79" t="s">
        <v>44</v>
      </c>
      <c r="X816" s="81"/>
      <c r="Y816" s="54">
        <f>IF($G816="w",0,IF(AND($V816=0,$X816=0),0,TRUNC((1000/($V816*60+$X816)-IF($G816="w",Parameter!$B$6,Parameter!$D$6))/IF($G816="w",Parameter!$C$6,Parameter!$E$6))))</f>
        <v>0</v>
      </c>
      <c r="Z816" s="37"/>
      <c r="AA816" s="104">
        <f>IF(Z816=0,0,TRUNC((SQRT(Z816)- IF($G816="w",Parameter!$B$11,Parameter!$D$11))/IF($G816="w",Parameter!$C$11,Parameter!$E$11)))</f>
        <v>0</v>
      </c>
      <c r="AB816" s="105"/>
      <c r="AC816" s="104">
        <f>IF(AB816=0,0,TRUNC((SQRT(AB816)- IF($G816="w",Parameter!$B$10,Parameter!$D$10))/IF($G816="w",Parameter!$C$10,Parameter!$E$10)))</f>
        <v>0</v>
      </c>
      <c r="AD816" s="38"/>
      <c r="AE816" s="55">
        <f>IF(AD816=0,0,TRUNC((SQRT(AD816)- IF($G816="w",Parameter!$B$15,Parameter!$D$15))/IF($G816="w",Parameter!$C$15,Parameter!$E$15)))</f>
        <v>0</v>
      </c>
      <c r="AF816" s="32"/>
      <c r="AG816" s="55">
        <f>IF(AF816=0,0,TRUNC((SQRT(AF816)- IF($G816="w",Parameter!$B$12,Parameter!$D$12))/IF($G816="w",Parameter!$C$12,Parameter!$E$12)))</f>
        <v>0</v>
      </c>
      <c r="AH816" s="60">
        <f t="shared" si="169"/>
        <v>0</v>
      </c>
      <c r="AI816" s="61">
        <f>LOOKUP($F816,Urkunde!$A$2:$A$16,IF($G816="w",Urkunde!$B$2:$B$16,Urkunde!$D$2:$D$16))</f>
        <v>0</v>
      </c>
      <c r="AJ816" s="61">
        <f>LOOKUP($F816,Urkunde!$A$2:$A$16,IF($G816="w",Urkunde!$C$2:$C$16,Urkunde!$E$2:$E$16))</f>
        <v>0</v>
      </c>
      <c r="AK816" s="61" t="str">
        <f t="shared" si="170"/>
        <v>-</v>
      </c>
      <c r="AL816" s="29">
        <f t="shared" si="171"/>
        <v>0</v>
      </c>
      <c r="AM816" s="21">
        <f t="shared" si="172"/>
        <v>0</v>
      </c>
      <c r="AN816" s="21">
        <f t="shared" si="173"/>
        <v>0</v>
      </c>
      <c r="AO816" s="21">
        <f t="shared" si="174"/>
        <v>0</v>
      </c>
      <c r="AP816" s="21">
        <f t="shared" si="175"/>
        <v>0</v>
      </c>
      <c r="AQ816" s="21">
        <f t="shared" si="176"/>
        <v>0</v>
      </c>
      <c r="AR816" s="21">
        <f t="shared" si="177"/>
        <v>0</v>
      </c>
      <c r="AS816" s="21">
        <f t="shared" si="178"/>
        <v>0</v>
      </c>
      <c r="AT816" s="21">
        <f t="shared" si="179"/>
        <v>0</v>
      </c>
      <c r="AU816" s="21">
        <f t="shared" si="180"/>
        <v>0</v>
      </c>
      <c r="AV816" s="21">
        <f t="shared" si="181"/>
        <v>0</v>
      </c>
    </row>
    <row r="817" spans="1:48" ht="15.6" x14ac:dyDescent="0.3">
      <c r="A817" s="51"/>
      <c r="B817" s="50"/>
      <c r="C817" s="96"/>
      <c r="D817" s="96"/>
      <c r="E817" s="49"/>
      <c r="F817" s="52">
        <f t="shared" si="168"/>
        <v>0</v>
      </c>
      <c r="G817" s="48"/>
      <c r="H817" s="38"/>
      <c r="I817" s="54">
        <f>IF(H817=0,0,TRUNC((50/(H817+0.24)- IF($G817="w",Parameter!$B$3,Parameter!$D$3))/IF($G817="w",Parameter!$C$3,Parameter!$E$3)))</f>
        <v>0</v>
      </c>
      <c r="J817" s="105"/>
      <c r="K817" s="54">
        <f>IF(J817=0,0,TRUNC((75/(J817+0.24)- IF($G817="w",Parameter!$B$3,Parameter!$D$3))/IF($G817="w",Parameter!$C$3,Parameter!$E$3)))</f>
        <v>0</v>
      </c>
      <c r="L817" s="105"/>
      <c r="M817" s="54">
        <f>IF(L817=0,0,TRUNC((100/(L817+0.24)- IF($G817="w",Parameter!$B$3,Parameter!$D$3))/IF($G817="w",Parameter!$C$3,Parameter!$E$3)))</f>
        <v>0</v>
      </c>
      <c r="N817" s="80"/>
      <c r="O817" s="79" t="s">
        <v>44</v>
      </c>
      <c r="P817" s="81"/>
      <c r="Q817" s="54">
        <f>IF($G817="m",0,IF(AND($P817=0,$N817=0),0,TRUNC((800/($N817*60+$P817)-IF($G817="w",Parameter!$B$6,Parameter!$D$6))/IF($G817="w",Parameter!$C$6,Parameter!$E$6))))</f>
        <v>0</v>
      </c>
      <c r="R817" s="106"/>
      <c r="S817" s="73">
        <f>IF(R817=0,0,TRUNC((2000/(R817)- IF(Q817="w",Parameter!$B$6,Parameter!$D$6))/IF(Q817="w",Parameter!$C$6,Parameter!$E$6)))</f>
        <v>0</v>
      </c>
      <c r="T817" s="106"/>
      <c r="U817" s="73">
        <f>IF(T817=0,0,TRUNC((2000/(T817)- IF(Q817="w",Parameter!$B$3,Parameter!$D$3))/IF(Q817="w",Parameter!$C$3,Parameter!$E$3)))</f>
        <v>0</v>
      </c>
      <c r="V817" s="80"/>
      <c r="W817" s="79" t="s">
        <v>44</v>
      </c>
      <c r="X817" s="81"/>
      <c r="Y817" s="54">
        <f>IF($G817="w",0,IF(AND($V817=0,$X817=0),0,TRUNC((1000/($V817*60+$X817)-IF($G817="w",Parameter!$B$6,Parameter!$D$6))/IF($G817="w",Parameter!$C$6,Parameter!$E$6))))</f>
        <v>0</v>
      </c>
      <c r="Z817" s="37"/>
      <c r="AA817" s="104">
        <f>IF(Z817=0,0,TRUNC((SQRT(Z817)- IF($G817="w",Parameter!$B$11,Parameter!$D$11))/IF($G817="w",Parameter!$C$11,Parameter!$E$11)))</f>
        <v>0</v>
      </c>
      <c r="AB817" s="105"/>
      <c r="AC817" s="104">
        <f>IF(AB817=0,0,TRUNC((SQRT(AB817)- IF($G817="w",Parameter!$B$10,Parameter!$D$10))/IF($G817="w",Parameter!$C$10,Parameter!$E$10)))</f>
        <v>0</v>
      </c>
      <c r="AD817" s="38"/>
      <c r="AE817" s="55">
        <f>IF(AD817=0,0,TRUNC((SQRT(AD817)- IF($G817="w",Parameter!$B$15,Parameter!$D$15))/IF($G817="w",Parameter!$C$15,Parameter!$E$15)))</f>
        <v>0</v>
      </c>
      <c r="AF817" s="32"/>
      <c r="AG817" s="55">
        <f>IF(AF817=0,0,TRUNC((SQRT(AF817)- IF($G817="w",Parameter!$B$12,Parameter!$D$12))/IF($G817="w",Parameter!$C$12,Parameter!$E$12)))</f>
        <v>0</v>
      </c>
      <c r="AH817" s="60">
        <f t="shared" si="169"/>
        <v>0</v>
      </c>
      <c r="AI817" s="61">
        <f>LOOKUP($F817,Urkunde!$A$2:$A$16,IF($G817="w",Urkunde!$B$2:$B$16,Urkunde!$D$2:$D$16))</f>
        <v>0</v>
      </c>
      <c r="AJ817" s="61">
        <f>LOOKUP($F817,Urkunde!$A$2:$A$16,IF($G817="w",Urkunde!$C$2:$C$16,Urkunde!$E$2:$E$16))</f>
        <v>0</v>
      </c>
      <c r="AK817" s="61" t="str">
        <f t="shared" si="170"/>
        <v>-</v>
      </c>
      <c r="AL817" s="29">
        <f t="shared" si="171"/>
        <v>0</v>
      </c>
      <c r="AM817" s="21">
        <f t="shared" si="172"/>
        <v>0</v>
      </c>
      <c r="AN817" s="21">
        <f t="shared" si="173"/>
        <v>0</v>
      </c>
      <c r="AO817" s="21">
        <f t="shared" si="174"/>
        <v>0</v>
      </c>
      <c r="AP817" s="21">
        <f t="shared" si="175"/>
        <v>0</v>
      </c>
      <c r="AQ817" s="21">
        <f t="shared" si="176"/>
        <v>0</v>
      </c>
      <c r="AR817" s="21">
        <f t="shared" si="177"/>
        <v>0</v>
      </c>
      <c r="AS817" s="21">
        <f t="shared" si="178"/>
        <v>0</v>
      </c>
      <c r="AT817" s="21">
        <f t="shared" si="179"/>
        <v>0</v>
      </c>
      <c r="AU817" s="21">
        <f t="shared" si="180"/>
        <v>0</v>
      </c>
      <c r="AV817" s="21">
        <f t="shared" si="181"/>
        <v>0</v>
      </c>
    </row>
    <row r="818" spans="1:48" ht="15.6" x14ac:dyDescent="0.3">
      <c r="A818" s="51"/>
      <c r="B818" s="50"/>
      <c r="C818" s="96"/>
      <c r="D818" s="96"/>
      <c r="E818" s="49"/>
      <c r="F818" s="52">
        <f t="shared" si="168"/>
        <v>0</v>
      </c>
      <c r="G818" s="48"/>
      <c r="H818" s="38"/>
      <c r="I818" s="54">
        <f>IF(H818=0,0,TRUNC((50/(H818+0.24)- IF($G818="w",Parameter!$B$3,Parameter!$D$3))/IF($G818="w",Parameter!$C$3,Parameter!$E$3)))</f>
        <v>0</v>
      </c>
      <c r="J818" s="105"/>
      <c r="K818" s="54">
        <f>IF(J818=0,0,TRUNC((75/(J818+0.24)- IF($G818="w",Parameter!$B$3,Parameter!$D$3))/IF($G818="w",Parameter!$C$3,Parameter!$E$3)))</f>
        <v>0</v>
      </c>
      <c r="L818" s="105"/>
      <c r="M818" s="54">
        <f>IF(L818=0,0,TRUNC((100/(L818+0.24)- IF($G818="w",Parameter!$B$3,Parameter!$D$3))/IF($G818="w",Parameter!$C$3,Parameter!$E$3)))</f>
        <v>0</v>
      </c>
      <c r="N818" s="80"/>
      <c r="O818" s="79" t="s">
        <v>44</v>
      </c>
      <c r="P818" s="81"/>
      <c r="Q818" s="54">
        <f>IF($G818="m",0,IF(AND($P818=0,$N818=0),0,TRUNC((800/($N818*60+$P818)-IF($G818="w",Parameter!$B$6,Parameter!$D$6))/IF($G818="w",Parameter!$C$6,Parameter!$E$6))))</f>
        <v>0</v>
      </c>
      <c r="R818" s="106"/>
      <c r="S818" s="73">
        <f>IF(R818=0,0,TRUNC((2000/(R818)- IF(Q818="w",Parameter!$B$6,Parameter!$D$6))/IF(Q818="w",Parameter!$C$6,Parameter!$E$6)))</f>
        <v>0</v>
      </c>
      <c r="T818" s="106"/>
      <c r="U818" s="73">
        <f>IF(T818=0,0,TRUNC((2000/(T818)- IF(Q818="w",Parameter!$B$3,Parameter!$D$3))/IF(Q818="w",Parameter!$C$3,Parameter!$E$3)))</f>
        <v>0</v>
      </c>
      <c r="V818" s="80"/>
      <c r="W818" s="79" t="s">
        <v>44</v>
      </c>
      <c r="X818" s="81"/>
      <c r="Y818" s="54">
        <f>IF($G818="w",0,IF(AND($V818=0,$X818=0),0,TRUNC((1000/($V818*60+$X818)-IF($G818="w",Parameter!$B$6,Parameter!$D$6))/IF($G818="w",Parameter!$C$6,Parameter!$E$6))))</f>
        <v>0</v>
      </c>
      <c r="Z818" s="37"/>
      <c r="AA818" s="104">
        <f>IF(Z818=0,0,TRUNC((SQRT(Z818)- IF($G818="w",Parameter!$B$11,Parameter!$D$11))/IF($G818="w",Parameter!$C$11,Parameter!$E$11)))</f>
        <v>0</v>
      </c>
      <c r="AB818" s="105"/>
      <c r="AC818" s="104">
        <f>IF(AB818=0,0,TRUNC((SQRT(AB818)- IF($G818="w",Parameter!$B$10,Parameter!$D$10))/IF($G818="w",Parameter!$C$10,Parameter!$E$10)))</f>
        <v>0</v>
      </c>
      <c r="AD818" s="38"/>
      <c r="AE818" s="55">
        <f>IF(AD818=0,0,TRUNC((SQRT(AD818)- IF($G818="w",Parameter!$B$15,Parameter!$D$15))/IF($G818="w",Parameter!$C$15,Parameter!$E$15)))</f>
        <v>0</v>
      </c>
      <c r="AF818" s="32"/>
      <c r="AG818" s="55">
        <f>IF(AF818=0,0,TRUNC((SQRT(AF818)- IF($G818="w",Parameter!$B$12,Parameter!$D$12))/IF($G818="w",Parameter!$C$12,Parameter!$E$12)))</f>
        <v>0</v>
      </c>
      <c r="AH818" s="60">
        <f t="shared" si="169"/>
        <v>0</v>
      </c>
      <c r="AI818" s="61">
        <f>LOOKUP($F818,Urkunde!$A$2:$A$16,IF($G818="w",Urkunde!$B$2:$B$16,Urkunde!$D$2:$D$16))</f>
        <v>0</v>
      </c>
      <c r="AJ818" s="61">
        <f>LOOKUP($F818,Urkunde!$A$2:$A$16,IF($G818="w",Urkunde!$C$2:$C$16,Urkunde!$E$2:$E$16))</f>
        <v>0</v>
      </c>
      <c r="AK818" s="61" t="str">
        <f t="shared" si="170"/>
        <v>-</v>
      </c>
      <c r="AL818" s="29">
        <f t="shared" si="171"/>
        <v>0</v>
      </c>
      <c r="AM818" s="21">
        <f t="shared" si="172"/>
        <v>0</v>
      </c>
      <c r="AN818" s="21">
        <f t="shared" si="173"/>
        <v>0</v>
      </c>
      <c r="AO818" s="21">
        <f t="shared" si="174"/>
        <v>0</v>
      </c>
      <c r="AP818" s="21">
        <f t="shared" si="175"/>
        <v>0</v>
      </c>
      <c r="AQ818" s="21">
        <f t="shared" si="176"/>
        <v>0</v>
      </c>
      <c r="AR818" s="21">
        <f t="shared" si="177"/>
        <v>0</v>
      </c>
      <c r="AS818" s="21">
        <f t="shared" si="178"/>
        <v>0</v>
      </c>
      <c r="AT818" s="21">
        <f t="shared" si="179"/>
        <v>0</v>
      </c>
      <c r="AU818" s="21">
        <f t="shared" si="180"/>
        <v>0</v>
      </c>
      <c r="AV818" s="21">
        <f t="shared" si="181"/>
        <v>0</v>
      </c>
    </row>
    <row r="819" spans="1:48" ht="15.6" x14ac:dyDescent="0.3">
      <c r="A819" s="51"/>
      <c r="B819" s="50"/>
      <c r="C819" s="96"/>
      <c r="D819" s="96"/>
      <c r="E819" s="49"/>
      <c r="F819" s="52">
        <f t="shared" si="168"/>
        <v>0</v>
      </c>
      <c r="G819" s="48"/>
      <c r="H819" s="38"/>
      <c r="I819" s="54">
        <f>IF(H819=0,0,TRUNC((50/(H819+0.24)- IF($G819="w",Parameter!$B$3,Parameter!$D$3))/IF($G819="w",Parameter!$C$3,Parameter!$E$3)))</f>
        <v>0</v>
      </c>
      <c r="J819" s="105"/>
      <c r="K819" s="54">
        <f>IF(J819=0,0,TRUNC((75/(J819+0.24)- IF($G819="w",Parameter!$B$3,Parameter!$D$3))/IF($G819="w",Parameter!$C$3,Parameter!$E$3)))</f>
        <v>0</v>
      </c>
      <c r="L819" s="105"/>
      <c r="M819" s="54">
        <f>IF(L819=0,0,TRUNC((100/(L819+0.24)- IF($G819="w",Parameter!$B$3,Parameter!$D$3))/IF($G819="w",Parameter!$C$3,Parameter!$E$3)))</f>
        <v>0</v>
      </c>
      <c r="N819" s="80"/>
      <c r="O819" s="79" t="s">
        <v>44</v>
      </c>
      <c r="P819" s="81"/>
      <c r="Q819" s="54">
        <f>IF($G819="m",0,IF(AND($P819=0,$N819=0),0,TRUNC((800/($N819*60+$P819)-IF($G819="w",Parameter!$B$6,Parameter!$D$6))/IF($G819="w",Parameter!$C$6,Parameter!$E$6))))</f>
        <v>0</v>
      </c>
      <c r="R819" s="106"/>
      <c r="S819" s="73">
        <f>IF(R819=0,0,TRUNC((2000/(R819)- IF(Q819="w",Parameter!$B$6,Parameter!$D$6))/IF(Q819="w",Parameter!$C$6,Parameter!$E$6)))</f>
        <v>0</v>
      </c>
      <c r="T819" s="106"/>
      <c r="U819" s="73">
        <f>IF(T819=0,0,TRUNC((2000/(T819)- IF(Q819="w",Parameter!$B$3,Parameter!$D$3))/IF(Q819="w",Parameter!$C$3,Parameter!$E$3)))</f>
        <v>0</v>
      </c>
      <c r="V819" s="80"/>
      <c r="W819" s="79" t="s">
        <v>44</v>
      </c>
      <c r="X819" s="81"/>
      <c r="Y819" s="54">
        <f>IF($G819="w",0,IF(AND($V819=0,$X819=0),0,TRUNC((1000/($V819*60+$X819)-IF($G819="w",Parameter!$B$6,Parameter!$D$6))/IF($G819="w",Parameter!$C$6,Parameter!$E$6))))</f>
        <v>0</v>
      </c>
      <c r="Z819" s="37"/>
      <c r="AA819" s="104">
        <f>IF(Z819=0,0,TRUNC((SQRT(Z819)- IF($G819="w",Parameter!$B$11,Parameter!$D$11))/IF($G819="w",Parameter!$C$11,Parameter!$E$11)))</f>
        <v>0</v>
      </c>
      <c r="AB819" s="105"/>
      <c r="AC819" s="104">
        <f>IF(AB819=0,0,TRUNC((SQRT(AB819)- IF($G819="w",Parameter!$B$10,Parameter!$D$10))/IF($G819="w",Parameter!$C$10,Parameter!$E$10)))</f>
        <v>0</v>
      </c>
      <c r="AD819" s="38"/>
      <c r="AE819" s="55">
        <f>IF(AD819=0,0,TRUNC((SQRT(AD819)- IF($G819="w",Parameter!$B$15,Parameter!$D$15))/IF($G819="w",Parameter!$C$15,Parameter!$E$15)))</f>
        <v>0</v>
      </c>
      <c r="AF819" s="32"/>
      <c r="AG819" s="55">
        <f>IF(AF819=0,0,TRUNC((SQRT(AF819)- IF($G819="w",Parameter!$B$12,Parameter!$D$12))/IF($G819="w",Parameter!$C$12,Parameter!$E$12)))</f>
        <v>0</v>
      </c>
      <c r="AH819" s="60">
        <f t="shared" si="169"/>
        <v>0</v>
      </c>
      <c r="AI819" s="61">
        <f>LOOKUP($F819,Urkunde!$A$2:$A$16,IF($G819="w",Urkunde!$B$2:$B$16,Urkunde!$D$2:$D$16))</f>
        <v>0</v>
      </c>
      <c r="AJ819" s="61">
        <f>LOOKUP($F819,Urkunde!$A$2:$A$16,IF($G819="w",Urkunde!$C$2:$C$16,Urkunde!$E$2:$E$16))</f>
        <v>0</v>
      </c>
      <c r="AK819" s="61" t="str">
        <f t="shared" si="170"/>
        <v>-</v>
      </c>
      <c r="AL819" s="29">
        <f t="shared" si="171"/>
        <v>0</v>
      </c>
      <c r="AM819" s="21">
        <f t="shared" si="172"/>
        <v>0</v>
      </c>
      <c r="AN819" s="21">
        <f t="shared" si="173"/>
        <v>0</v>
      </c>
      <c r="AO819" s="21">
        <f t="shared" si="174"/>
        <v>0</v>
      </c>
      <c r="AP819" s="21">
        <f t="shared" si="175"/>
        <v>0</v>
      </c>
      <c r="AQ819" s="21">
        <f t="shared" si="176"/>
        <v>0</v>
      </c>
      <c r="AR819" s="21">
        <f t="shared" si="177"/>
        <v>0</v>
      </c>
      <c r="AS819" s="21">
        <f t="shared" si="178"/>
        <v>0</v>
      </c>
      <c r="AT819" s="21">
        <f t="shared" si="179"/>
        <v>0</v>
      </c>
      <c r="AU819" s="21">
        <f t="shared" si="180"/>
        <v>0</v>
      </c>
      <c r="AV819" s="21">
        <f t="shared" si="181"/>
        <v>0</v>
      </c>
    </row>
    <row r="820" spans="1:48" ht="15.6" x14ac:dyDescent="0.3">
      <c r="A820" s="51"/>
      <c r="B820" s="50"/>
      <c r="C820" s="96"/>
      <c r="D820" s="96"/>
      <c r="E820" s="49"/>
      <c r="F820" s="52">
        <f t="shared" si="168"/>
        <v>0</v>
      </c>
      <c r="G820" s="48"/>
      <c r="H820" s="38"/>
      <c r="I820" s="54">
        <f>IF(H820=0,0,TRUNC((50/(H820+0.24)- IF($G820="w",Parameter!$B$3,Parameter!$D$3))/IF($G820="w",Parameter!$C$3,Parameter!$E$3)))</f>
        <v>0</v>
      </c>
      <c r="J820" s="105"/>
      <c r="K820" s="54">
        <f>IF(J820=0,0,TRUNC((75/(J820+0.24)- IF($G820="w",Parameter!$B$3,Parameter!$D$3))/IF($G820="w",Parameter!$C$3,Parameter!$E$3)))</f>
        <v>0</v>
      </c>
      <c r="L820" s="105"/>
      <c r="M820" s="54">
        <f>IF(L820=0,0,TRUNC((100/(L820+0.24)- IF($G820="w",Parameter!$B$3,Parameter!$D$3))/IF($G820="w",Parameter!$C$3,Parameter!$E$3)))</f>
        <v>0</v>
      </c>
      <c r="N820" s="80"/>
      <c r="O820" s="79" t="s">
        <v>44</v>
      </c>
      <c r="P820" s="81"/>
      <c r="Q820" s="54">
        <f>IF($G820="m",0,IF(AND($P820=0,$N820=0),0,TRUNC((800/($N820*60+$P820)-IF($G820="w",Parameter!$B$6,Parameter!$D$6))/IF($G820="w",Parameter!$C$6,Parameter!$E$6))))</f>
        <v>0</v>
      </c>
      <c r="R820" s="106"/>
      <c r="S820" s="73">
        <f>IF(R820=0,0,TRUNC((2000/(R820)- IF(Q820="w",Parameter!$B$6,Parameter!$D$6))/IF(Q820="w",Parameter!$C$6,Parameter!$E$6)))</f>
        <v>0</v>
      </c>
      <c r="T820" s="106"/>
      <c r="U820" s="73">
        <f>IF(T820=0,0,TRUNC((2000/(T820)- IF(Q820="w",Parameter!$B$3,Parameter!$D$3))/IF(Q820="w",Parameter!$C$3,Parameter!$E$3)))</f>
        <v>0</v>
      </c>
      <c r="V820" s="80"/>
      <c r="W820" s="79" t="s">
        <v>44</v>
      </c>
      <c r="X820" s="81"/>
      <c r="Y820" s="54">
        <f>IF($G820="w",0,IF(AND($V820=0,$X820=0),0,TRUNC((1000/($V820*60+$X820)-IF($G820="w",Parameter!$B$6,Parameter!$D$6))/IF($G820="w",Parameter!$C$6,Parameter!$E$6))))</f>
        <v>0</v>
      </c>
      <c r="Z820" s="37"/>
      <c r="AA820" s="104">
        <f>IF(Z820=0,0,TRUNC((SQRT(Z820)- IF($G820="w",Parameter!$B$11,Parameter!$D$11))/IF($G820="w",Parameter!$C$11,Parameter!$E$11)))</f>
        <v>0</v>
      </c>
      <c r="AB820" s="105"/>
      <c r="AC820" s="104">
        <f>IF(AB820=0,0,TRUNC((SQRT(AB820)- IF($G820="w",Parameter!$B$10,Parameter!$D$10))/IF($G820="w",Parameter!$C$10,Parameter!$E$10)))</f>
        <v>0</v>
      </c>
      <c r="AD820" s="38"/>
      <c r="AE820" s="55">
        <f>IF(AD820=0,0,TRUNC((SQRT(AD820)- IF($G820="w",Parameter!$B$15,Parameter!$D$15))/IF($G820="w",Parameter!$C$15,Parameter!$E$15)))</f>
        <v>0</v>
      </c>
      <c r="AF820" s="32"/>
      <c r="AG820" s="55">
        <f>IF(AF820=0,0,TRUNC((SQRT(AF820)- IF($G820="w",Parameter!$B$12,Parameter!$D$12))/IF($G820="w",Parameter!$C$12,Parameter!$E$12)))</f>
        <v>0</v>
      </c>
      <c r="AH820" s="60">
        <f t="shared" si="169"/>
        <v>0</v>
      </c>
      <c r="AI820" s="61">
        <f>LOOKUP($F820,Urkunde!$A$2:$A$16,IF($G820="w",Urkunde!$B$2:$B$16,Urkunde!$D$2:$D$16))</f>
        <v>0</v>
      </c>
      <c r="AJ820" s="61">
        <f>LOOKUP($F820,Urkunde!$A$2:$A$16,IF($G820="w",Urkunde!$C$2:$C$16,Urkunde!$E$2:$E$16))</f>
        <v>0</v>
      </c>
      <c r="AK820" s="61" t="str">
        <f t="shared" si="170"/>
        <v>-</v>
      </c>
      <c r="AL820" s="29">
        <f t="shared" si="171"/>
        <v>0</v>
      </c>
      <c r="AM820" s="21">
        <f t="shared" si="172"/>
        <v>0</v>
      </c>
      <c r="AN820" s="21">
        <f t="shared" si="173"/>
        <v>0</v>
      </c>
      <c r="AO820" s="21">
        <f t="shared" si="174"/>
        <v>0</v>
      </c>
      <c r="AP820" s="21">
        <f t="shared" si="175"/>
        <v>0</v>
      </c>
      <c r="AQ820" s="21">
        <f t="shared" si="176"/>
        <v>0</v>
      </c>
      <c r="AR820" s="21">
        <f t="shared" si="177"/>
        <v>0</v>
      </c>
      <c r="AS820" s="21">
        <f t="shared" si="178"/>
        <v>0</v>
      </c>
      <c r="AT820" s="21">
        <f t="shared" si="179"/>
        <v>0</v>
      </c>
      <c r="AU820" s="21">
        <f t="shared" si="180"/>
        <v>0</v>
      </c>
      <c r="AV820" s="21">
        <f t="shared" si="181"/>
        <v>0</v>
      </c>
    </row>
    <row r="821" spans="1:48" ht="15.6" x14ac:dyDescent="0.3">
      <c r="A821" s="51"/>
      <c r="B821" s="50"/>
      <c r="C821" s="96"/>
      <c r="D821" s="96"/>
      <c r="E821" s="49"/>
      <c r="F821" s="52">
        <f t="shared" si="168"/>
        <v>0</v>
      </c>
      <c r="G821" s="48"/>
      <c r="H821" s="38"/>
      <c r="I821" s="54">
        <f>IF(H821=0,0,TRUNC((50/(H821+0.24)- IF($G821="w",Parameter!$B$3,Parameter!$D$3))/IF($G821="w",Parameter!$C$3,Parameter!$E$3)))</f>
        <v>0</v>
      </c>
      <c r="J821" s="105"/>
      <c r="K821" s="54">
        <f>IF(J821=0,0,TRUNC((75/(J821+0.24)- IF($G821="w",Parameter!$B$3,Parameter!$D$3))/IF($G821="w",Parameter!$C$3,Parameter!$E$3)))</f>
        <v>0</v>
      </c>
      <c r="L821" s="105"/>
      <c r="M821" s="54">
        <f>IF(L821=0,0,TRUNC((100/(L821+0.24)- IF($G821="w",Parameter!$B$3,Parameter!$D$3))/IF($G821="w",Parameter!$C$3,Parameter!$E$3)))</f>
        <v>0</v>
      </c>
      <c r="N821" s="80"/>
      <c r="O821" s="79" t="s">
        <v>44</v>
      </c>
      <c r="P821" s="81"/>
      <c r="Q821" s="54">
        <f>IF($G821="m",0,IF(AND($P821=0,$N821=0),0,TRUNC((800/($N821*60+$P821)-IF($G821="w",Parameter!$B$6,Parameter!$D$6))/IF($G821="w",Parameter!$C$6,Parameter!$E$6))))</f>
        <v>0</v>
      </c>
      <c r="R821" s="106"/>
      <c r="S821" s="73">
        <f>IF(R821=0,0,TRUNC((2000/(R821)- IF(Q821="w",Parameter!$B$6,Parameter!$D$6))/IF(Q821="w",Parameter!$C$6,Parameter!$E$6)))</f>
        <v>0</v>
      </c>
      <c r="T821" s="106"/>
      <c r="U821" s="73">
        <f>IF(T821=0,0,TRUNC((2000/(T821)- IF(Q821="w",Parameter!$B$3,Parameter!$D$3))/IF(Q821="w",Parameter!$C$3,Parameter!$E$3)))</f>
        <v>0</v>
      </c>
      <c r="V821" s="80"/>
      <c r="W821" s="79" t="s">
        <v>44</v>
      </c>
      <c r="X821" s="81"/>
      <c r="Y821" s="54">
        <f>IF($G821="w",0,IF(AND($V821=0,$X821=0),0,TRUNC((1000/($V821*60+$X821)-IF($G821="w",Parameter!$B$6,Parameter!$D$6))/IF($G821="w",Parameter!$C$6,Parameter!$E$6))))</f>
        <v>0</v>
      </c>
      <c r="Z821" s="37"/>
      <c r="AA821" s="104">
        <f>IF(Z821=0,0,TRUNC((SQRT(Z821)- IF($G821="w",Parameter!$B$11,Parameter!$D$11))/IF($G821="w",Parameter!$C$11,Parameter!$E$11)))</f>
        <v>0</v>
      </c>
      <c r="AB821" s="105"/>
      <c r="AC821" s="104">
        <f>IF(AB821=0,0,TRUNC((SQRT(AB821)- IF($G821="w",Parameter!$B$10,Parameter!$D$10))/IF($G821="w",Parameter!$C$10,Parameter!$E$10)))</f>
        <v>0</v>
      </c>
      <c r="AD821" s="38"/>
      <c r="AE821" s="55">
        <f>IF(AD821=0,0,TRUNC((SQRT(AD821)- IF($G821="w",Parameter!$B$15,Parameter!$D$15))/IF($G821="w",Parameter!$C$15,Parameter!$E$15)))</f>
        <v>0</v>
      </c>
      <c r="AF821" s="32"/>
      <c r="AG821" s="55">
        <f>IF(AF821=0,0,TRUNC((SQRT(AF821)- IF($G821="w",Parameter!$B$12,Parameter!$D$12))/IF($G821="w",Parameter!$C$12,Parameter!$E$12)))</f>
        <v>0</v>
      </c>
      <c r="AH821" s="60">
        <f t="shared" si="169"/>
        <v>0</v>
      </c>
      <c r="AI821" s="61">
        <f>LOOKUP($F821,Urkunde!$A$2:$A$16,IF($G821="w",Urkunde!$B$2:$B$16,Urkunde!$D$2:$D$16))</f>
        <v>0</v>
      </c>
      <c r="AJ821" s="61">
        <f>LOOKUP($F821,Urkunde!$A$2:$A$16,IF($G821="w",Urkunde!$C$2:$C$16,Urkunde!$E$2:$E$16))</f>
        <v>0</v>
      </c>
      <c r="AK821" s="61" t="str">
        <f t="shared" si="170"/>
        <v>-</v>
      </c>
      <c r="AL821" s="29">
        <f t="shared" si="171"/>
        <v>0</v>
      </c>
      <c r="AM821" s="21">
        <f t="shared" si="172"/>
        <v>0</v>
      </c>
      <c r="AN821" s="21">
        <f t="shared" si="173"/>
        <v>0</v>
      </c>
      <c r="AO821" s="21">
        <f t="shared" si="174"/>
        <v>0</v>
      </c>
      <c r="AP821" s="21">
        <f t="shared" si="175"/>
        <v>0</v>
      </c>
      <c r="AQ821" s="21">
        <f t="shared" si="176"/>
        <v>0</v>
      </c>
      <c r="AR821" s="21">
        <f t="shared" si="177"/>
        <v>0</v>
      </c>
      <c r="AS821" s="21">
        <f t="shared" si="178"/>
        <v>0</v>
      </c>
      <c r="AT821" s="21">
        <f t="shared" si="179"/>
        <v>0</v>
      </c>
      <c r="AU821" s="21">
        <f t="shared" si="180"/>
        <v>0</v>
      </c>
      <c r="AV821" s="21">
        <f t="shared" si="181"/>
        <v>0</v>
      </c>
    </row>
    <row r="822" spans="1:48" ht="15.6" x14ac:dyDescent="0.3">
      <c r="A822" s="51"/>
      <c r="B822" s="50"/>
      <c r="C822" s="96"/>
      <c r="D822" s="96"/>
      <c r="E822" s="49"/>
      <c r="F822" s="52">
        <f t="shared" si="168"/>
        <v>0</v>
      </c>
      <c r="G822" s="48"/>
      <c r="H822" s="38"/>
      <c r="I822" s="54">
        <f>IF(H822=0,0,TRUNC((50/(H822+0.24)- IF($G822="w",Parameter!$B$3,Parameter!$D$3))/IF($G822="w",Parameter!$C$3,Parameter!$E$3)))</f>
        <v>0</v>
      </c>
      <c r="J822" s="105"/>
      <c r="K822" s="54">
        <f>IF(J822=0,0,TRUNC((75/(J822+0.24)- IF($G822="w",Parameter!$B$3,Parameter!$D$3))/IF($G822="w",Parameter!$C$3,Parameter!$E$3)))</f>
        <v>0</v>
      </c>
      <c r="L822" s="105"/>
      <c r="M822" s="54">
        <f>IF(L822=0,0,TRUNC((100/(L822+0.24)- IF($G822="w",Parameter!$B$3,Parameter!$D$3))/IF($G822="w",Parameter!$C$3,Parameter!$E$3)))</f>
        <v>0</v>
      </c>
      <c r="N822" s="80"/>
      <c r="O822" s="79" t="s">
        <v>44</v>
      </c>
      <c r="P822" s="81"/>
      <c r="Q822" s="54">
        <f>IF($G822="m",0,IF(AND($P822=0,$N822=0),0,TRUNC((800/($N822*60+$P822)-IF($G822="w",Parameter!$B$6,Parameter!$D$6))/IF($G822="w",Parameter!$C$6,Parameter!$E$6))))</f>
        <v>0</v>
      </c>
      <c r="R822" s="106"/>
      <c r="S822" s="73">
        <f>IF(R822=0,0,TRUNC((2000/(R822)- IF(Q822="w",Parameter!$B$6,Parameter!$D$6))/IF(Q822="w",Parameter!$C$6,Parameter!$E$6)))</f>
        <v>0</v>
      </c>
      <c r="T822" s="106"/>
      <c r="U822" s="73">
        <f>IF(T822=0,0,TRUNC((2000/(T822)- IF(Q822="w",Parameter!$B$3,Parameter!$D$3))/IF(Q822="w",Parameter!$C$3,Parameter!$E$3)))</f>
        <v>0</v>
      </c>
      <c r="V822" s="80"/>
      <c r="W822" s="79" t="s">
        <v>44</v>
      </c>
      <c r="X822" s="81"/>
      <c r="Y822" s="54">
        <f>IF($G822="w",0,IF(AND($V822=0,$X822=0),0,TRUNC((1000/($V822*60+$X822)-IF($G822="w",Parameter!$B$6,Parameter!$D$6))/IF($G822="w",Parameter!$C$6,Parameter!$E$6))))</f>
        <v>0</v>
      </c>
      <c r="Z822" s="37"/>
      <c r="AA822" s="104">
        <f>IF(Z822=0,0,TRUNC((SQRT(Z822)- IF($G822="w",Parameter!$B$11,Parameter!$D$11))/IF($G822="w",Parameter!$C$11,Parameter!$E$11)))</f>
        <v>0</v>
      </c>
      <c r="AB822" s="105"/>
      <c r="AC822" s="104">
        <f>IF(AB822=0,0,TRUNC((SQRT(AB822)- IF($G822="w",Parameter!$B$10,Parameter!$D$10))/IF($G822="w",Parameter!$C$10,Parameter!$E$10)))</f>
        <v>0</v>
      </c>
      <c r="AD822" s="38"/>
      <c r="AE822" s="55">
        <f>IF(AD822=0,0,TRUNC((SQRT(AD822)- IF($G822="w",Parameter!$B$15,Parameter!$D$15))/IF($G822="w",Parameter!$C$15,Parameter!$E$15)))</f>
        <v>0</v>
      </c>
      <c r="AF822" s="32"/>
      <c r="AG822" s="55">
        <f>IF(AF822=0,0,TRUNC((SQRT(AF822)- IF($G822="w",Parameter!$B$12,Parameter!$D$12))/IF($G822="w",Parameter!$C$12,Parameter!$E$12)))</f>
        <v>0</v>
      </c>
      <c r="AH822" s="60">
        <f t="shared" si="169"/>
        <v>0</v>
      </c>
      <c r="AI822" s="61">
        <f>LOOKUP($F822,Urkunde!$A$2:$A$16,IF($G822="w",Urkunde!$B$2:$B$16,Urkunde!$D$2:$D$16))</f>
        <v>0</v>
      </c>
      <c r="AJ822" s="61">
        <f>LOOKUP($F822,Urkunde!$A$2:$A$16,IF($G822="w",Urkunde!$C$2:$C$16,Urkunde!$E$2:$E$16))</f>
        <v>0</v>
      </c>
      <c r="AK822" s="61" t="str">
        <f t="shared" si="170"/>
        <v>-</v>
      </c>
      <c r="AL822" s="29">
        <f t="shared" si="171"/>
        <v>0</v>
      </c>
      <c r="AM822" s="21">
        <f t="shared" si="172"/>
        <v>0</v>
      </c>
      <c r="AN822" s="21">
        <f t="shared" si="173"/>
        <v>0</v>
      </c>
      <c r="AO822" s="21">
        <f t="shared" si="174"/>
        <v>0</v>
      </c>
      <c r="AP822" s="21">
        <f t="shared" si="175"/>
        <v>0</v>
      </c>
      <c r="AQ822" s="21">
        <f t="shared" si="176"/>
        <v>0</v>
      </c>
      <c r="AR822" s="21">
        <f t="shared" si="177"/>
        <v>0</v>
      </c>
      <c r="AS822" s="21">
        <f t="shared" si="178"/>
        <v>0</v>
      </c>
      <c r="AT822" s="21">
        <f t="shared" si="179"/>
        <v>0</v>
      </c>
      <c r="AU822" s="21">
        <f t="shared" si="180"/>
        <v>0</v>
      </c>
      <c r="AV822" s="21">
        <f t="shared" si="181"/>
        <v>0</v>
      </c>
    </row>
    <row r="823" spans="1:48" ht="15.6" x14ac:dyDescent="0.3">
      <c r="A823" s="51"/>
      <c r="B823" s="50"/>
      <c r="C823" s="96"/>
      <c r="D823" s="96"/>
      <c r="E823" s="49"/>
      <c r="F823" s="52">
        <f t="shared" si="168"/>
        <v>0</v>
      </c>
      <c r="G823" s="48"/>
      <c r="H823" s="38"/>
      <c r="I823" s="54">
        <f>IF(H823=0,0,TRUNC((50/(H823+0.24)- IF($G823="w",Parameter!$B$3,Parameter!$D$3))/IF($G823="w",Parameter!$C$3,Parameter!$E$3)))</f>
        <v>0</v>
      </c>
      <c r="J823" s="105"/>
      <c r="K823" s="54">
        <f>IF(J823=0,0,TRUNC((75/(J823+0.24)- IF($G823="w",Parameter!$B$3,Parameter!$D$3))/IF($G823="w",Parameter!$C$3,Parameter!$E$3)))</f>
        <v>0</v>
      </c>
      <c r="L823" s="105"/>
      <c r="M823" s="54">
        <f>IF(L823=0,0,TRUNC((100/(L823+0.24)- IF($G823="w",Parameter!$B$3,Parameter!$D$3))/IF($G823="w",Parameter!$C$3,Parameter!$E$3)))</f>
        <v>0</v>
      </c>
      <c r="N823" s="80"/>
      <c r="O823" s="79" t="s">
        <v>44</v>
      </c>
      <c r="P823" s="81"/>
      <c r="Q823" s="54">
        <f>IF($G823="m",0,IF(AND($P823=0,$N823=0),0,TRUNC((800/($N823*60+$P823)-IF($G823="w",Parameter!$B$6,Parameter!$D$6))/IF($G823="w",Parameter!$C$6,Parameter!$E$6))))</f>
        <v>0</v>
      </c>
      <c r="R823" s="106"/>
      <c r="S823" s="73">
        <f>IF(R823=0,0,TRUNC((2000/(R823)- IF(Q823="w",Parameter!$B$6,Parameter!$D$6))/IF(Q823="w",Parameter!$C$6,Parameter!$E$6)))</f>
        <v>0</v>
      </c>
      <c r="T823" s="106"/>
      <c r="U823" s="73">
        <f>IF(T823=0,0,TRUNC((2000/(T823)- IF(Q823="w",Parameter!$B$3,Parameter!$D$3))/IF(Q823="w",Parameter!$C$3,Parameter!$E$3)))</f>
        <v>0</v>
      </c>
      <c r="V823" s="80"/>
      <c r="W823" s="79" t="s">
        <v>44</v>
      </c>
      <c r="X823" s="81"/>
      <c r="Y823" s="54">
        <f>IF($G823="w",0,IF(AND($V823=0,$X823=0),0,TRUNC((1000/($V823*60+$X823)-IF($G823="w",Parameter!$B$6,Parameter!$D$6))/IF($G823="w",Parameter!$C$6,Parameter!$E$6))))</f>
        <v>0</v>
      </c>
      <c r="Z823" s="37"/>
      <c r="AA823" s="104">
        <f>IF(Z823=0,0,TRUNC((SQRT(Z823)- IF($G823="w",Parameter!$B$11,Parameter!$D$11))/IF($G823="w",Parameter!$C$11,Parameter!$E$11)))</f>
        <v>0</v>
      </c>
      <c r="AB823" s="105"/>
      <c r="AC823" s="104">
        <f>IF(AB823=0,0,TRUNC((SQRT(AB823)- IF($G823="w",Parameter!$B$10,Parameter!$D$10))/IF($G823="w",Parameter!$C$10,Parameter!$E$10)))</f>
        <v>0</v>
      </c>
      <c r="AD823" s="38"/>
      <c r="AE823" s="55">
        <f>IF(AD823=0,0,TRUNC((SQRT(AD823)- IF($G823="w",Parameter!$B$15,Parameter!$D$15))/IF($G823="w",Parameter!$C$15,Parameter!$E$15)))</f>
        <v>0</v>
      </c>
      <c r="AF823" s="32"/>
      <c r="AG823" s="55">
        <f>IF(AF823=0,0,TRUNC((SQRT(AF823)- IF($G823="w",Parameter!$B$12,Parameter!$D$12))/IF($G823="w",Parameter!$C$12,Parameter!$E$12)))</f>
        <v>0</v>
      </c>
      <c r="AH823" s="60">
        <f t="shared" si="169"/>
        <v>0</v>
      </c>
      <c r="AI823" s="61">
        <f>LOOKUP($F823,Urkunde!$A$2:$A$16,IF($G823="w",Urkunde!$B$2:$B$16,Urkunde!$D$2:$D$16))</f>
        <v>0</v>
      </c>
      <c r="AJ823" s="61">
        <f>LOOKUP($F823,Urkunde!$A$2:$A$16,IF($G823="w",Urkunde!$C$2:$C$16,Urkunde!$E$2:$E$16))</f>
        <v>0</v>
      </c>
      <c r="AK823" s="61" t="str">
        <f t="shared" si="170"/>
        <v>-</v>
      </c>
      <c r="AL823" s="29">
        <f t="shared" si="171"/>
        <v>0</v>
      </c>
      <c r="AM823" s="21">
        <f t="shared" si="172"/>
        <v>0</v>
      </c>
      <c r="AN823" s="21">
        <f t="shared" si="173"/>
        <v>0</v>
      </c>
      <c r="AO823" s="21">
        <f t="shared" si="174"/>
        <v>0</v>
      </c>
      <c r="AP823" s="21">
        <f t="shared" si="175"/>
        <v>0</v>
      </c>
      <c r="AQ823" s="21">
        <f t="shared" si="176"/>
        <v>0</v>
      </c>
      <c r="AR823" s="21">
        <f t="shared" si="177"/>
        <v>0</v>
      </c>
      <c r="AS823" s="21">
        <f t="shared" si="178"/>
        <v>0</v>
      </c>
      <c r="AT823" s="21">
        <f t="shared" si="179"/>
        <v>0</v>
      </c>
      <c r="AU823" s="21">
        <f t="shared" si="180"/>
        <v>0</v>
      </c>
      <c r="AV823" s="21">
        <f t="shared" si="181"/>
        <v>0</v>
      </c>
    </row>
    <row r="824" spans="1:48" ht="15.6" x14ac:dyDescent="0.3">
      <c r="A824" s="51"/>
      <c r="B824" s="50"/>
      <c r="C824" s="96"/>
      <c r="D824" s="96"/>
      <c r="E824" s="49"/>
      <c r="F824" s="52">
        <f t="shared" si="168"/>
        <v>0</v>
      </c>
      <c r="G824" s="48"/>
      <c r="H824" s="38"/>
      <c r="I824" s="54">
        <f>IF(H824=0,0,TRUNC((50/(H824+0.24)- IF($G824="w",Parameter!$B$3,Parameter!$D$3))/IF($G824="w",Parameter!$C$3,Parameter!$E$3)))</f>
        <v>0</v>
      </c>
      <c r="J824" s="105"/>
      <c r="K824" s="54">
        <f>IF(J824=0,0,TRUNC((75/(J824+0.24)- IF($G824="w",Parameter!$B$3,Parameter!$D$3))/IF($G824="w",Parameter!$C$3,Parameter!$E$3)))</f>
        <v>0</v>
      </c>
      <c r="L824" s="105"/>
      <c r="M824" s="54">
        <f>IF(L824=0,0,TRUNC((100/(L824+0.24)- IF($G824="w",Parameter!$B$3,Parameter!$D$3))/IF($G824="w",Parameter!$C$3,Parameter!$E$3)))</f>
        <v>0</v>
      </c>
      <c r="N824" s="80"/>
      <c r="O824" s="79" t="s">
        <v>44</v>
      </c>
      <c r="P824" s="81"/>
      <c r="Q824" s="54">
        <f>IF($G824="m",0,IF(AND($P824=0,$N824=0),0,TRUNC((800/($N824*60+$P824)-IF($G824="w",Parameter!$B$6,Parameter!$D$6))/IF($G824="w",Parameter!$C$6,Parameter!$E$6))))</f>
        <v>0</v>
      </c>
      <c r="R824" s="106"/>
      <c r="S824" s="73">
        <f>IF(R824=0,0,TRUNC((2000/(R824)- IF(Q824="w",Parameter!$B$6,Parameter!$D$6))/IF(Q824="w",Parameter!$C$6,Parameter!$E$6)))</f>
        <v>0</v>
      </c>
      <c r="T824" s="106"/>
      <c r="U824" s="73">
        <f>IF(T824=0,0,TRUNC((2000/(T824)- IF(Q824="w",Parameter!$B$3,Parameter!$D$3))/IF(Q824="w",Parameter!$C$3,Parameter!$E$3)))</f>
        <v>0</v>
      </c>
      <c r="V824" s="80"/>
      <c r="W824" s="79" t="s">
        <v>44</v>
      </c>
      <c r="X824" s="81"/>
      <c r="Y824" s="54">
        <f>IF($G824="w",0,IF(AND($V824=0,$X824=0),0,TRUNC((1000/($V824*60+$X824)-IF($G824="w",Parameter!$B$6,Parameter!$D$6))/IF($G824="w",Parameter!$C$6,Parameter!$E$6))))</f>
        <v>0</v>
      </c>
      <c r="Z824" s="37"/>
      <c r="AA824" s="104">
        <f>IF(Z824=0,0,TRUNC((SQRT(Z824)- IF($G824="w",Parameter!$B$11,Parameter!$D$11))/IF($G824="w",Parameter!$C$11,Parameter!$E$11)))</f>
        <v>0</v>
      </c>
      <c r="AB824" s="105"/>
      <c r="AC824" s="104">
        <f>IF(AB824=0,0,TRUNC((SQRT(AB824)- IF($G824="w",Parameter!$B$10,Parameter!$D$10))/IF($G824="w",Parameter!$C$10,Parameter!$E$10)))</f>
        <v>0</v>
      </c>
      <c r="AD824" s="38"/>
      <c r="AE824" s="55">
        <f>IF(AD824=0,0,TRUNC((SQRT(AD824)- IF($G824="w",Parameter!$B$15,Parameter!$D$15))/IF($G824="w",Parameter!$C$15,Parameter!$E$15)))</f>
        <v>0</v>
      </c>
      <c r="AF824" s="32"/>
      <c r="AG824" s="55">
        <f>IF(AF824=0,0,TRUNC((SQRT(AF824)- IF($G824="w",Parameter!$B$12,Parameter!$D$12))/IF($G824="w",Parameter!$C$12,Parameter!$E$12)))</f>
        <v>0</v>
      </c>
      <c r="AH824" s="60">
        <f t="shared" si="169"/>
        <v>0</v>
      </c>
      <c r="AI824" s="61">
        <f>LOOKUP($F824,Urkunde!$A$2:$A$16,IF($G824="w",Urkunde!$B$2:$B$16,Urkunde!$D$2:$D$16))</f>
        <v>0</v>
      </c>
      <c r="AJ824" s="61">
        <f>LOOKUP($F824,Urkunde!$A$2:$A$16,IF($G824="w",Urkunde!$C$2:$C$16,Urkunde!$E$2:$E$16))</f>
        <v>0</v>
      </c>
      <c r="AK824" s="61" t="str">
        <f t="shared" si="170"/>
        <v>-</v>
      </c>
      <c r="AL824" s="29">
        <f t="shared" si="171"/>
        <v>0</v>
      </c>
      <c r="AM824" s="21">
        <f t="shared" si="172"/>
        <v>0</v>
      </c>
      <c r="AN824" s="21">
        <f t="shared" si="173"/>
        <v>0</v>
      </c>
      <c r="AO824" s="21">
        <f t="shared" si="174"/>
        <v>0</v>
      </c>
      <c r="AP824" s="21">
        <f t="shared" si="175"/>
        <v>0</v>
      </c>
      <c r="AQ824" s="21">
        <f t="shared" si="176"/>
        <v>0</v>
      </c>
      <c r="AR824" s="21">
        <f t="shared" si="177"/>
        <v>0</v>
      </c>
      <c r="AS824" s="21">
        <f t="shared" si="178"/>
        <v>0</v>
      </c>
      <c r="AT824" s="21">
        <f t="shared" si="179"/>
        <v>0</v>
      </c>
      <c r="AU824" s="21">
        <f t="shared" si="180"/>
        <v>0</v>
      </c>
      <c r="AV824" s="21">
        <f t="shared" si="181"/>
        <v>0</v>
      </c>
    </row>
    <row r="825" spans="1:48" ht="15.6" x14ac:dyDescent="0.3">
      <c r="A825" s="51"/>
      <c r="B825" s="50"/>
      <c r="C825" s="96"/>
      <c r="D825" s="96"/>
      <c r="E825" s="49"/>
      <c r="F825" s="52">
        <f t="shared" si="168"/>
        <v>0</v>
      </c>
      <c r="G825" s="48"/>
      <c r="H825" s="38"/>
      <c r="I825" s="54">
        <f>IF(H825=0,0,TRUNC((50/(H825+0.24)- IF($G825="w",Parameter!$B$3,Parameter!$D$3))/IF($G825="w",Parameter!$C$3,Parameter!$E$3)))</f>
        <v>0</v>
      </c>
      <c r="J825" s="105"/>
      <c r="K825" s="54">
        <f>IF(J825=0,0,TRUNC((75/(J825+0.24)- IF($G825="w",Parameter!$B$3,Parameter!$D$3))/IF($G825="w",Parameter!$C$3,Parameter!$E$3)))</f>
        <v>0</v>
      </c>
      <c r="L825" s="105"/>
      <c r="M825" s="54">
        <f>IF(L825=0,0,TRUNC((100/(L825+0.24)- IF($G825="w",Parameter!$B$3,Parameter!$D$3))/IF($G825="w",Parameter!$C$3,Parameter!$E$3)))</f>
        <v>0</v>
      </c>
      <c r="N825" s="80"/>
      <c r="O825" s="79" t="s">
        <v>44</v>
      </c>
      <c r="P825" s="81"/>
      <c r="Q825" s="54">
        <f>IF($G825="m",0,IF(AND($P825=0,$N825=0),0,TRUNC((800/($N825*60+$P825)-IF($G825="w",Parameter!$B$6,Parameter!$D$6))/IF($G825="w",Parameter!$C$6,Parameter!$E$6))))</f>
        <v>0</v>
      </c>
      <c r="R825" s="106"/>
      <c r="S825" s="73">
        <f>IF(R825=0,0,TRUNC((2000/(R825)- IF(Q825="w",Parameter!$B$6,Parameter!$D$6))/IF(Q825="w",Parameter!$C$6,Parameter!$E$6)))</f>
        <v>0</v>
      </c>
      <c r="T825" s="106"/>
      <c r="U825" s="73">
        <f>IF(T825=0,0,TRUNC((2000/(T825)- IF(Q825="w",Parameter!$B$3,Parameter!$D$3))/IF(Q825="w",Parameter!$C$3,Parameter!$E$3)))</f>
        <v>0</v>
      </c>
      <c r="V825" s="80"/>
      <c r="W825" s="79" t="s">
        <v>44</v>
      </c>
      <c r="X825" s="81"/>
      <c r="Y825" s="54">
        <f>IF($G825="w",0,IF(AND($V825=0,$X825=0),0,TRUNC((1000/($V825*60+$X825)-IF($G825="w",Parameter!$B$6,Parameter!$D$6))/IF($G825="w",Parameter!$C$6,Parameter!$E$6))))</f>
        <v>0</v>
      </c>
      <c r="Z825" s="37"/>
      <c r="AA825" s="104">
        <f>IF(Z825=0,0,TRUNC((SQRT(Z825)- IF($G825="w",Parameter!$B$11,Parameter!$D$11))/IF($G825="w",Parameter!$C$11,Parameter!$E$11)))</f>
        <v>0</v>
      </c>
      <c r="AB825" s="105"/>
      <c r="AC825" s="104">
        <f>IF(AB825=0,0,TRUNC((SQRT(AB825)- IF($G825="w",Parameter!$B$10,Parameter!$D$10))/IF($G825="w",Parameter!$C$10,Parameter!$E$10)))</f>
        <v>0</v>
      </c>
      <c r="AD825" s="38"/>
      <c r="AE825" s="55">
        <f>IF(AD825=0,0,TRUNC((SQRT(AD825)- IF($G825="w",Parameter!$B$15,Parameter!$D$15))/IF($G825="w",Parameter!$C$15,Parameter!$E$15)))</f>
        <v>0</v>
      </c>
      <c r="AF825" s="32"/>
      <c r="AG825" s="55">
        <f>IF(AF825=0,0,TRUNC((SQRT(AF825)- IF($G825="w",Parameter!$B$12,Parameter!$D$12))/IF($G825="w",Parameter!$C$12,Parameter!$E$12)))</f>
        <v>0</v>
      </c>
      <c r="AH825" s="60">
        <f t="shared" si="169"/>
        <v>0</v>
      </c>
      <c r="AI825" s="61">
        <f>LOOKUP($F825,Urkunde!$A$2:$A$16,IF($G825="w",Urkunde!$B$2:$B$16,Urkunde!$D$2:$D$16))</f>
        <v>0</v>
      </c>
      <c r="AJ825" s="61">
        <f>LOOKUP($F825,Urkunde!$A$2:$A$16,IF($G825="w",Urkunde!$C$2:$C$16,Urkunde!$E$2:$E$16))</f>
        <v>0</v>
      </c>
      <c r="AK825" s="61" t="str">
        <f t="shared" si="170"/>
        <v>-</v>
      </c>
      <c r="AL825" s="29">
        <f t="shared" si="171"/>
        <v>0</v>
      </c>
      <c r="AM825" s="21">
        <f t="shared" si="172"/>
        <v>0</v>
      </c>
      <c r="AN825" s="21">
        <f t="shared" si="173"/>
        <v>0</v>
      </c>
      <c r="AO825" s="21">
        <f t="shared" si="174"/>
        <v>0</v>
      </c>
      <c r="AP825" s="21">
        <f t="shared" si="175"/>
        <v>0</v>
      </c>
      <c r="AQ825" s="21">
        <f t="shared" si="176"/>
        <v>0</v>
      </c>
      <c r="AR825" s="21">
        <f t="shared" si="177"/>
        <v>0</v>
      </c>
      <c r="AS825" s="21">
        <f t="shared" si="178"/>
        <v>0</v>
      </c>
      <c r="AT825" s="21">
        <f t="shared" si="179"/>
        <v>0</v>
      </c>
      <c r="AU825" s="21">
        <f t="shared" si="180"/>
        <v>0</v>
      </c>
      <c r="AV825" s="21">
        <f t="shared" si="181"/>
        <v>0</v>
      </c>
    </row>
    <row r="826" spans="1:48" ht="15.6" x14ac:dyDescent="0.3">
      <c r="A826" s="51"/>
      <c r="B826" s="50"/>
      <c r="C826" s="96"/>
      <c r="D826" s="96"/>
      <c r="E826" s="49"/>
      <c r="F826" s="52">
        <f t="shared" si="168"/>
        <v>0</v>
      </c>
      <c r="G826" s="48"/>
      <c r="H826" s="38"/>
      <c r="I826" s="54">
        <f>IF(H826=0,0,TRUNC((50/(H826+0.24)- IF($G826="w",Parameter!$B$3,Parameter!$D$3))/IF($G826="w",Parameter!$C$3,Parameter!$E$3)))</f>
        <v>0</v>
      </c>
      <c r="J826" s="105"/>
      <c r="K826" s="54">
        <f>IF(J826=0,0,TRUNC((75/(J826+0.24)- IF($G826="w",Parameter!$B$3,Parameter!$D$3))/IF($G826="w",Parameter!$C$3,Parameter!$E$3)))</f>
        <v>0</v>
      </c>
      <c r="L826" s="105"/>
      <c r="M826" s="54">
        <f>IF(L826=0,0,TRUNC((100/(L826+0.24)- IF($G826="w",Parameter!$B$3,Parameter!$D$3))/IF($G826="w",Parameter!$C$3,Parameter!$E$3)))</f>
        <v>0</v>
      </c>
      <c r="N826" s="80"/>
      <c r="O826" s="79" t="s">
        <v>44</v>
      </c>
      <c r="P826" s="81"/>
      <c r="Q826" s="54">
        <f>IF($G826="m",0,IF(AND($P826=0,$N826=0),0,TRUNC((800/($N826*60+$P826)-IF($G826="w",Parameter!$B$6,Parameter!$D$6))/IF($G826="w",Parameter!$C$6,Parameter!$E$6))))</f>
        <v>0</v>
      </c>
      <c r="R826" s="106"/>
      <c r="S826" s="73">
        <f>IF(R826=0,0,TRUNC((2000/(R826)- IF(Q826="w",Parameter!$B$6,Parameter!$D$6))/IF(Q826="w",Parameter!$C$6,Parameter!$E$6)))</f>
        <v>0</v>
      </c>
      <c r="T826" s="106"/>
      <c r="U826" s="73">
        <f>IF(T826=0,0,TRUNC((2000/(T826)- IF(Q826="w",Parameter!$B$3,Parameter!$D$3))/IF(Q826="w",Parameter!$C$3,Parameter!$E$3)))</f>
        <v>0</v>
      </c>
      <c r="V826" s="80"/>
      <c r="W826" s="79" t="s">
        <v>44</v>
      </c>
      <c r="X826" s="81"/>
      <c r="Y826" s="54">
        <f>IF($G826="w",0,IF(AND($V826=0,$X826=0),0,TRUNC((1000/($V826*60+$X826)-IF($G826="w",Parameter!$B$6,Parameter!$D$6))/IF($G826="w",Parameter!$C$6,Parameter!$E$6))))</f>
        <v>0</v>
      </c>
      <c r="Z826" s="37"/>
      <c r="AA826" s="104">
        <f>IF(Z826=0,0,TRUNC((SQRT(Z826)- IF($G826="w",Parameter!$B$11,Parameter!$D$11))/IF($G826="w",Parameter!$C$11,Parameter!$E$11)))</f>
        <v>0</v>
      </c>
      <c r="AB826" s="105"/>
      <c r="AC826" s="104">
        <f>IF(AB826=0,0,TRUNC((SQRT(AB826)- IF($G826="w",Parameter!$B$10,Parameter!$D$10))/IF($G826="w",Parameter!$C$10,Parameter!$E$10)))</f>
        <v>0</v>
      </c>
      <c r="AD826" s="38"/>
      <c r="AE826" s="55">
        <f>IF(AD826=0,0,TRUNC((SQRT(AD826)- IF($G826="w",Parameter!$B$15,Parameter!$D$15))/IF($G826="w",Parameter!$C$15,Parameter!$E$15)))</f>
        <v>0</v>
      </c>
      <c r="AF826" s="32"/>
      <c r="AG826" s="55">
        <f>IF(AF826=0,0,TRUNC((SQRT(AF826)- IF($G826="w",Parameter!$B$12,Parameter!$D$12))/IF($G826="w",Parameter!$C$12,Parameter!$E$12)))</f>
        <v>0</v>
      </c>
      <c r="AH826" s="60">
        <f t="shared" si="169"/>
        <v>0</v>
      </c>
      <c r="AI826" s="61">
        <f>LOOKUP($F826,Urkunde!$A$2:$A$16,IF($G826="w",Urkunde!$B$2:$B$16,Urkunde!$D$2:$D$16))</f>
        <v>0</v>
      </c>
      <c r="AJ826" s="61">
        <f>LOOKUP($F826,Urkunde!$A$2:$A$16,IF($G826="w",Urkunde!$C$2:$C$16,Urkunde!$E$2:$E$16))</f>
        <v>0</v>
      </c>
      <c r="AK826" s="61" t="str">
        <f t="shared" si="170"/>
        <v>-</v>
      </c>
      <c r="AL826" s="29">
        <f t="shared" si="171"/>
        <v>0</v>
      </c>
      <c r="AM826" s="21">
        <f t="shared" si="172"/>
        <v>0</v>
      </c>
      <c r="AN826" s="21">
        <f t="shared" si="173"/>
        <v>0</v>
      </c>
      <c r="AO826" s="21">
        <f t="shared" si="174"/>
        <v>0</v>
      </c>
      <c r="AP826" s="21">
        <f t="shared" si="175"/>
        <v>0</v>
      </c>
      <c r="AQ826" s="21">
        <f t="shared" si="176"/>
        <v>0</v>
      </c>
      <c r="AR826" s="21">
        <f t="shared" si="177"/>
        <v>0</v>
      </c>
      <c r="AS826" s="21">
        <f t="shared" si="178"/>
        <v>0</v>
      </c>
      <c r="AT826" s="21">
        <f t="shared" si="179"/>
        <v>0</v>
      </c>
      <c r="AU826" s="21">
        <f t="shared" si="180"/>
        <v>0</v>
      </c>
      <c r="AV826" s="21">
        <f t="shared" si="181"/>
        <v>0</v>
      </c>
    </row>
    <row r="827" spans="1:48" ht="15.6" x14ac:dyDescent="0.3">
      <c r="A827" s="51"/>
      <c r="B827" s="50"/>
      <c r="C827" s="96"/>
      <c r="D827" s="96"/>
      <c r="E827" s="49"/>
      <c r="F827" s="52">
        <f t="shared" si="168"/>
        <v>0</v>
      </c>
      <c r="G827" s="48"/>
      <c r="H827" s="38"/>
      <c r="I827" s="54">
        <f>IF(H827=0,0,TRUNC((50/(H827+0.24)- IF($G827="w",Parameter!$B$3,Parameter!$D$3))/IF($G827="w",Parameter!$C$3,Parameter!$E$3)))</f>
        <v>0</v>
      </c>
      <c r="J827" s="105"/>
      <c r="K827" s="54">
        <f>IF(J827=0,0,TRUNC((75/(J827+0.24)- IF($G827="w",Parameter!$B$3,Parameter!$D$3))/IF($G827="w",Parameter!$C$3,Parameter!$E$3)))</f>
        <v>0</v>
      </c>
      <c r="L827" s="105"/>
      <c r="M827" s="54">
        <f>IF(L827=0,0,TRUNC((100/(L827+0.24)- IF($G827="w",Parameter!$B$3,Parameter!$D$3))/IF($G827="w",Parameter!$C$3,Parameter!$E$3)))</f>
        <v>0</v>
      </c>
      <c r="N827" s="80"/>
      <c r="O827" s="79" t="s">
        <v>44</v>
      </c>
      <c r="P827" s="81"/>
      <c r="Q827" s="54">
        <f>IF($G827="m",0,IF(AND($P827=0,$N827=0),0,TRUNC((800/($N827*60+$P827)-IF($G827="w",Parameter!$B$6,Parameter!$D$6))/IF($G827="w",Parameter!$C$6,Parameter!$E$6))))</f>
        <v>0</v>
      </c>
      <c r="R827" s="106"/>
      <c r="S827" s="73">
        <f>IF(R827=0,0,TRUNC((2000/(R827)- IF(Q827="w",Parameter!$B$6,Parameter!$D$6))/IF(Q827="w",Parameter!$C$6,Parameter!$E$6)))</f>
        <v>0</v>
      </c>
      <c r="T827" s="106"/>
      <c r="U827" s="73">
        <f>IF(T827=0,0,TRUNC((2000/(T827)- IF(Q827="w",Parameter!$B$3,Parameter!$D$3))/IF(Q827="w",Parameter!$C$3,Parameter!$E$3)))</f>
        <v>0</v>
      </c>
      <c r="V827" s="80"/>
      <c r="W827" s="79" t="s">
        <v>44</v>
      </c>
      <c r="X827" s="81"/>
      <c r="Y827" s="54">
        <f>IF($G827="w",0,IF(AND($V827=0,$X827=0),0,TRUNC((1000/($V827*60+$X827)-IF($G827="w",Parameter!$B$6,Parameter!$D$6))/IF($G827="w",Parameter!$C$6,Parameter!$E$6))))</f>
        <v>0</v>
      </c>
      <c r="Z827" s="37"/>
      <c r="AA827" s="104">
        <f>IF(Z827=0,0,TRUNC((SQRT(Z827)- IF($G827="w",Parameter!$B$11,Parameter!$D$11))/IF($G827="w",Parameter!$C$11,Parameter!$E$11)))</f>
        <v>0</v>
      </c>
      <c r="AB827" s="105"/>
      <c r="AC827" s="104">
        <f>IF(AB827=0,0,TRUNC((SQRT(AB827)- IF($G827="w",Parameter!$B$10,Parameter!$D$10))/IF($G827="w",Parameter!$C$10,Parameter!$E$10)))</f>
        <v>0</v>
      </c>
      <c r="AD827" s="38"/>
      <c r="AE827" s="55">
        <f>IF(AD827=0,0,TRUNC((SQRT(AD827)- IF($G827="w",Parameter!$B$15,Parameter!$D$15))/IF($G827="w",Parameter!$C$15,Parameter!$E$15)))</f>
        <v>0</v>
      </c>
      <c r="AF827" s="32"/>
      <c r="AG827" s="55">
        <f>IF(AF827=0,0,TRUNC((SQRT(AF827)- IF($G827="w",Parameter!$B$12,Parameter!$D$12))/IF($G827="w",Parameter!$C$12,Parameter!$E$12)))</f>
        <v>0</v>
      </c>
      <c r="AH827" s="60">
        <f t="shared" si="169"/>
        <v>0</v>
      </c>
      <c r="AI827" s="61">
        <f>LOOKUP($F827,Urkunde!$A$2:$A$16,IF($G827="w",Urkunde!$B$2:$B$16,Urkunde!$D$2:$D$16))</f>
        <v>0</v>
      </c>
      <c r="AJ827" s="61">
        <f>LOOKUP($F827,Urkunde!$A$2:$A$16,IF($G827="w",Urkunde!$C$2:$C$16,Urkunde!$E$2:$E$16))</f>
        <v>0</v>
      </c>
      <c r="AK827" s="61" t="str">
        <f t="shared" si="170"/>
        <v>-</v>
      </c>
      <c r="AL827" s="29">
        <f t="shared" si="171"/>
        <v>0</v>
      </c>
      <c r="AM827" s="21">
        <f t="shared" si="172"/>
        <v>0</v>
      </c>
      <c r="AN827" s="21">
        <f t="shared" si="173"/>
        <v>0</v>
      </c>
      <c r="AO827" s="21">
        <f t="shared" si="174"/>
        <v>0</v>
      </c>
      <c r="AP827" s="21">
        <f t="shared" si="175"/>
        <v>0</v>
      </c>
      <c r="AQ827" s="21">
        <f t="shared" si="176"/>
        <v>0</v>
      </c>
      <c r="AR827" s="21">
        <f t="shared" si="177"/>
        <v>0</v>
      </c>
      <c r="AS827" s="21">
        <f t="shared" si="178"/>
        <v>0</v>
      </c>
      <c r="AT827" s="21">
        <f t="shared" si="179"/>
        <v>0</v>
      </c>
      <c r="AU827" s="21">
        <f t="shared" si="180"/>
        <v>0</v>
      </c>
      <c r="AV827" s="21">
        <f t="shared" si="181"/>
        <v>0</v>
      </c>
    </row>
    <row r="828" spans="1:48" ht="15.6" x14ac:dyDescent="0.3">
      <c r="A828" s="51"/>
      <c r="B828" s="50"/>
      <c r="C828" s="96"/>
      <c r="D828" s="96"/>
      <c r="E828" s="49"/>
      <c r="F828" s="52">
        <f t="shared" si="168"/>
        <v>0</v>
      </c>
      <c r="G828" s="48"/>
      <c r="H828" s="38"/>
      <c r="I828" s="54">
        <f>IF(H828=0,0,TRUNC((50/(H828+0.24)- IF($G828="w",Parameter!$B$3,Parameter!$D$3))/IF($G828="w",Parameter!$C$3,Parameter!$E$3)))</f>
        <v>0</v>
      </c>
      <c r="J828" s="105"/>
      <c r="K828" s="54">
        <f>IF(J828=0,0,TRUNC((75/(J828+0.24)- IF($G828="w",Parameter!$B$3,Parameter!$D$3))/IF($G828="w",Parameter!$C$3,Parameter!$E$3)))</f>
        <v>0</v>
      </c>
      <c r="L828" s="105"/>
      <c r="M828" s="54">
        <f>IF(L828=0,0,TRUNC((100/(L828+0.24)- IF($G828="w",Parameter!$B$3,Parameter!$D$3))/IF($G828="w",Parameter!$C$3,Parameter!$E$3)))</f>
        <v>0</v>
      </c>
      <c r="N828" s="80"/>
      <c r="O828" s="79" t="s">
        <v>44</v>
      </c>
      <c r="P828" s="81"/>
      <c r="Q828" s="54">
        <f>IF($G828="m",0,IF(AND($P828=0,$N828=0),0,TRUNC((800/($N828*60+$P828)-IF($G828="w",Parameter!$B$6,Parameter!$D$6))/IF($G828="w",Parameter!$C$6,Parameter!$E$6))))</f>
        <v>0</v>
      </c>
      <c r="R828" s="106"/>
      <c r="S828" s="73">
        <f>IF(R828=0,0,TRUNC((2000/(R828)- IF(Q828="w",Parameter!$B$6,Parameter!$D$6))/IF(Q828="w",Parameter!$C$6,Parameter!$E$6)))</f>
        <v>0</v>
      </c>
      <c r="T828" s="106"/>
      <c r="U828" s="73">
        <f>IF(T828=0,0,TRUNC((2000/(T828)- IF(Q828="w",Parameter!$B$3,Parameter!$D$3))/IF(Q828="w",Parameter!$C$3,Parameter!$E$3)))</f>
        <v>0</v>
      </c>
      <c r="V828" s="80"/>
      <c r="W828" s="79" t="s">
        <v>44</v>
      </c>
      <c r="X828" s="81"/>
      <c r="Y828" s="54">
        <f>IF($G828="w",0,IF(AND($V828=0,$X828=0),0,TRUNC((1000/($V828*60+$X828)-IF($G828="w",Parameter!$B$6,Parameter!$D$6))/IF($G828="w",Parameter!$C$6,Parameter!$E$6))))</f>
        <v>0</v>
      </c>
      <c r="Z828" s="37"/>
      <c r="AA828" s="104">
        <f>IF(Z828=0,0,TRUNC((SQRT(Z828)- IF($G828="w",Parameter!$B$11,Parameter!$D$11))/IF($G828="w",Parameter!$C$11,Parameter!$E$11)))</f>
        <v>0</v>
      </c>
      <c r="AB828" s="105"/>
      <c r="AC828" s="104">
        <f>IF(AB828=0,0,TRUNC((SQRT(AB828)- IF($G828="w",Parameter!$B$10,Parameter!$D$10))/IF($G828="w",Parameter!$C$10,Parameter!$E$10)))</f>
        <v>0</v>
      </c>
      <c r="AD828" s="38"/>
      <c r="AE828" s="55">
        <f>IF(AD828=0,0,TRUNC((SQRT(AD828)- IF($G828="w",Parameter!$B$15,Parameter!$D$15))/IF($G828="w",Parameter!$C$15,Parameter!$E$15)))</f>
        <v>0</v>
      </c>
      <c r="AF828" s="32"/>
      <c r="AG828" s="55">
        <f>IF(AF828=0,0,TRUNC((SQRT(AF828)- IF($G828="w",Parameter!$B$12,Parameter!$D$12))/IF($G828="w",Parameter!$C$12,Parameter!$E$12)))</f>
        <v>0</v>
      </c>
      <c r="AH828" s="60">
        <f t="shared" si="169"/>
        <v>0</v>
      </c>
      <c r="AI828" s="61">
        <f>LOOKUP($F828,Urkunde!$A$2:$A$16,IF($G828="w",Urkunde!$B$2:$B$16,Urkunde!$D$2:$D$16))</f>
        <v>0</v>
      </c>
      <c r="AJ828" s="61">
        <f>LOOKUP($F828,Urkunde!$A$2:$A$16,IF($G828="w",Urkunde!$C$2:$C$16,Urkunde!$E$2:$E$16))</f>
        <v>0</v>
      </c>
      <c r="AK828" s="61" t="str">
        <f t="shared" si="170"/>
        <v>-</v>
      </c>
      <c r="AL828" s="29">
        <f t="shared" si="171"/>
        <v>0</v>
      </c>
      <c r="AM828" s="21">
        <f t="shared" si="172"/>
        <v>0</v>
      </c>
      <c r="AN828" s="21">
        <f t="shared" si="173"/>
        <v>0</v>
      </c>
      <c r="AO828" s="21">
        <f t="shared" si="174"/>
        <v>0</v>
      </c>
      <c r="AP828" s="21">
        <f t="shared" si="175"/>
        <v>0</v>
      </c>
      <c r="AQ828" s="21">
        <f t="shared" si="176"/>
        <v>0</v>
      </c>
      <c r="AR828" s="21">
        <f t="shared" si="177"/>
        <v>0</v>
      </c>
      <c r="AS828" s="21">
        <f t="shared" si="178"/>
        <v>0</v>
      </c>
      <c r="AT828" s="21">
        <f t="shared" si="179"/>
        <v>0</v>
      </c>
      <c r="AU828" s="21">
        <f t="shared" si="180"/>
        <v>0</v>
      </c>
      <c r="AV828" s="21">
        <f t="shared" si="181"/>
        <v>0</v>
      </c>
    </row>
    <row r="829" spans="1:48" ht="15.6" x14ac:dyDescent="0.3">
      <c r="A829" s="51"/>
      <c r="B829" s="50"/>
      <c r="C829" s="96"/>
      <c r="D829" s="96"/>
      <c r="E829" s="49"/>
      <c r="F829" s="52">
        <f t="shared" si="168"/>
        <v>0</v>
      </c>
      <c r="G829" s="48"/>
      <c r="H829" s="38"/>
      <c r="I829" s="54">
        <f>IF(H829=0,0,TRUNC((50/(H829+0.24)- IF($G829="w",Parameter!$B$3,Parameter!$D$3))/IF($G829="w",Parameter!$C$3,Parameter!$E$3)))</f>
        <v>0</v>
      </c>
      <c r="J829" s="105"/>
      <c r="K829" s="54">
        <f>IF(J829=0,0,TRUNC((75/(J829+0.24)- IF($G829="w",Parameter!$B$3,Parameter!$D$3))/IF($G829="w",Parameter!$C$3,Parameter!$E$3)))</f>
        <v>0</v>
      </c>
      <c r="L829" s="105"/>
      <c r="M829" s="54">
        <f>IF(L829=0,0,TRUNC((100/(L829+0.24)- IF($G829="w",Parameter!$B$3,Parameter!$D$3))/IF($G829="w",Parameter!$C$3,Parameter!$E$3)))</f>
        <v>0</v>
      </c>
      <c r="N829" s="80"/>
      <c r="O829" s="79" t="s">
        <v>44</v>
      </c>
      <c r="P829" s="81"/>
      <c r="Q829" s="54">
        <f>IF($G829="m",0,IF(AND($P829=0,$N829=0),0,TRUNC((800/($N829*60+$P829)-IF($G829="w",Parameter!$B$6,Parameter!$D$6))/IF($G829="w",Parameter!$C$6,Parameter!$E$6))))</f>
        <v>0</v>
      </c>
      <c r="R829" s="106"/>
      <c r="S829" s="73">
        <f>IF(R829=0,0,TRUNC((2000/(R829)- IF(Q829="w",Parameter!$B$6,Parameter!$D$6))/IF(Q829="w",Parameter!$C$6,Parameter!$E$6)))</f>
        <v>0</v>
      </c>
      <c r="T829" s="106"/>
      <c r="U829" s="73">
        <f>IF(T829=0,0,TRUNC((2000/(T829)- IF(Q829="w",Parameter!$B$3,Parameter!$D$3))/IF(Q829="w",Parameter!$C$3,Parameter!$E$3)))</f>
        <v>0</v>
      </c>
      <c r="V829" s="80"/>
      <c r="W829" s="79" t="s">
        <v>44</v>
      </c>
      <c r="X829" s="81"/>
      <c r="Y829" s="54">
        <f>IF($G829="w",0,IF(AND($V829=0,$X829=0),0,TRUNC((1000/($V829*60+$X829)-IF($G829="w",Parameter!$B$6,Parameter!$D$6))/IF($G829="w",Parameter!$C$6,Parameter!$E$6))))</f>
        <v>0</v>
      </c>
      <c r="Z829" s="37"/>
      <c r="AA829" s="104">
        <f>IF(Z829=0,0,TRUNC((SQRT(Z829)- IF($G829="w",Parameter!$B$11,Parameter!$D$11))/IF($G829="w",Parameter!$C$11,Parameter!$E$11)))</f>
        <v>0</v>
      </c>
      <c r="AB829" s="105"/>
      <c r="AC829" s="104">
        <f>IF(AB829=0,0,TRUNC((SQRT(AB829)- IF($G829="w",Parameter!$B$10,Parameter!$D$10))/IF($G829="w",Parameter!$C$10,Parameter!$E$10)))</f>
        <v>0</v>
      </c>
      <c r="AD829" s="38"/>
      <c r="AE829" s="55">
        <f>IF(AD829=0,0,TRUNC((SQRT(AD829)- IF($G829="w",Parameter!$B$15,Parameter!$D$15))/IF($G829="w",Parameter!$C$15,Parameter!$E$15)))</f>
        <v>0</v>
      </c>
      <c r="AF829" s="32"/>
      <c r="AG829" s="55">
        <f>IF(AF829=0,0,TRUNC((SQRT(AF829)- IF($G829="w",Parameter!$B$12,Parameter!$D$12))/IF($G829="w",Parameter!$C$12,Parameter!$E$12)))</f>
        <v>0</v>
      </c>
      <c r="AH829" s="60">
        <f t="shared" si="169"/>
        <v>0</v>
      </c>
      <c r="AI829" s="61">
        <f>LOOKUP($F829,Urkunde!$A$2:$A$16,IF($G829="w",Urkunde!$B$2:$B$16,Urkunde!$D$2:$D$16))</f>
        <v>0</v>
      </c>
      <c r="AJ829" s="61">
        <f>LOOKUP($F829,Urkunde!$A$2:$A$16,IF($G829="w",Urkunde!$C$2:$C$16,Urkunde!$E$2:$E$16))</f>
        <v>0</v>
      </c>
      <c r="AK829" s="61" t="str">
        <f t="shared" si="170"/>
        <v>-</v>
      </c>
      <c r="AL829" s="29">
        <f t="shared" si="171"/>
        <v>0</v>
      </c>
      <c r="AM829" s="21">
        <f t="shared" si="172"/>
        <v>0</v>
      </c>
      <c r="AN829" s="21">
        <f t="shared" si="173"/>
        <v>0</v>
      </c>
      <c r="AO829" s="21">
        <f t="shared" si="174"/>
        <v>0</v>
      </c>
      <c r="AP829" s="21">
        <f t="shared" si="175"/>
        <v>0</v>
      </c>
      <c r="AQ829" s="21">
        <f t="shared" si="176"/>
        <v>0</v>
      </c>
      <c r="AR829" s="21">
        <f t="shared" si="177"/>
        <v>0</v>
      </c>
      <c r="AS829" s="21">
        <f t="shared" si="178"/>
        <v>0</v>
      </c>
      <c r="AT829" s="21">
        <f t="shared" si="179"/>
        <v>0</v>
      </c>
      <c r="AU829" s="21">
        <f t="shared" si="180"/>
        <v>0</v>
      </c>
      <c r="AV829" s="21">
        <f t="shared" si="181"/>
        <v>0</v>
      </c>
    </row>
    <row r="830" spans="1:48" ht="15.6" x14ac:dyDescent="0.3">
      <c r="A830" s="51"/>
      <c r="B830" s="50"/>
      <c r="C830" s="96"/>
      <c r="D830" s="96"/>
      <c r="E830" s="49"/>
      <c r="F830" s="52">
        <f t="shared" si="168"/>
        <v>0</v>
      </c>
      <c r="G830" s="48"/>
      <c r="H830" s="38"/>
      <c r="I830" s="54">
        <f>IF(H830=0,0,TRUNC((50/(H830+0.24)- IF($G830="w",Parameter!$B$3,Parameter!$D$3))/IF($G830="w",Parameter!$C$3,Parameter!$E$3)))</f>
        <v>0</v>
      </c>
      <c r="J830" s="105"/>
      <c r="K830" s="54">
        <f>IF(J830=0,0,TRUNC((75/(J830+0.24)- IF($G830="w",Parameter!$B$3,Parameter!$D$3))/IF($G830="w",Parameter!$C$3,Parameter!$E$3)))</f>
        <v>0</v>
      </c>
      <c r="L830" s="105"/>
      <c r="M830" s="54">
        <f>IF(L830=0,0,TRUNC((100/(L830+0.24)- IF($G830="w",Parameter!$B$3,Parameter!$D$3))/IF($G830="w",Parameter!$C$3,Parameter!$E$3)))</f>
        <v>0</v>
      </c>
      <c r="N830" s="80"/>
      <c r="O830" s="79" t="s">
        <v>44</v>
      </c>
      <c r="P830" s="81"/>
      <c r="Q830" s="54">
        <f>IF($G830="m",0,IF(AND($P830=0,$N830=0),0,TRUNC((800/($N830*60+$P830)-IF($G830="w",Parameter!$B$6,Parameter!$D$6))/IF($G830="w",Parameter!$C$6,Parameter!$E$6))))</f>
        <v>0</v>
      </c>
      <c r="R830" s="106"/>
      <c r="S830" s="73">
        <f>IF(R830=0,0,TRUNC((2000/(R830)- IF(Q830="w",Parameter!$B$6,Parameter!$D$6))/IF(Q830="w",Parameter!$C$6,Parameter!$E$6)))</f>
        <v>0</v>
      </c>
      <c r="T830" s="106"/>
      <c r="U830" s="73">
        <f>IF(T830=0,0,TRUNC((2000/(T830)- IF(Q830="w",Parameter!$B$3,Parameter!$D$3))/IF(Q830="w",Parameter!$C$3,Parameter!$E$3)))</f>
        <v>0</v>
      </c>
      <c r="V830" s="80"/>
      <c r="W830" s="79" t="s">
        <v>44</v>
      </c>
      <c r="X830" s="81"/>
      <c r="Y830" s="54">
        <f>IF($G830="w",0,IF(AND($V830=0,$X830=0),0,TRUNC((1000/($V830*60+$X830)-IF($G830="w",Parameter!$B$6,Parameter!$D$6))/IF($G830="w",Parameter!$C$6,Parameter!$E$6))))</f>
        <v>0</v>
      </c>
      <c r="Z830" s="37"/>
      <c r="AA830" s="104">
        <f>IF(Z830=0,0,TRUNC((SQRT(Z830)- IF($G830="w",Parameter!$B$11,Parameter!$D$11))/IF($G830="w",Parameter!$C$11,Parameter!$E$11)))</f>
        <v>0</v>
      </c>
      <c r="AB830" s="105"/>
      <c r="AC830" s="104">
        <f>IF(AB830=0,0,TRUNC((SQRT(AB830)- IF($G830="w",Parameter!$B$10,Parameter!$D$10))/IF($G830="w",Parameter!$C$10,Parameter!$E$10)))</f>
        <v>0</v>
      </c>
      <c r="AD830" s="38"/>
      <c r="AE830" s="55">
        <f>IF(AD830=0,0,TRUNC((SQRT(AD830)- IF($G830="w",Parameter!$B$15,Parameter!$D$15))/IF($G830="w",Parameter!$C$15,Parameter!$E$15)))</f>
        <v>0</v>
      </c>
      <c r="AF830" s="32"/>
      <c r="AG830" s="55">
        <f>IF(AF830=0,0,TRUNC((SQRT(AF830)- IF($G830="w",Parameter!$B$12,Parameter!$D$12))/IF($G830="w",Parameter!$C$12,Parameter!$E$12)))</f>
        <v>0</v>
      </c>
      <c r="AH830" s="60">
        <f t="shared" si="169"/>
        <v>0</v>
      </c>
      <c r="AI830" s="61">
        <f>LOOKUP($F830,Urkunde!$A$2:$A$16,IF($G830="w",Urkunde!$B$2:$B$16,Urkunde!$D$2:$D$16))</f>
        <v>0</v>
      </c>
      <c r="AJ830" s="61">
        <f>LOOKUP($F830,Urkunde!$A$2:$A$16,IF($G830="w",Urkunde!$C$2:$C$16,Urkunde!$E$2:$E$16))</f>
        <v>0</v>
      </c>
      <c r="AK830" s="61" t="str">
        <f t="shared" si="170"/>
        <v>-</v>
      </c>
      <c r="AL830" s="29">
        <f t="shared" si="171"/>
        <v>0</v>
      </c>
      <c r="AM830" s="21">
        <f t="shared" si="172"/>
        <v>0</v>
      </c>
      <c r="AN830" s="21">
        <f t="shared" si="173"/>
        <v>0</v>
      </c>
      <c r="AO830" s="21">
        <f t="shared" si="174"/>
        <v>0</v>
      </c>
      <c r="AP830" s="21">
        <f t="shared" si="175"/>
        <v>0</v>
      </c>
      <c r="AQ830" s="21">
        <f t="shared" si="176"/>
        <v>0</v>
      </c>
      <c r="AR830" s="21">
        <f t="shared" si="177"/>
        <v>0</v>
      </c>
      <c r="AS830" s="21">
        <f t="shared" si="178"/>
        <v>0</v>
      </c>
      <c r="AT830" s="21">
        <f t="shared" si="179"/>
        <v>0</v>
      </c>
      <c r="AU830" s="21">
        <f t="shared" si="180"/>
        <v>0</v>
      </c>
      <c r="AV830" s="21">
        <f t="shared" si="181"/>
        <v>0</v>
      </c>
    </row>
    <row r="831" spans="1:48" ht="15.6" x14ac:dyDescent="0.3">
      <c r="A831" s="51"/>
      <c r="B831" s="50"/>
      <c r="C831" s="96"/>
      <c r="D831" s="96"/>
      <c r="E831" s="49"/>
      <c r="F831" s="52">
        <f t="shared" si="168"/>
        <v>0</v>
      </c>
      <c r="G831" s="48"/>
      <c r="H831" s="38"/>
      <c r="I831" s="54">
        <f>IF(H831=0,0,TRUNC((50/(H831+0.24)- IF($G831="w",Parameter!$B$3,Parameter!$D$3))/IF($G831="w",Parameter!$C$3,Parameter!$E$3)))</f>
        <v>0</v>
      </c>
      <c r="J831" s="105"/>
      <c r="K831" s="54">
        <f>IF(J831=0,0,TRUNC((75/(J831+0.24)- IF($G831="w",Parameter!$B$3,Parameter!$D$3))/IF($G831="w",Parameter!$C$3,Parameter!$E$3)))</f>
        <v>0</v>
      </c>
      <c r="L831" s="105"/>
      <c r="M831" s="54">
        <f>IF(L831=0,0,TRUNC((100/(L831+0.24)- IF($G831="w",Parameter!$B$3,Parameter!$D$3))/IF($G831="w",Parameter!$C$3,Parameter!$E$3)))</f>
        <v>0</v>
      </c>
      <c r="N831" s="80"/>
      <c r="O831" s="79" t="s">
        <v>44</v>
      </c>
      <c r="P831" s="81"/>
      <c r="Q831" s="54">
        <f>IF($G831="m",0,IF(AND($P831=0,$N831=0),0,TRUNC((800/($N831*60+$P831)-IF($G831="w",Parameter!$B$6,Parameter!$D$6))/IF($G831="w",Parameter!$C$6,Parameter!$E$6))))</f>
        <v>0</v>
      </c>
      <c r="R831" s="106"/>
      <c r="S831" s="73">
        <f>IF(R831=0,0,TRUNC((2000/(R831)- IF(Q831="w",Parameter!$B$6,Parameter!$D$6))/IF(Q831="w",Parameter!$C$6,Parameter!$E$6)))</f>
        <v>0</v>
      </c>
      <c r="T831" s="106"/>
      <c r="U831" s="73">
        <f>IF(T831=0,0,TRUNC((2000/(T831)- IF(Q831="w",Parameter!$B$3,Parameter!$D$3))/IF(Q831="w",Parameter!$C$3,Parameter!$E$3)))</f>
        <v>0</v>
      </c>
      <c r="V831" s="80"/>
      <c r="W831" s="79" t="s">
        <v>44</v>
      </c>
      <c r="X831" s="81"/>
      <c r="Y831" s="54">
        <f>IF($G831="w",0,IF(AND($V831=0,$X831=0),0,TRUNC((1000/($V831*60+$X831)-IF($G831="w",Parameter!$B$6,Parameter!$D$6))/IF($G831="w",Parameter!$C$6,Parameter!$E$6))))</f>
        <v>0</v>
      </c>
      <c r="Z831" s="37"/>
      <c r="AA831" s="104">
        <f>IF(Z831=0,0,TRUNC((SQRT(Z831)- IF($G831="w",Parameter!$B$11,Parameter!$D$11))/IF($G831="w",Parameter!$C$11,Parameter!$E$11)))</f>
        <v>0</v>
      </c>
      <c r="AB831" s="105"/>
      <c r="AC831" s="104">
        <f>IF(AB831=0,0,TRUNC((SQRT(AB831)- IF($G831="w",Parameter!$B$10,Parameter!$D$10))/IF($G831="w",Parameter!$C$10,Parameter!$E$10)))</f>
        <v>0</v>
      </c>
      <c r="AD831" s="38"/>
      <c r="AE831" s="55">
        <f>IF(AD831=0,0,TRUNC((SQRT(AD831)- IF($G831="w",Parameter!$B$15,Parameter!$D$15))/IF($G831="w",Parameter!$C$15,Parameter!$E$15)))</f>
        <v>0</v>
      </c>
      <c r="AF831" s="32"/>
      <c r="AG831" s="55">
        <f>IF(AF831=0,0,TRUNC((SQRT(AF831)- IF($G831="w",Parameter!$B$12,Parameter!$D$12))/IF($G831="w",Parameter!$C$12,Parameter!$E$12)))</f>
        <v>0</v>
      </c>
      <c r="AH831" s="60">
        <f t="shared" si="169"/>
        <v>0</v>
      </c>
      <c r="AI831" s="61">
        <f>LOOKUP($F831,Urkunde!$A$2:$A$16,IF($G831="w",Urkunde!$B$2:$B$16,Urkunde!$D$2:$D$16))</f>
        <v>0</v>
      </c>
      <c r="AJ831" s="61">
        <f>LOOKUP($F831,Urkunde!$A$2:$A$16,IF($G831="w",Urkunde!$C$2:$C$16,Urkunde!$E$2:$E$16))</f>
        <v>0</v>
      </c>
      <c r="AK831" s="61" t="str">
        <f t="shared" si="170"/>
        <v>-</v>
      </c>
      <c r="AL831" s="29">
        <f t="shared" si="171"/>
        <v>0</v>
      </c>
      <c r="AM831" s="21">
        <f t="shared" si="172"/>
        <v>0</v>
      </c>
      <c r="AN831" s="21">
        <f t="shared" si="173"/>
        <v>0</v>
      </c>
      <c r="AO831" s="21">
        <f t="shared" si="174"/>
        <v>0</v>
      </c>
      <c r="AP831" s="21">
        <f t="shared" si="175"/>
        <v>0</v>
      </c>
      <c r="AQ831" s="21">
        <f t="shared" si="176"/>
        <v>0</v>
      </c>
      <c r="AR831" s="21">
        <f t="shared" si="177"/>
        <v>0</v>
      </c>
      <c r="AS831" s="21">
        <f t="shared" si="178"/>
        <v>0</v>
      </c>
      <c r="AT831" s="21">
        <f t="shared" si="179"/>
        <v>0</v>
      </c>
      <c r="AU831" s="21">
        <f t="shared" si="180"/>
        <v>0</v>
      </c>
      <c r="AV831" s="21">
        <f t="shared" si="181"/>
        <v>0</v>
      </c>
    </row>
    <row r="832" spans="1:48" ht="15.6" x14ac:dyDescent="0.3">
      <c r="A832" s="51"/>
      <c r="B832" s="50"/>
      <c r="C832" s="96"/>
      <c r="D832" s="96"/>
      <c r="E832" s="49"/>
      <c r="F832" s="52">
        <f t="shared" si="168"/>
        <v>0</v>
      </c>
      <c r="G832" s="48"/>
      <c r="H832" s="38"/>
      <c r="I832" s="54">
        <f>IF(H832=0,0,TRUNC((50/(H832+0.24)- IF($G832="w",Parameter!$B$3,Parameter!$D$3))/IF($G832="w",Parameter!$C$3,Parameter!$E$3)))</f>
        <v>0</v>
      </c>
      <c r="J832" s="105"/>
      <c r="K832" s="54">
        <f>IF(J832=0,0,TRUNC((75/(J832+0.24)- IF($G832="w",Parameter!$B$3,Parameter!$D$3))/IF($G832="w",Parameter!$C$3,Parameter!$E$3)))</f>
        <v>0</v>
      </c>
      <c r="L832" s="105"/>
      <c r="M832" s="54">
        <f>IF(L832=0,0,TRUNC((100/(L832+0.24)- IF($G832="w",Parameter!$B$3,Parameter!$D$3))/IF($G832="w",Parameter!$C$3,Parameter!$E$3)))</f>
        <v>0</v>
      </c>
      <c r="N832" s="80"/>
      <c r="O832" s="79" t="s">
        <v>44</v>
      </c>
      <c r="P832" s="81"/>
      <c r="Q832" s="54">
        <f>IF($G832="m",0,IF(AND($P832=0,$N832=0),0,TRUNC((800/($N832*60+$P832)-IF($G832="w",Parameter!$B$6,Parameter!$D$6))/IF($G832="w",Parameter!$C$6,Parameter!$E$6))))</f>
        <v>0</v>
      </c>
      <c r="R832" s="106"/>
      <c r="S832" s="73">
        <f>IF(R832=0,0,TRUNC((2000/(R832)- IF(Q832="w",Parameter!$B$6,Parameter!$D$6))/IF(Q832="w",Parameter!$C$6,Parameter!$E$6)))</f>
        <v>0</v>
      </c>
      <c r="T832" s="106"/>
      <c r="U832" s="73">
        <f>IF(T832=0,0,TRUNC((2000/(T832)- IF(Q832="w",Parameter!$B$3,Parameter!$D$3))/IF(Q832="w",Parameter!$C$3,Parameter!$E$3)))</f>
        <v>0</v>
      </c>
      <c r="V832" s="80"/>
      <c r="W832" s="79" t="s">
        <v>44</v>
      </c>
      <c r="X832" s="81"/>
      <c r="Y832" s="54">
        <f>IF($G832="w",0,IF(AND($V832=0,$X832=0),0,TRUNC((1000/($V832*60+$X832)-IF($G832="w",Parameter!$B$6,Parameter!$D$6))/IF($G832="w",Parameter!$C$6,Parameter!$E$6))))</f>
        <v>0</v>
      </c>
      <c r="Z832" s="37"/>
      <c r="AA832" s="104">
        <f>IF(Z832=0,0,TRUNC((SQRT(Z832)- IF($G832="w",Parameter!$B$11,Parameter!$D$11))/IF($G832="w",Parameter!$C$11,Parameter!$E$11)))</f>
        <v>0</v>
      </c>
      <c r="AB832" s="105"/>
      <c r="AC832" s="104">
        <f>IF(AB832=0,0,TRUNC((SQRT(AB832)- IF($G832="w",Parameter!$B$10,Parameter!$D$10))/IF($G832="w",Parameter!$C$10,Parameter!$E$10)))</f>
        <v>0</v>
      </c>
      <c r="AD832" s="38"/>
      <c r="AE832" s="55">
        <f>IF(AD832=0,0,TRUNC((SQRT(AD832)- IF($G832="w",Parameter!$B$15,Parameter!$D$15))/IF($G832="w",Parameter!$C$15,Parameter!$E$15)))</f>
        <v>0</v>
      </c>
      <c r="AF832" s="32"/>
      <c r="AG832" s="55">
        <f>IF(AF832=0,0,TRUNC((SQRT(AF832)- IF($G832="w",Parameter!$B$12,Parameter!$D$12))/IF($G832="w",Parameter!$C$12,Parameter!$E$12)))</f>
        <v>0</v>
      </c>
      <c r="AH832" s="60">
        <f t="shared" si="169"/>
        <v>0</v>
      </c>
      <c r="AI832" s="61">
        <f>LOOKUP($F832,Urkunde!$A$2:$A$16,IF($G832="w",Urkunde!$B$2:$B$16,Urkunde!$D$2:$D$16))</f>
        <v>0</v>
      </c>
      <c r="AJ832" s="61">
        <f>LOOKUP($F832,Urkunde!$A$2:$A$16,IF($G832="w",Urkunde!$C$2:$C$16,Urkunde!$E$2:$E$16))</f>
        <v>0</v>
      </c>
      <c r="AK832" s="61" t="str">
        <f t="shared" si="170"/>
        <v>-</v>
      </c>
      <c r="AL832" s="29">
        <f t="shared" si="171"/>
        <v>0</v>
      </c>
      <c r="AM832" s="21">
        <f t="shared" si="172"/>
        <v>0</v>
      </c>
      <c r="AN832" s="21">
        <f t="shared" si="173"/>
        <v>0</v>
      </c>
      <c r="AO832" s="21">
        <f t="shared" si="174"/>
        <v>0</v>
      </c>
      <c r="AP832" s="21">
        <f t="shared" si="175"/>
        <v>0</v>
      </c>
      <c r="AQ832" s="21">
        <f t="shared" si="176"/>
        <v>0</v>
      </c>
      <c r="AR832" s="21">
        <f t="shared" si="177"/>
        <v>0</v>
      </c>
      <c r="AS832" s="21">
        <f t="shared" si="178"/>
        <v>0</v>
      </c>
      <c r="AT832" s="21">
        <f t="shared" si="179"/>
        <v>0</v>
      </c>
      <c r="AU832" s="21">
        <f t="shared" si="180"/>
        <v>0</v>
      </c>
      <c r="AV832" s="21">
        <f t="shared" si="181"/>
        <v>0</v>
      </c>
    </row>
    <row r="833" spans="1:48" ht="15.6" x14ac:dyDescent="0.3">
      <c r="A833" s="51"/>
      <c r="B833" s="50"/>
      <c r="C833" s="96"/>
      <c r="D833" s="96"/>
      <c r="E833" s="49"/>
      <c r="F833" s="52">
        <f t="shared" si="168"/>
        <v>0</v>
      </c>
      <c r="G833" s="48"/>
      <c r="H833" s="38"/>
      <c r="I833" s="54">
        <f>IF(H833=0,0,TRUNC((50/(H833+0.24)- IF($G833="w",Parameter!$B$3,Parameter!$D$3))/IF($G833="w",Parameter!$C$3,Parameter!$E$3)))</f>
        <v>0</v>
      </c>
      <c r="J833" s="105"/>
      <c r="K833" s="54">
        <f>IF(J833=0,0,TRUNC((75/(J833+0.24)- IF($G833="w",Parameter!$B$3,Parameter!$D$3))/IF($G833="w",Parameter!$C$3,Parameter!$E$3)))</f>
        <v>0</v>
      </c>
      <c r="L833" s="105"/>
      <c r="M833" s="54">
        <f>IF(L833=0,0,TRUNC((100/(L833+0.24)- IF($G833="w",Parameter!$B$3,Parameter!$D$3))/IF($G833="w",Parameter!$C$3,Parameter!$E$3)))</f>
        <v>0</v>
      </c>
      <c r="N833" s="80"/>
      <c r="O833" s="79" t="s">
        <v>44</v>
      </c>
      <c r="P833" s="81"/>
      <c r="Q833" s="54">
        <f>IF($G833="m",0,IF(AND($P833=0,$N833=0),0,TRUNC((800/($N833*60+$P833)-IF($G833="w",Parameter!$B$6,Parameter!$D$6))/IF($G833="w",Parameter!$C$6,Parameter!$E$6))))</f>
        <v>0</v>
      </c>
      <c r="R833" s="106"/>
      <c r="S833" s="73">
        <f>IF(R833=0,0,TRUNC((2000/(R833)- IF(Q833="w",Parameter!$B$6,Parameter!$D$6))/IF(Q833="w",Parameter!$C$6,Parameter!$E$6)))</f>
        <v>0</v>
      </c>
      <c r="T833" s="106"/>
      <c r="U833" s="73">
        <f>IF(T833=0,0,TRUNC((2000/(T833)- IF(Q833="w",Parameter!$B$3,Parameter!$D$3))/IF(Q833="w",Parameter!$C$3,Parameter!$E$3)))</f>
        <v>0</v>
      </c>
      <c r="V833" s="80"/>
      <c r="W833" s="79" t="s">
        <v>44</v>
      </c>
      <c r="X833" s="81"/>
      <c r="Y833" s="54">
        <f>IF($G833="w",0,IF(AND($V833=0,$X833=0),0,TRUNC((1000/($V833*60+$X833)-IF($G833="w",Parameter!$B$6,Parameter!$D$6))/IF($G833="w",Parameter!$C$6,Parameter!$E$6))))</f>
        <v>0</v>
      </c>
      <c r="Z833" s="37"/>
      <c r="AA833" s="104">
        <f>IF(Z833=0,0,TRUNC((SQRT(Z833)- IF($G833="w",Parameter!$B$11,Parameter!$D$11))/IF($G833="w",Parameter!$C$11,Parameter!$E$11)))</f>
        <v>0</v>
      </c>
      <c r="AB833" s="105"/>
      <c r="AC833" s="104">
        <f>IF(AB833=0,0,TRUNC((SQRT(AB833)- IF($G833="w",Parameter!$B$10,Parameter!$D$10))/IF($G833="w",Parameter!$C$10,Parameter!$E$10)))</f>
        <v>0</v>
      </c>
      <c r="AD833" s="38"/>
      <c r="AE833" s="55">
        <f>IF(AD833=0,0,TRUNC((SQRT(AD833)- IF($G833="w",Parameter!$B$15,Parameter!$D$15))/IF($G833="w",Parameter!$C$15,Parameter!$E$15)))</f>
        <v>0</v>
      </c>
      <c r="AF833" s="32"/>
      <c r="AG833" s="55">
        <f>IF(AF833=0,0,TRUNC((SQRT(AF833)- IF($G833="w",Parameter!$B$12,Parameter!$D$12))/IF($G833="w",Parameter!$C$12,Parameter!$E$12)))</f>
        <v>0</v>
      </c>
      <c r="AH833" s="60">
        <f t="shared" si="169"/>
        <v>0</v>
      </c>
      <c r="AI833" s="61">
        <f>LOOKUP($F833,Urkunde!$A$2:$A$16,IF($G833="w",Urkunde!$B$2:$B$16,Urkunde!$D$2:$D$16))</f>
        <v>0</v>
      </c>
      <c r="AJ833" s="61">
        <f>LOOKUP($F833,Urkunde!$A$2:$A$16,IF($G833="w",Urkunde!$C$2:$C$16,Urkunde!$E$2:$E$16))</f>
        <v>0</v>
      </c>
      <c r="AK833" s="61" t="str">
        <f t="shared" si="170"/>
        <v>-</v>
      </c>
      <c r="AL833" s="29">
        <f t="shared" si="171"/>
        <v>0</v>
      </c>
      <c r="AM833" s="21">
        <f t="shared" si="172"/>
        <v>0</v>
      </c>
      <c r="AN833" s="21">
        <f t="shared" si="173"/>
        <v>0</v>
      </c>
      <c r="AO833" s="21">
        <f t="shared" si="174"/>
        <v>0</v>
      </c>
      <c r="AP833" s="21">
        <f t="shared" si="175"/>
        <v>0</v>
      </c>
      <c r="AQ833" s="21">
        <f t="shared" si="176"/>
        <v>0</v>
      </c>
      <c r="AR833" s="21">
        <f t="shared" si="177"/>
        <v>0</v>
      </c>
      <c r="AS833" s="21">
        <f t="shared" si="178"/>
        <v>0</v>
      </c>
      <c r="AT833" s="21">
        <f t="shared" si="179"/>
        <v>0</v>
      </c>
      <c r="AU833" s="21">
        <f t="shared" si="180"/>
        <v>0</v>
      </c>
      <c r="AV833" s="21">
        <f t="shared" si="181"/>
        <v>0</v>
      </c>
    </row>
    <row r="834" spans="1:48" ht="15.6" x14ac:dyDescent="0.3">
      <c r="A834" s="51"/>
      <c r="B834" s="50"/>
      <c r="C834" s="96"/>
      <c r="D834" s="96"/>
      <c r="E834" s="49"/>
      <c r="F834" s="52">
        <f t="shared" si="168"/>
        <v>0</v>
      </c>
      <c r="G834" s="48"/>
      <c r="H834" s="38"/>
      <c r="I834" s="54">
        <f>IF(H834=0,0,TRUNC((50/(H834+0.24)- IF($G834="w",Parameter!$B$3,Parameter!$D$3))/IF($G834="w",Parameter!$C$3,Parameter!$E$3)))</f>
        <v>0</v>
      </c>
      <c r="J834" s="105"/>
      <c r="K834" s="54">
        <f>IF(J834=0,0,TRUNC((75/(J834+0.24)- IF($G834="w",Parameter!$B$3,Parameter!$D$3))/IF($G834="w",Parameter!$C$3,Parameter!$E$3)))</f>
        <v>0</v>
      </c>
      <c r="L834" s="105"/>
      <c r="M834" s="54">
        <f>IF(L834=0,0,TRUNC((100/(L834+0.24)- IF($G834="w",Parameter!$B$3,Parameter!$D$3))/IF($G834="w",Parameter!$C$3,Parameter!$E$3)))</f>
        <v>0</v>
      </c>
      <c r="N834" s="80"/>
      <c r="O834" s="79" t="s">
        <v>44</v>
      </c>
      <c r="P834" s="81"/>
      <c r="Q834" s="54">
        <f>IF($G834="m",0,IF(AND($P834=0,$N834=0),0,TRUNC((800/($N834*60+$P834)-IF($G834="w",Parameter!$B$6,Parameter!$D$6))/IF($G834="w",Parameter!$C$6,Parameter!$E$6))))</f>
        <v>0</v>
      </c>
      <c r="R834" s="106"/>
      <c r="S834" s="73">
        <f>IF(R834=0,0,TRUNC((2000/(R834)- IF(Q834="w",Parameter!$B$6,Parameter!$D$6))/IF(Q834="w",Parameter!$C$6,Parameter!$E$6)))</f>
        <v>0</v>
      </c>
      <c r="T834" s="106"/>
      <c r="U834" s="73">
        <f>IF(T834=0,0,TRUNC((2000/(T834)- IF(Q834="w",Parameter!$B$3,Parameter!$D$3))/IF(Q834="w",Parameter!$C$3,Parameter!$E$3)))</f>
        <v>0</v>
      </c>
      <c r="V834" s="80"/>
      <c r="W834" s="79" t="s">
        <v>44</v>
      </c>
      <c r="X834" s="81"/>
      <c r="Y834" s="54">
        <f>IF($G834="w",0,IF(AND($V834=0,$X834=0),0,TRUNC((1000/($V834*60+$X834)-IF($G834="w",Parameter!$B$6,Parameter!$D$6))/IF($G834="w",Parameter!$C$6,Parameter!$E$6))))</f>
        <v>0</v>
      </c>
      <c r="Z834" s="37"/>
      <c r="AA834" s="104">
        <f>IF(Z834=0,0,TRUNC((SQRT(Z834)- IF($G834="w",Parameter!$B$11,Parameter!$D$11))/IF($G834="w",Parameter!$C$11,Parameter!$E$11)))</f>
        <v>0</v>
      </c>
      <c r="AB834" s="105"/>
      <c r="AC834" s="104">
        <f>IF(AB834=0,0,TRUNC((SQRT(AB834)- IF($G834="w",Parameter!$B$10,Parameter!$D$10))/IF($G834="w",Parameter!$C$10,Parameter!$E$10)))</f>
        <v>0</v>
      </c>
      <c r="AD834" s="38"/>
      <c r="AE834" s="55">
        <f>IF(AD834=0,0,TRUNC((SQRT(AD834)- IF($G834="w",Parameter!$B$15,Parameter!$D$15))/IF($G834="w",Parameter!$C$15,Parameter!$E$15)))</f>
        <v>0</v>
      </c>
      <c r="AF834" s="32"/>
      <c r="AG834" s="55">
        <f>IF(AF834=0,0,TRUNC((SQRT(AF834)- IF($G834="w",Parameter!$B$12,Parameter!$D$12))/IF($G834="w",Parameter!$C$12,Parameter!$E$12)))</f>
        <v>0</v>
      </c>
      <c r="AH834" s="60">
        <f t="shared" si="169"/>
        <v>0</v>
      </c>
      <c r="AI834" s="61">
        <f>LOOKUP($F834,Urkunde!$A$2:$A$16,IF($G834="w",Urkunde!$B$2:$B$16,Urkunde!$D$2:$D$16))</f>
        <v>0</v>
      </c>
      <c r="AJ834" s="61">
        <f>LOOKUP($F834,Urkunde!$A$2:$A$16,IF($G834="w",Urkunde!$C$2:$C$16,Urkunde!$E$2:$E$16))</f>
        <v>0</v>
      </c>
      <c r="AK834" s="61" t="str">
        <f t="shared" si="170"/>
        <v>-</v>
      </c>
      <c r="AL834" s="29">
        <f t="shared" si="171"/>
        <v>0</v>
      </c>
      <c r="AM834" s="21">
        <f t="shared" si="172"/>
        <v>0</v>
      </c>
      <c r="AN834" s="21">
        <f t="shared" si="173"/>
        <v>0</v>
      </c>
      <c r="AO834" s="21">
        <f t="shared" si="174"/>
        <v>0</v>
      </c>
      <c r="AP834" s="21">
        <f t="shared" si="175"/>
        <v>0</v>
      </c>
      <c r="AQ834" s="21">
        <f t="shared" si="176"/>
        <v>0</v>
      </c>
      <c r="AR834" s="21">
        <f t="shared" si="177"/>
        <v>0</v>
      </c>
      <c r="AS834" s="21">
        <f t="shared" si="178"/>
        <v>0</v>
      </c>
      <c r="AT834" s="21">
        <f t="shared" si="179"/>
        <v>0</v>
      </c>
      <c r="AU834" s="21">
        <f t="shared" si="180"/>
        <v>0</v>
      </c>
      <c r="AV834" s="21">
        <f t="shared" si="181"/>
        <v>0</v>
      </c>
    </row>
    <row r="835" spans="1:48" ht="15.6" x14ac:dyDescent="0.3">
      <c r="A835" s="51"/>
      <c r="B835" s="50"/>
      <c r="C835" s="96"/>
      <c r="D835" s="96"/>
      <c r="E835" s="49"/>
      <c r="F835" s="52">
        <f t="shared" si="168"/>
        <v>0</v>
      </c>
      <c r="G835" s="48"/>
      <c r="H835" s="38"/>
      <c r="I835" s="54">
        <f>IF(H835=0,0,TRUNC((50/(H835+0.24)- IF($G835="w",Parameter!$B$3,Parameter!$D$3))/IF($G835="w",Parameter!$C$3,Parameter!$E$3)))</f>
        <v>0</v>
      </c>
      <c r="J835" s="105"/>
      <c r="K835" s="54">
        <f>IF(J835=0,0,TRUNC((75/(J835+0.24)- IF($G835="w",Parameter!$B$3,Parameter!$D$3))/IF($G835="w",Parameter!$C$3,Parameter!$E$3)))</f>
        <v>0</v>
      </c>
      <c r="L835" s="105"/>
      <c r="M835" s="54">
        <f>IF(L835=0,0,TRUNC((100/(L835+0.24)- IF($G835="w",Parameter!$B$3,Parameter!$D$3))/IF($G835="w",Parameter!$C$3,Parameter!$E$3)))</f>
        <v>0</v>
      </c>
      <c r="N835" s="80"/>
      <c r="O835" s="79" t="s">
        <v>44</v>
      </c>
      <c r="P835" s="81"/>
      <c r="Q835" s="54">
        <f>IF($G835="m",0,IF(AND($P835=0,$N835=0),0,TRUNC((800/($N835*60+$P835)-IF($G835="w",Parameter!$B$6,Parameter!$D$6))/IF($G835="w",Parameter!$C$6,Parameter!$E$6))))</f>
        <v>0</v>
      </c>
      <c r="R835" s="106"/>
      <c r="S835" s="73">
        <f>IF(R835=0,0,TRUNC((2000/(R835)- IF(Q835="w",Parameter!$B$6,Parameter!$D$6))/IF(Q835="w",Parameter!$C$6,Parameter!$E$6)))</f>
        <v>0</v>
      </c>
      <c r="T835" s="106"/>
      <c r="U835" s="73">
        <f>IF(T835=0,0,TRUNC((2000/(T835)- IF(Q835="w",Parameter!$B$3,Parameter!$D$3))/IF(Q835="w",Parameter!$C$3,Parameter!$E$3)))</f>
        <v>0</v>
      </c>
      <c r="V835" s="80"/>
      <c r="W835" s="79" t="s">
        <v>44</v>
      </c>
      <c r="X835" s="81"/>
      <c r="Y835" s="54">
        <f>IF($G835="w",0,IF(AND($V835=0,$X835=0),0,TRUNC((1000/($V835*60+$X835)-IF($G835="w",Parameter!$B$6,Parameter!$D$6))/IF($G835="w",Parameter!$C$6,Parameter!$E$6))))</f>
        <v>0</v>
      </c>
      <c r="Z835" s="37"/>
      <c r="AA835" s="104">
        <f>IF(Z835=0,0,TRUNC((SQRT(Z835)- IF($G835="w",Parameter!$B$11,Parameter!$D$11))/IF($G835="w",Parameter!$C$11,Parameter!$E$11)))</f>
        <v>0</v>
      </c>
      <c r="AB835" s="105"/>
      <c r="AC835" s="104">
        <f>IF(AB835=0,0,TRUNC((SQRT(AB835)- IF($G835="w",Parameter!$B$10,Parameter!$D$10))/IF($G835="w",Parameter!$C$10,Parameter!$E$10)))</f>
        <v>0</v>
      </c>
      <c r="AD835" s="38"/>
      <c r="AE835" s="55">
        <f>IF(AD835=0,0,TRUNC((SQRT(AD835)- IF($G835="w",Parameter!$B$15,Parameter!$D$15))/IF($G835="w",Parameter!$C$15,Parameter!$E$15)))</f>
        <v>0</v>
      </c>
      <c r="AF835" s="32"/>
      <c r="AG835" s="55">
        <f>IF(AF835=0,0,TRUNC((SQRT(AF835)- IF($G835="w",Parameter!$B$12,Parameter!$D$12))/IF($G835="w",Parameter!$C$12,Parameter!$E$12)))</f>
        <v>0</v>
      </c>
      <c r="AH835" s="60">
        <f t="shared" si="169"/>
        <v>0</v>
      </c>
      <c r="AI835" s="61">
        <f>LOOKUP($F835,Urkunde!$A$2:$A$16,IF($G835="w",Urkunde!$B$2:$B$16,Urkunde!$D$2:$D$16))</f>
        <v>0</v>
      </c>
      <c r="AJ835" s="61">
        <f>LOOKUP($F835,Urkunde!$A$2:$A$16,IF($G835="w",Urkunde!$C$2:$C$16,Urkunde!$E$2:$E$16))</f>
        <v>0</v>
      </c>
      <c r="AK835" s="61" t="str">
        <f t="shared" si="170"/>
        <v>-</v>
      </c>
      <c r="AL835" s="29">
        <f t="shared" si="171"/>
        <v>0</v>
      </c>
      <c r="AM835" s="21">
        <f t="shared" si="172"/>
        <v>0</v>
      </c>
      <c r="AN835" s="21">
        <f t="shared" si="173"/>
        <v>0</v>
      </c>
      <c r="AO835" s="21">
        <f t="shared" si="174"/>
        <v>0</v>
      </c>
      <c r="AP835" s="21">
        <f t="shared" si="175"/>
        <v>0</v>
      </c>
      <c r="AQ835" s="21">
        <f t="shared" si="176"/>
        <v>0</v>
      </c>
      <c r="AR835" s="21">
        <f t="shared" si="177"/>
        <v>0</v>
      </c>
      <c r="AS835" s="21">
        <f t="shared" si="178"/>
        <v>0</v>
      </c>
      <c r="AT835" s="21">
        <f t="shared" si="179"/>
        <v>0</v>
      </c>
      <c r="AU835" s="21">
        <f t="shared" si="180"/>
        <v>0</v>
      </c>
      <c r="AV835" s="21">
        <f t="shared" si="181"/>
        <v>0</v>
      </c>
    </row>
    <row r="836" spans="1:48" ht="15.6" x14ac:dyDescent="0.3">
      <c r="A836" s="51"/>
      <c r="B836" s="50"/>
      <c r="C836" s="96"/>
      <c r="D836" s="96"/>
      <c r="E836" s="49"/>
      <c r="F836" s="52">
        <f t="shared" ref="F836:F899" si="182">IF(E836=0,0,$E$2-E836)</f>
        <v>0</v>
      </c>
      <c r="G836" s="48"/>
      <c r="H836" s="38"/>
      <c r="I836" s="54">
        <f>IF(H836=0,0,TRUNC((50/(H836+0.24)- IF($G836="w",Parameter!$B$3,Parameter!$D$3))/IF($G836="w",Parameter!$C$3,Parameter!$E$3)))</f>
        <v>0</v>
      </c>
      <c r="J836" s="105"/>
      <c r="K836" s="54">
        <f>IF(J836=0,0,TRUNC((75/(J836+0.24)- IF($G836="w",Parameter!$B$3,Parameter!$D$3))/IF($G836="w",Parameter!$C$3,Parameter!$E$3)))</f>
        <v>0</v>
      </c>
      <c r="L836" s="105"/>
      <c r="M836" s="54">
        <f>IF(L836=0,0,TRUNC((100/(L836+0.24)- IF($G836="w",Parameter!$B$3,Parameter!$D$3))/IF($G836="w",Parameter!$C$3,Parameter!$E$3)))</f>
        <v>0</v>
      </c>
      <c r="N836" s="80"/>
      <c r="O836" s="79" t="s">
        <v>44</v>
      </c>
      <c r="P836" s="81"/>
      <c r="Q836" s="54">
        <f>IF($G836="m",0,IF(AND($P836=0,$N836=0),0,TRUNC((800/($N836*60+$P836)-IF($G836="w",Parameter!$B$6,Parameter!$D$6))/IF($G836="w",Parameter!$C$6,Parameter!$E$6))))</f>
        <v>0</v>
      </c>
      <c r="R836" s="106"/>
      <c r="S836" s="73">
        <f>IF(R836=0,0,TRUNC((2000/(R836)- IF(Q836="w",Parameter!$B$6,Parameter!$D$6))/IF(Q836="w",Parameter!$C$6,Parameter!$E$6)))</f>
        <v>0</v>
      </c>
      <c r="T836" s="106"/>
      <c r="U836" s="73">
        <f>IF(T836=0,0,TRUNC((2000/(T836)- IF(Q836="w",Parameter!$B$3,Parameter!$D$3))/IF(Q836="w",Parameter!$C$3,Parameter!$E$3)))</f>
        <v>0</v>
      </c>
      <c r="V836" s="80"/>
      <c r="W836" s="79" t="s">
        <v>44</v>
      </c>
      <c r="X836" s="81"/>
      <c r="Y836" s="54">
        <f>IF($G836="w",0,IF(AND($V836=0,$X836=0),0,TRUNC((1000/($V836*60+$X836)-IF($G836="w",Parameter!$B$6,Parameter!$D$6))/IF($G836="w",Parameter!$C$6,Parameter!$E$6))))</f>
        <v>0</v>
      </c>
      <c r="Z836" s="37"/>
      <c r="AA836" s="104">
        <f>IF(Z836=0,0,TRUNC((SQRT(Z836)- IF($G836="w",Parameter!$B$11,Parameter!$D$11))/IF($G836="w",Parameter!$C$11,Parameter!$E$11)))</f>
        <v>0</v>
      </c>
      <c r="AB836" s="105"/>
      <c r="AC836" s="104">
        <f>IF(AB836=0,0,TRUNC((SQRT(AB836)- IF($G836="w",Parameter!$B$10,Parameter!$D$10))/IF($G836="w",Parameter!$C$10,Parameter!$E$10)))</f>
        <v>0</v>
      </c>
      <c r="AD836" s="38"/>
      <c r="AE836" s="55">
        <f>IF(AD836=0,0,TRUNC((SQRT(AD836)- IF($G836="w",Parameter!$B$15,Parameter!$D$15))/IF($G836="w",Parameter!$C$15,Parameter!$E$15)))</f>
        <v>0</v>
      </c>
      <c r="AF836" s="32"/>
      <c r="AG836" s="55">
        <f>IF(AF836=0,0,TRUNC((SQRT(AF836)- IF($G836="w",Parameter!$B$12,Parameter!$D$12))/IF($G836="w",Parameter!$C$12,Parameter!$E$12)))</f>
        <v>0</v>
      </c>
      <c r="AH836" s="60">
        <f t="shared" si="169"/>
        <v>0</v>
      </c>
      <c r="AI836" s="61">
        <f>LOOKUP($F836,Urkunde!$A$2:$A$16,IF($G836="w",Urkunde!$B$2:$B$16,Urkunde!$D$2:$D$16))</f>
        <v>0</v>
      </c>
      <c r="AJ836" s="61">
        <f>LOOKUP($F836,Urkunde!$A$2:$A$16,IF($G836="w",Urkunde!$C$2:$C$16,Urkunde!$E$2:$E$16))</f>
        <v>0</v>
      </c>
      <c r="AK836" s="61" t="str">
        <f t="shared" si="170"/>
        <v>-</v>
      </c>
      <c r="AL836" s="29">
        <f t="shared" si="171"/>
        <v>0</v>
      </c>
      <c r="AM836" s="21">
        <f t="shared" si="172"/>
        <v>0</v>
      </c>
      <c r="AN836" s="21">
        <f t="shared" si="173"/>
        <v>0</v>
      </c>
      <c r="AO836" s="21">
        <f t="shared" si="174"/>
        <v>0</v>
      </c>
      <c r="AP836" s="21">
        <f t="shared" si="175"/>
        <v>0</v>
      </c>
      <c r="AQ836" s="21">
        <f t="shared" si="176"/>
        <v>0</v>
      </c>
      <c r="AR836" s="21">
        <f t="shared" si="177"/>
        <v>0</v>
      </c>
      <c r="AS836" s="21">
        <f t="shared" si="178"/>
        <v>0</v>
      </c>
      <c r="AT836" s="21">
        <f t="shared" si="179"/>
        <v>0</v>
      </c>
      <c r="AU836" s="21">
        <f t="shared" si="180"/>
        <v>0</v>
      </c>
      <c r="AV836" s="21">
        <f t="shared" si="181"/>
        <v>0</v>
      </c>
    </row>
    <row r="837" spans="1:48" ht="15.6" x14ac:dyDescent="0.3">
      <c r="A837" s="51"/>
      <c r="B837" s="50"/>
      <c r="C837" s="96"/>
      <c r="D837" s="96"/>
      <c r="E837" s="49"/>
      <c r="F837" s="52">
        <f t="shared" si="182"/>
        <v>0</v>
      </c>
      <c r="G837" s="48"/>
      <c r="H837" s="38"/>
      <c r="I837" s="54">
        <f>IF(H837=0,0,TRUNC((50/(H837+0.24)- IF($G837="w",Parameter!$B$3,Parameter!$D$3))/IF($G837="w",Parameter!$C$3,Parameter!$E$3)))</f>
        <v>0</v>
      </c>
      <c r="J837" s="105"/>
      <c r="K837" s="54">
        <f>IF(J837=0,0,TRUNC((75/(J837+0.24)- IF($G837="w",Parameter!$B$3,Parameter!$D$3))/IF($G837="w",Parameter!$C$3,Parameter!$E$3)))</f>
        <v>0</v>
      </c>
      <c r="L837" s="105"/>
      <c r="M837" s="54">
        <f>IF(L837=0,0,TRUNC((100/(L837+0.24)- IF($G837="w",Parameter!$B$3,Parameter!$D$3))/IF($G837="w",Parameter!$C$3,Parameter!$E$3)))</f>
        <v>0</v>
      </c>
      <c r="N837" s="80"/>
      <c r="O837" s="79" t="s">
        <v>44</v>
      </c>
      <c r="P837" s="81"/>
      <c r="Q837" s="54">
        <f>IF($G837="m",0,IF(AND($P837=0,$N837=0),0,TRUNC((800/($N837*60+$P837)-IF($G837="w",Parameter!$B$6,Parameter!$D$6))/IF($G837="w",Parameter!$C$6,Parameter!$E$6))))</f>
        <v>0</v>
      </c>
      <c r="R837" s="106"/>
      <c r="S837" s="73">
        <f>IF(R837=0,0,TRUNC((2000/(R837)- IF(Q837="w",Parameter!$B$6,Parameter!$D$6))/IF(Q837="w",Parameter!$C$6,Parameter!$E$6)))</f>
        <v>0</v>
      </c>
      <c r="T837" s="106"/>
      <c r="U837" s="73">
        <f>IF(T837=0,0,TRUNC((2000/(T837)- IF(Q837="w",Parameter!$B$3,Parameter!$D$3))/IF(Q837="w",Parameter!$C$3,Parameter!$E$3)))</f>
        <v>0</v>
      </c>
      <c r="V837" s="80"/>
      <c r="W837" s="79" t="s">
        <v>44</v>
      </c>
      <c r="X837" s="81"/>
      <c r="Y837" s="54">
        <f>IF($G837="w",0,IF(AND($V837=0,$X837=0),0,TRUNC((1000/($V837*60+$X837)-IF($G837="w",Parameter!$B$6,Parameter!$D$6))/IF($G837="w",Parameter!$C$6,Parameter!$E$6))))</f>
        <v>0</v>
      </c>
      <c r="Z837" s="37"/>
      <c r="AA837" s="104">
        <f>IF(Z837=0,0,TRUNC((SQRT(Z837)- IF($G837="w",Parameter!$B$11,Parameter!$D$11))/IF($G837="w",Parameter!$C$11,Parameter!$E$11)))</f>
        <v>0</v>
      </c>
      <c r="AB837" s="105"/>
      <c r="AC837" s="104">
        <f>IF(AB837=0,0,TRUNC((SQRT(AB837)- IF($G837="w",Parameter!$B$10,Parameter!$D$10))/IF($G837="w",Parameter!$C$10,Parameter!$E$10)))</f>
        <v>0</v>
      </c>
      <c r="AD837" s="38"/>
      <c r="AE837" s="55">
        <f>IF(AD837=0,0,TRUNC((SQRT(AD837)- IF($G837="w",Parameter!$B$15,Parameter!$D$15))/IF($G837="w",Parameter!$C$15,Parameter!$E$15)))</f>
        <v>0</v>
      </c>
      <c r="AF837" s="32"/>
      <c r="AG837" s="55">
        <f>IF(AF837=0,0,TRUNC((SQRT(AF837)- IF($G837="w",Parameter!$B$12,Parameter!$D$12))/IF($G837="w",Parameter!$C$12,Parameter!$E$12)))</f>
        <v>0</v>
      </c>
      <c r="AH837" s="60">
        <f t="shared" ref="AH837:AH900" si="183">AV837</f>
        <v>0</v>
      </c>
      <c r="AI837" s="61">
        <f>LOOKUP($F837,Urkunde!$A$2:$A$16,IF($G837="w",Urkunde!$B$2:$B$16,Urkunde!$D$2:$D$16))</f>
        <v>0</v>
      </c>
      <c r="AJ837" s="61">
        <f>LOOKUP($F837,Urkunde!$A$2:$A$16,IF($G837="w",Urkunde!$C$2:$C$16,Urkunde!$E$2:$E$16))</f>
        <v>0</v>
      </c>
      <c r="AK837" s="61" t="str">
        <f t="shared" ref="AK837:AK900" si="184">IF(AH837=0,"-",IF(AH837&gt;=AJ837,"Ehrenurkunde",IF(AH837&gt;=AI837,"Siegerurkunde","Teilnehmerurkunde")))</f>
        <v>-</v>
      </c>
      <c r="AL837" s="29">
        <f t="shared" ref="AL837:AL900" si="185">$I837</f>
        <v>0</v>
      </c>
      <c r="AM837" s="21">
        <f t="shared" ref="AM837:AM900" si="186">$K837</f>
        <v>0</v>
      </c>
      <c r="AN837" s="21">
        <f t="shared" ref="AN837:AN900" si="187">$M837</f>
        <v>0</v>
      </c>
      <c r="AO837" s="21">
        <f t="shared" ref="AO837:AO900" si="188">$Q837</f>
        <v>0</v>
      </c>
      <c r="AP837" s="21">
        <f t="shared" ref="AP837:AP900" si="189">$S837</f>
        <v>0</v>
      </c>
      <c r="AQ837" s="21">
        <f t="shared" ref="AQ837:AQ900" si="190">$U837</f>
        <v>0</v>
      </c>
      <c r="AR837" s="21">
        <f t="shared" ref="AR837:AR900" si="191">$Y837</f>
        <v>0</v>
      </c>
      <c r="AS837" s="21">
        <f t="shared" ref="AS837:AS900" si="192">$AA837</f>
        <v>0</v>
      </c>
      <c r="AT837" s="21">
        <f t="shared" ref="AT837:AT900" si="193">$AC837</f>
        <v>0</v>
      </c>
      <c r="AU837" s="21">
        <f t="shared" ref="AU837:AU900" si="194">$AE837</f>
        <v>0</v>
      </c>
      <c r="AV837" s="21">
        <f t="shared" ref="AV837:AV900" si="195">LARGE(AL837:AU837,1) + LARGE(AL837:AU837,2) + LARGE(AL837:AU837,3)</f>
        <v>0</v>
      </c>
    </row>
    <row r="838" spans="1:48" ht="15.6" x14ac:dyDescent="0.3">
      <c r="A838" s="51"/>
      <c r="B838" s="50"/>
      <c r="C838" s="96"/>
      <c r="D838" s="96"/>
      <c r="E838" s="49"/>
      <c r="F838" s="52">
        <f t="shared" si="182"/>
        <v>0</v>
      </c>
      <c r="G838" s="48"/>
      <c r="H838" s="38"/>
      <c r="I838" s="54">
        <f>IF(H838=0,0,TRUNC((50/(H838+0.24)- IF($G838="w",Parameter!$B$3,Parameter!$D$3))/IF($G838="w",Parameter!$C$3,Parameter!$E$3)))</f>
        <v>0</v>
      </c>
      <c r="J838" s="105"/>
      <c r="K838" s="54">
        <f>IF(J838=0,0,TRUNC((75/(J838+0.24)- IF($G838="w",Parameter!$B$3,Parameter!$D$3))/IF($G838="w",Parameter!$C$3,Parameter!$E$3)))</f>
        <v>0</v>
      </c>
      <c r="L838" s="105"/>
      <c r="M838" s="54">
        <f>IF(L838=0,0,TRUNC((100/(L838+0.24)- IF($G838="w",Parameter!$B$3,Parameter!$D$3))/IF($G838="w",Parameter!$C$3,Parameter!$E$3)))</f>
        <v>0</v>
      </c>
      <c r="N838" s="80"/>
      <c r="O838" s="79" t="s">
        <v>44</v>
      </c>
      <c r="P838" s="81"/>
      <c r="Q838" s="54">
        <f>IF($G838="m",0,IF(AND($P838=0,$N838=0),0,TRUNC((800/($N838*60+$P838)-IF($G838="w",Parameter!$B$6,Parameter!$D$6))/IF($G838="w",Parameter!$C$6,Parameter!$E$6))))</f>
        <v>0</v>
      </c>
      <c r="R838" s="106"/>
      <c r="S838" s="73">
        <f>IF(R838=0,0,TRUNC((2000/(R838)- IF(Q838="w",Parameter!$B$6,Parameter!$D$6))/IF(Q838="w",Parameter!$C$6,Parameter!$E$6)))</f>
        <v>0</v>
      </c>
      <c r="T838" s="106"/>
      <c r="U838" s="73">
        <f>IF(T838=0,0,TRUNC((2000/(T838)- IF(Q838="w",Parameter!$B$3,Parameter!$D$3))/IF(Q838="w",Parameter!$C$3,Parameter!$E$3)))</f>
        <v>0</v>
      </c>
      <c r="V838" s="80"/>
      <c r="W838" s="79" t="s">
        <v>44</v>
      </c>
      <c r="X838" s="81"/>
      <c r="Y838" s="54">
        <f>IF($G838="w",0,IF(AND($V838=0,$X838=0),0,TRUNC((1000/($V838*60+$X838)-IF($G838="w",Parameter!$B$6,Parameter!$D$6))/IF($G838="w",Parameter!$C$6,Parameter!$E$6))))</f>
        <v>0</v>
      </c>
      <c r="Z838" s="37"/>
      <c r="AA838" s="104">
        <f>IF(Z838=0,0,TRUNC((SQRT(Z838)- IF($G838="w",Parameter!$B$11,Parameter!$D$11))/IF($G838="w",Parameter!$C$11,Parameter!$E$11)))</f>
        <v>0</v>
      </c>
      <c r="AB838" s="105"/>
      <c r="AC838" s="104">
        <f>IF(AB838=0,0,TRUNC((SQRT(AB838)- IF($G838="w",Parameter!$B$10,Parameter!$D$10))/IF($G838="w",Parameter!$C$10,Parameter!$E$10)))</f>
        <v>0</v>
      </c>
      <c r="AD838" s="38"/>
      <c r="AE838" s="55">
        <f>IF(AD838=0,0,TRUNC((SQRT(AD838)- IF($G838="w",Parameter!$B$15,Parameter!$D$15))/IF($G838="w",Parameter!$C$15,Parameter!$E$15)))</f>
        <v>0</v>
      </c>
      <c r="AF838" s="32"/>
      <c r="AG838" s="55">
        <f>IF(AF838=0,0,TRUNC((SQRT(AF838)- IF($G838="w",Parameter!$B$12,Parameter!$D$12))/IF($G838="w",Parameter!$C$12,Parameter!$E$12)))</f>
        <v>0</v>
      </c>
      <c r="AH838" s="60">
        <f t="shared" si="183"/>
        <v>0</v>
      </c>
      <c r="AI838" s="61">
        <f>LOOKUP($F838,Urkunde!$A$2:$A$16,IF($G838="w",Urkunde!$B$2:$B$16,Urkunde!$D$2:$D$16))</f>
        <v>0</v>
      </c>
      <c r="AJ838" s="61">
        <f>LOOKUP($F838,Urkunde!$A$2:$A$16,IF($G838="w",Urkunde!$C$2:$C$16,Urkunde!$E$2:$E$16))</f>
        <v>0</v>
      </c>
      <c r="AK838" s="61" t="str">
        <f t="shared" si="184"/>
        <v>-</v>
      </c>
      <c r="AL838" s="29">
        <f t="shared" si="185"/>
        <v>0</v>
      </c>
      <c r="AM838" s="21">
        <f t="shared" si="186"/>
        <v>0</v>
      </c>
      <c r="AN838" s="21">
        <f t="shared" si="187"/>
        <v>0</v>
      </c>
      <c r="AO838" s="21">
        <f t="shared" si="188"/>
        <v>0</v>
      </c>
      <c r="AP838" s="21">
        <f t="shared" si="189"/>
        <v>0</v>
      </c>
      <c r="AQ838" s="21">
        <f t="shared" si="190"/>
        <v>0</v>
      </c>
      <c r="AR838" s="21">
        <f t="shared" si="191"/>
        <v>0</v>
      </c>
      <c r="AS838" s="21">
        <f t="shared" si="192"/>
        <v>0</v>
      </c>
      <c r="AT838" s="21">
        <f t="shared" si="193"/>
        <v>0</v>
      </c>
      <c r="AU838" s="21">
        <f t="shared" si="194"/>
        <v>0</v>
      </c>
      <c r="AV838" s="21">
        <f t="shared" si="195"/>
        <v>0</v>
      </c>
    </row>
    <row r="839" spans="1:48" ht="15.6" x14ac:dyDescent="0.3">
      <c r="A839" s="51"/>
      <c r="B839" s="50"/>
      <c r="C839" s="96"/>
      <c r="D839" s="96"/>
      <c r="E839" s="49"/>
      <c r="F839" s="52">
        <f t="shared" si="182"/>
        <v>0</v>
      </c>
      <c r="G839" s="48"/>
      <c r="H839" s="38"/>
      <c r="I839" s="54">
        <f>IF(H839=0,0,TRUNC((50/(H839+0.24)- IF($G839="w",Parameter!$B$3,Parameter!$D$3))/IF($G839="w",Parameter!$C$3,Parameter!$E$3)))</f>
        <v>0</v>
      </c>
      <c r="J839" s="105"/>
      <c r="K839" s="54">
        <f>IF(J839=0,0,TRUNC((75/(J839+0.24)- IF($G839="w",Parameter!$B$3,Parameter!$D$3))/IF($G839="w",Parameter!$C$3,Parameter!$E$3)))</f>
        <v>0</v>
      </c>
      <c r="L839" s="105"/>
      <c r="M839" s="54">
        <f>IF(L839=0,0,TRUNC((100/(L839+0.24)- IF($G839="w",Parameter!$B$3,Parameter!$D$3))/IF($G839="w",Parameter!$C$3,Parameter!$E$3)))</f>
        <v>0</v>
      </c>
      <c r="N839" s="80"/>
      <c r="O839" s="79" t="s">
        <v>44</v>
      </c>
      <c r="P839" s="81"/>
      <c r="Q839" s="54">
        <f>IF($G839="m",0,IF(AND($P839=0,$N839=0),0,TRUNC((800/($N839*60+$P839)-IF($G839="w",Parameter!$B$6,Parameter!$D$6))/IF($G839="w",Parameter!$C$6,Parameter!$E$6))))</f>
        <v>0</v>
      </c>
      <c r="R839" s="106"/>
      <c r="S839" s="73">
        <f>IF(R839=0,0,TRUNC((2000/(R839)- IF(Q839="w",Parameter!$B$6,Parameter!$D$6))/IF(Q839="w",Parameter!$C$6,Parameter!$E$6)))</f>
        <v>0</v>
      </c>
      <c r="T839" s="106"/>
      <c r="U839" s="73">
        <f>IF(T839=0,0,TRUNC((2000/(T839)- IF(Q839="w",Parameter!$B$3,Parameter!$D$3))/IF(Q839="w",Parameter!$C$3,Parameter!$E$3)))</f>
        <v>0</v>
      </c>
      <c r="V839" s="80"/>
      <c r="W839" s="79" t="s">
        <v>44</v>
      </c>
      <c r="X839" s="81"/>
      <c r="Y839" s="54">
        <f>IF($G839="w",0,IF(AND($V839=0,$X839=0),0,TRUNC((1000/($V839*60+$X839)-IF($G839="w",Parameter!$B$6,Parameter!$D$6))/IF($G839="w",Parameter!$C$6,Parameter!$E$6))))</f>
        <v>0</v>
      </c>
      <c r="Z839" s="37"/>
      <c r="AA839" s="104">
        <f>IF(Z839=0,0,TRUNC((SQRT(Z839)- IF($G839="w",Parameter!$B$11,Parameter!$D$11))/IF($G839="w",Parameter!$C$11,Parameter!$E$11)))</f>
        <v>0</v>
      </c>
      <c r="AB839" s="105"/>
      <c r="AC839" s="104">
        <f>IF(AB839=0,0,TRUNC((SQRT(AB839)- IF($G839="w",Parameter!$B$10,Parameter!$D$10))/IF($G839="w",Parameter!$C$10,Parameter!$E$10)))</f>
        <v>0</v>
      </c>
      <c r="AD839" s="38"/>
      <c r="AE839" s="55">
        <f>IF(AD839=0,0,TRUNC((SQRT(AD839)- IF($G839="w",Parameter!$B$15,Parameter!$D$15))/IF($G839="w",Parameter!$C$15,Parameter!$E$15)))</f>
        <v>0</v>
      </c>
      <c r="AF839" s="32"/>
      <c r="AG839" s="55">
        <f>IF(AF839=0,0,TRUNC((SQRT(AF839)- IF($G839="w",Parameter!$B$12,Parameter!$D$12))/IF($G839="w",Parameter!$C$12,Parameter!$E$12)))</f>
        <v>0</v>
      </c>
      <c r="AH839" s="60">
        <f t="shared" si="183"/>
        <v>0</v>
      </c>
      <c r="AI839" s="61">
        <f>LOOKUP($F839,Urkunde!$A$2:$A$16,IF($G839="w",Urkunde!$B$2:$B$16,Urkunde!$D$2:$D$16))</f>
        <v>0</v>
      </c>
      <c r="AJ839" s="61">
        <f>LOOKUP($F839,Urkunde!$A$2:$A$16,IF($G839="w",Urkunde!$C$2:$C$16,Urkunde!$E$2:$E$16))</f>
        <v>0</v>
      </c>
      <c r="AK839" s="61" t="str">
        <f t="shared" si="184"/>
        <v>-</v>
      </c>
      <c r="AL839" s="29">
        <f t="shared" si="185"/>
        <v>0</v>
      </c>
      <c r="AM839" s="21">
        <f t="shared" si="186"/>
        <v>0</v>
      </c>
      <c r="AN839" s="21">
        <f t="shared" si="187"/>
        <v>0</v>
      </c>
      <c r="AO839" s="21">
        <f t="shared" si="188"/>
        <v>0</v>
      </c>
      <c r="AP839" s="21">
        <f t="shared" si="189"/>
        <v>0</v>
      </c>
      <c r="AQ839" s="21">
        <f t="shared" si="190"/>
        <v>0</v>
      </c>
      <c r="AR839" s="21">
        <f t="shared" si="191"/>
        <v>0</v>
      </c>
      <c r="AS839" s="21">
        <f t="shared" si="192"/>
        <v>0</v>
      </c>
      <c r="AT839" s="21">
        <f t="shared" si="193"/>
        <v>0</v>
      </c>
      <c r="AU839" s="21">
        <f t="shared" si="194"/>
        <v>0</v>
      </c>
      <c r="AV839" s="21">
        <f t="shared" si="195"/>
        <v>0</v>
      </c>
    </row>
    <row r="840" spans="1:48" ht="15.6" x14ac:dyDescent="0.3">
      <c r="A840" s="51"/>
      <c r="B840" s="50"/>
      <c r="C840" s="96"/>
      <c r="D840" s="96"/>
      <c r="E840" s="49"/>
      <c r="F840" s="52">
        <f t="shared" si="182"/>
        <v>0</v>
      </c>
      <c r="G840" s="48"/>
      <c r="H840" s="38"/>
      <c r="I840" s="54">
        <f>IF(H840=0,0,TRUNC((50/(H840+0.24)- IF($G840="w",Parameter!$B$3,Parameter!$D$3))/IF($G840="w",Parameter!$C$3,Parameter!$E$3)))</f>
        <v>0</v>
      </c>
      <c r="J840" s="105"/>
      <c r="K840" s="54">
        <f>IF(J840=0,0,TRUNC((75/(J840+0.24)- IF($G840="w",Parameter!$B$3,Parameter!$D$3))/IF($G840="w",Parameter!$C$3,Parameter!$E$3)))</f>
        <v>0</v>
      </c>
      <c r="L840" s="105"/>
      <c r="M840" s="54">
        <f>IF(L840=0,0,TRUNC((100/(L840+0.24)- IF($G840="w",Parameter!$B$3,Parameter!$D$3))/IF($G840="w",Parameter!$C$3,Parameter!$E$3)))</f>
        <v>0</v>
      </c>
      <c r="N840" s="80"/>
      <c r="O840" s="79" t="s">
        <v>44</v>
      </c>
      <c r="P840" s="81"/>
      <c r="Q840" s="54">
        <f>IF($G840="m",0,IF(AND($P840=0,$N840=0),0,TRUNC((800/($N840*60+$P840)-IF($G840="w",Parameter!$B$6,Parameter!$D$6))/IF($G840="w",Parameter!$C$6,Parameter!$E$6))))</f>
        <v>0</v>
      </c>
      <c r="R840" s="106"/>
      <c r="S840" s="73">
        <f>IF(R840=0,0,TRUNC((2000/(R840)- IF(Q840="w",Parameter!$B$6,Parameter!$D$6))/IF(Q840="w",Parameter!$C$6,Parameter!$E$6)))</f>
        <v>0</v>
      </c>
      <c r="T840" s="106"/>
      <c r="U840" s="73">
        <f>IF(T840=0,0,TRUNC((2000/(T840)- IF(Q840="w",Parameter!$B$3,Parameter!$D$3))/IF(Q840="w",Parameter!$C$3,Parameter!$E$3)))</f>
        <v>0</v>
      </c>
      <c r="V840" s="80"/>
      <c r="W840" s="79" t="s">
        <v>44</v>
      </c>
      <c r="X840" s="81"/>
      <c r="Y840" s="54">
        <f>IF($G840="w",0,IF(AND($V840=0,$X840=0),0,TRUNC((1000/($V840*60+$X840)-IF($G840="w",Parameter!$B$6,Parameter!$D$6))/IF($G840="w",Parameter!$C$6,Parameter!$E$6))))</f>
        <v>0</v>
      </c>
      <c r="Z840" s="37"/>
      <c r="AA840" s="104">
        <f>IF(Z840=0,0,TRUNC((SQRT(Z840)- IF($G840="w",Parameter!$B$11,Parameter!$D$11))/IF($G840="w",Parameter!$C$11,Parameter!$E$11)))</f>
        <v>0</v>
      </c>
      <c r="AB840" s="105"/>
      <c r="AC840" s="104">
        <f>IF(AB840=0,0,TRUNC((SQRT(AB840)- IF($G840="w",Parameter!$B$10,Parameter!$D$10))/IF($G840="w",Parameter!$C$10,Parameter!$E$10)))</f>
        <v>0</v>
      </c>
      <c r="AD840" s="38"/>
      <c r="AE840" s="55">
        <f>IF(AD840=0,0,TRUNC((SQRT(AD840)- IF($G840="w",Parameter!$B$15,Parameter!$D$15))/IF($G840="w",Parameter!$C$15,Parameter!$E$15)))</f>
        <v>0</v>
      </c>
      <c r="AF840" s="32"/>
      <c r="AG840" s="55">
        <f>IF(AF840=0,0,TRUNC((SQRT(AF840)- IF($G840="w",Parameter!$B$12,Parameter!$D$12))/IF($G840="w",Parameter!$C$12,Parameter!$E$12)))</f>
        <v>0</v>
      </c>
      <c r="AH840" s="60">
        <f t="shared" si="183"/>
        <v>0</v>
      </c>
      <c r="AI840" s="61">
        <f>LOOKUP($F840,Urkunde!$A$2:$A$16,IF($G840="w",Urkunde!$B$2:$B$16,Urkunde!$D$2:$D$16))</f>
        <v>0</v>
      </c>
      <c r="AJ840" s="61">
        <f>LOOKUP($F840,Urkunde!$A$2:$A$16,IF($G840="w",Urkunde!$C$2:$C$16,Urkunde!$E$2:$E$16))</f>
        <v>0</v>
      </c>
      <c r="AK840" s="61" t="str">
        <f t="shared" si="184"/>
        <v>-</v>
      </c>
      <c r="AL840" s="29">
        <f t="shared" si="185"/>
        <v>0</v>
      </c>
      <c r="AM840" s="21">
        <f t="shared" si="186"/>
        <v>0</v>
      </c>
      <c r="AN840" s="21">
        <f t="shared" si="187"/>
        <v>0</v>
      </c>
      <c r="AO840" s="21">
        <f t="shared" si="188"/>
        <v>0</v>
      </c>
      <c r="AP840" s="21">
        <f t="shared" si="189"/>
        <v>0</v>
      </c>
      <c r="AQ840" s="21">
        <f t="shared" si="190"/>
        <v>0</v>
      </c>
      <c r="AR840" s="21">
        <f t="shared" si="191"/>
        <v>0</v>
      </c>
      <c r="AS840" s="21">
        <f t="shared" si="192"/>
        <v>0</v>
      </c>
      <c r="AT840" s="21">
        <f t="shared" si="193"/>
        <v>0</v>
      </c>
      <c r="AU840" s="21">
        <f t="shared" si="194"/>
        <v>0</v>
      </c>
      <c r="AV840" s="21">
        <f t="shared" si="195"/>
        <v>0</v>
      </c>
    </row>
    <row r="841" spans="1:48" ht="15.6" x14ac:dyDescent="0.3">
      <c r="A841" s="51"/>
      <c r="B841" s="50"/>
      <c r="C841" s="96"/>
      <c r="D841" s="96"/>
      <c r="E841" s="49"/>
      <c r="F841" s="52">
        <f t="shared" si="182"/>
        <v>0</v>
      </c>
      <c r="G841" s="48"/>
      <c r="H841" s="38"/>
      <c r="I841" s="54">
        <f>IF(H841=0,0,TRUNC((50/(H841+0.24)- IF($G841="w",Parameter!$B$3,Parameter!$D$3))/IF($G841="w",Parameter!$C$3,Parameter!$E$3)))</f>
        <v>0</v>
      </c>
      <c r="J841" s="105"/>
      <c r="K841" s="54">
        <f>IF(J841=0,0,TRUNC((75/(J841+0.24)- IF($G841="w",Parameter!$B$3,Parameter!$D$3))/IF($G841="w",Parameter!$C$3,Parameter!$E$3)))</f>
        <v>0</v>
      </c>
      <c r="L841" s="105"/>
      <c r="M841" s="54">
        <f>IF(L841=0,0,TRUNC((100/(L841+0.24)- IF($G841="w",Parameter!$B$3,Parameter!$D$3))/IF($G841="w",Parameter!$C$3,Parameter!$E$3)))</f>
        <v>0</v>
      </c>
      <c r="N841" s="80"/>
      <c r="O841" s="79" t="s">
        <v>44</v>
      </c>
      <c r="P841" s="81"/>
      <c r="Q841" s="54">
        <f>IF($G841="m",0,IF(AND($P841=0,$N841=0),0,TRUNC((800/($N841*60+$P841)-IF($G841="w",Parameter!$B$6,Parameter!$D$6))/IF($G841="w",Parameter!$C$6,Parameter!$E$6))))</f>
        <v>0</v>
      </c>
      <c r="R841" s="106"/>
      <c r="S841" s="73">
        <f>IF(R841=0,0,TRUNC((2000/(R841)- IF(Q841="w",Parameter!$B$6,Parameter!$D$6))/IF(Q841="w",Parameter!$C$6,Parameter!$E$6)))</f>
        <v>0</v>
      </c>
      <c r="T841" s="106"/>
      <c r="U841" s="73">
        <f>IF(T841=0,0,TRUNC((2000/(T841)- IF(Q841="w",Parameter!$B$3,Parameter!$D$3))/IF(Q841="w",Parameter!$C$3,Parameter!$E$3)))</f>
        <v>0</v>
      </c>
      <c r="V841" s="80"/>
      <c r="W841" s="79" t="s">
        <v>44</v>
      </c>
      <c r="X841" s="81"/>
      <c r="Y841" s="54">
        <f>IF($G841="w",0,IF(AND($V841=0,$X841=0),0,TRUNC((1000/($V841*60+$X841)-IF($G841="w",Parameter!$B$6,Parameter!$D$6))/IF($G841="w",Parameter!$C$6,Parameter!$E$6))))</f>
        <v>0</v>
      </c>
      <c r="Z841" s="37"/>
      <c r="AA841" s="104">
        <f>IF(Z841=0,0,TRUNC((SQRT(Z841)- IF($G841="w",Parameter!$B$11,Parameter!$D$11))/IF($G841="w",Parameter!$C$11,Parameter!$E$11)))</f>
        <v>0</v>
      </c>
      <c r="AB841" s="105"/>
      <c r="AC841" s="104">
        <f>IF(AB841=0,0,TRUNC((SQRT(AB841)- IF($G841="w",Parameter!$B$10,Parameter!$D$10))/IF($G841="w",Parameter!$C$10,Parameter!$E$10)))</f>
        <v>0</v>
      </c>
      <c r="AD841" s="38"/>
      <c r="AE841" s="55">
        <f>IF(AD841=0,0,TRUNC((SQRT(AD841)- IF($G841="w",Parameter!$B$15,Parameter!$D$15))/IF($G841="w",Parameter!$C$15,Parameter!$E$15)))</f>
        <v>0</v>
      </c>
      <c r="AF841" s="32"/>
      <c r="AG841" s="55">
        <f>IF(AF841=0,0,TRUNC((SQRT(AF841)- IF($G841="w",Parameter!$B$12,Parameter!$D$12))/IF($G841="w",Parameter!$C$12,Parameter!$E$12)))</f>
        <v>0</v>
      </c>
      <c r="AH841" s="60">
        <f t="shared" si="183"/>
        <v>0</v>
      </c>
      <c r="AI841" s="61">
        <f>LOOKUP($F841,Urkunde!$A$2:$A$16,IF($G841="w",Urkunde!$B$2:$B$16,Urkunde!$D$2:$D$16))</f>
        <v>0</v>
      </c>
      <c r="AJ841" s="61">
        <f>LOOKUP($F841,Urkunde!$A$2:$A$16,IF($G841="w",Urkunde!$C$2:$C$16,Urkunde!$E$2:$E$16))</f>
        <v>0</v>
      </c>
      <c r="AK841" s="61" t="str">
        <f t="shared" si="184"/>
        <v>-</v>
      </c>
      <c r="AL841" s="29">
        <f t="shared" si="185"/>
        <v>0</v>
      </c>
      <c r="AM841" s="21">
        <f t="shared" si="186"/>
        <v>0</v>
      </c>
      <c r="AN841" s="21">
        <f t="shared" si="187"/>
        <v>0</v>
      </c>
      <c r="AO841" s="21">
        <f t="shared" si="188"/>
        <v>0</v>
      </c>
      <c r="AP841" s="21">
        <f t="shared" si="189"/>
        <v>0</v>
      </c>
      <c r="AQ841" s="21">
        <f t="shared" si="190"/>
        <v>0</v>
      </c>
      <c r="AR841" s="21">
        <f t="shared" si="191"/>
        <v>0</v>
      </c>
      <c r="AS841" s="21">
        <f t="shared" si="192"/>
        <v>0</v>
      </c>
      <c r="AT841" s="21">
        <f t="shared" si="193"/>
        <v>0</v>
      </c>
      <c r="AU841" s="21">
        <f t="shared" si="194"/>
        <v>0</v>
      </c>
      <c r="AV841" s="21">
        <f t="shared" si="195"/>
        <v>0</v>
      </c>
    </row>
    <row r="842" spans="1:48" ht="15.6" x14ac:dyDescent="0.3">
      <c r="A842" s="51"/>
      <c r="B842" s="50"/>
      <c r="C842" s="96"/>
      <c r="D842" s="96"/>
      <c r="E842" s="49"/>
      <c r="F842" s="52">
        <f t="shared" si="182"/>
        <v>0</v>
      </c>
      <c r="G842" s="48"/>
      <c r="H842" s="38"/>
      <c r="I842" s="54">
        <f>IF(H842=0,0,TRUNC((50/(H842+0.24)- IF($G842="w",Parameter!$B$3,Parameter!$D$3))/IF($G842="w",Parameter!$C$3,Parameter!$E$3)))</f>
        <v>0</v>
      </c>
      <c r="J842" s="105"/>
      <c r="K842" s="54">
        <f>IF(J842=0,0,TRUNC((75/(J842+0.24)- IF($G842="w",Parameter!$B$3,Parameter!$D$3))/IF($G842="w",Parameter!$C$3,Parameter!$E$3)))</f>
        <v>0</v>
      </c>
      <c r="L842" s="105"/>
      <c r="M842" s="54">
        <f>IF(L842=0,0,TRUNC((100/(L842+0.24)- IF($G842="w",Parameter!$B$3,Parameter!$D$3))/IF($G842="w",Parameter!$C$3,Parameter!$E$3)))</f>
        <v>0</v>
      </c>
      <c r="N842" s="80"/>
      <c r="O842" s="79" t="s">
        <v>44</v>
      </c>
      <c r="P842" s="81"/>
      <c r="Q842" s="54">
        <f>IF($G842="m",0,IF(AND($P842=0,$N842=0),0,TRUNC((800/($N842*60+$P842)-IF($G842="w",Parameter!$B$6,Parameter!$D$6))/IF($G842="w",Parameter!$C$6,Parameter!$E$6))))</f>
        <v>0</v>
      </c>
      <c r="R842" s="106"/>
      <c r="S842" s="73">
        <f>IF(R842=0,0,TRUNC((2000/(R842)- IF(Q842="w",Parameter!$B$6,Parameter!$D$6))/IF(Q842="w",Parameter!$C$6,Parameter!$E$6)))</f>
        <v>0</v>
      </c>
      <c r="T842" s="106"/>
      <c r="U842" s="73">
        <f>IF(T842=0,0,TRUNC((2000/(T842)- IF(Q842="w",Parameter!$B$3,Parameter!$D$3))/IF(Q842="w",Parameter!$C$3,Parameter!$E$3)))</f>
        <v>0</v>
      </c>
      <c r="V842" s="80"/>
      <c r="W842" s="79" t="s">
        <v>44</v>
      </c>
      <c r="X842" s="81"/>
      <c r="Y842" s="54">
        <f>IF($G842="w",0,IF(AND($V842=0,$X842=0),0,TRUNC((1000/($V842*60+$X842)-IF($G842="w",Parameter!$B$6,Parameter!$D$6))/IF($G842="w",Parameter!$C$6,Parameter!$E$6))))</f>
        <v>0</v>
      </c>
      <c r="Z842" s="37"/>
      <c r="AA842" s="104">
        <f>IF(Z842=0,0,TRUNC((SQRT(Z842)- IF($G842="w",Parameter!$B$11,Parameter!$D$11))/IF($G842="w",Parameter!$C$11,Parameter!$E$11)))</f>
        <v>0</v>
      </c>
      <c r="AB842" s="105"/>
      <c r="AC842" s="104">
        <f>IF(AB842=0,0,TRUNC((SQRT(AB842)- IF($G842="w",Parameter!$B$10,Parameter!$D$10))/IF($G842="w",Parameter!$C$10,Parameter!$E$10)))</f>
        <v>0</v>
      </c>
      <c r="AD842" s="38"/>
      <c r="AE842" s="55">
        <f>IF(AD842=0,0,TRUNC((SQRT(AD842)- IF($G842="w",Parameter!$B$15,Parameter!$D$15))/IF($G842="w",Parameter!$C$15,Parameter!$E$15)))</f>
        <v>0</v>
      </c>
      <c r="AF842" s="32"/>
      <c r="AG842" s="55">
        <f>IF(AF842=0,0,TRUNC((SQRT(AF842)- IF($G842="w",Parameter!$B$12,Parameter!$D$12))/IF($G842="w",Parameter!$C$12,Parameter!$E$12)))</f>
        <v>0</v>
      </c>
      <c r="AH842" s="60">
        <f t="shared" si="183"/>
        <v>0</v>
      </c>
      <c r="AI842" s="61">
        <f>LOOKUP($F842,Urkunde!$A$2:$A$16,IF($G842="w",Urkunde!$B$2:$B$16,Urkunde!$D$2:$D$16))</f>
        <v>0</v>
      </c>
      <c r="AJ842" s="61">
        <f>LOOKUP($F842,Urkunde!$A$2:$A$16,IF($G842="w",Urkunde!$C$2:$C$16,Urkunde!$E$2:$E$16))</f>
        <v>0</v>
      </c>
      <c r="AK842" s="61" t="str">
        <f t="shared" si="184"/>
        <v>-</v>
      </c>
      <c r="AL842" s="29">
        <f t="shared" si="185"/>
        <v>0</v>
      </c>
      <c r="AM842" s="21">
        <f t="shared" si="186"/>
        <v>0</v>
      </c>
      <c r="AN842" s="21">
        <f t="shared" si="187"/>
        <v>0</v>
      </c>
      <c r="AO842" s="21">
        <f t="shared" si="188"/>
        <v>0</v>
      </c>
      <c r="AP842" s="21">
        <f t="shared" si="189"/>
        <v>0</v>
      </c>
      <c r="AQ842" s="21">
        <f t="shared" si="190"/>
        <v>0</v>
      </c>
      <c r="AR842" s="21">
        <f t="shared" si="191"/>
        <v>0</v>
      </c>
      <c r="AS842" s="21">
        <f t="shared" si="192"/>
        <v>0</v>
      </c>
      <c r="AT842" s="21">
        <f t="shared" si="193"/>
        <v>0</v>
      </c>
      <c r="AU842" s="21">
        <f t="shared" si="194"/>
        <v>0</v>
      </c>
      <c r="AV842" s="21">
        <f t="shared" si="195"/>
        <v>0</v>
      </c>
    </row>
    <row r="843" spans="1:48" ht="15.6" x14ac:dyDescent="0.3">
      <c r="A843" s="51"/>
      <c r="B843" s="50"/>
      <c r="C843" s="96"/>
      <c r="D843" s="96"/>
      <c r="E843" s="49"/>
      <c r="F843" s="52">
        <f t="shared" si="182"/>
        <v>0</v>
      </c>
      <c r="G843" s="48"/>
      <c r="H843" s="38"/>
      <c r="I843" s="54">
        <f>IF(H843=0,0,TRUNC((50/(H843+0.24)- IF($G843="w",Parameter!$B$3,Parameter!$D$3))/IF($G843="w",Parameter!$C$3,Parameter!$E$3)))</f>
        <v>0</v>
      </c>
      <c r="J843" s="105"/>
      <c r="K843" s="54">
        <f>IF(J843=0,0,TRUNC((75/(J843+0.24)- IF($G843="w",Parameter!$B$3,Parameter!$D$3))/IF($G843="w",Parameter!$C$3,Parameter!$E$3)))</f>
        <v>0</v>
      </c>
      <c r="L843" s="105"/>
      <c r="M843" s="54">
        <f>IF(L843=0,0,TRUNC((100/(L843+0.24)- IF($G843="w",Parameter!$B$3,Parameter!$D$3))/IF($G843="w",Parameter!$C$3,Parameter!$E$3)))</f>
        <v>0</v>
      </c>
      <c r="N843" s="80"/>
      <c r="O843" s="79" t="s">
        <v>44</v>
      </c>
      <c r="P843" s="81"/>
      <c r="Q843" s="54">
        <f>IF($G843="m",0,IF(AND($P843=0,$N843=0),0,TRUNC((800/($N843*60+$P843)-IF($G843="w",Parameter!$B$6,Parameter!$D$6))/IF($G843="w",Parameter!$C$6,Parameter!$E$6))))</f>
        <v>0</v>
      </c>
      <c r="R843" s="106"/>
      <c r="S843" s="73">
        <f>IF(R843=0,0,TRUNC((2000/(R843)- IF(Q843="w",Parameter!$B$6,Parameter!$D$6))/IF(Q843="w",Parameter!$C$6,Parameter!$E$6)))</f>
        <v>0</v>
      </c>
      <c r="T843" s="106"/>
      <c r="U843" s="73">
        <f>IF(T843=0,0,TRUNC((2000/(T843)- IF(Q843="w",Parameter!$B$3,Parameter!$D$3))/IF(Q843="w",Parameter!$C$3,Parameter!$E$3)))</f>
        <v>0</v>
      </c>
      <c r="V843" s="80"/>
      <c r="W843" s="79" t="s">
        <v>44</v>
      </c>
      <c r="X843" s="81"/>
      <c r="Y843" s="54">
        <f>IF($G843="w",0,IF(AND($V843=0,$X843=0),0,TRUNC((1000/($V843*60+$X843)-IF($G843="w",Parameter!$B$6,Parameter!$D$6))/IF($G843="w",Parameter!$C$6,Parameter!$E$6))))</f>
        <v>0</v>
      </c>
      <c r="Z843" s="37"/>
      <c r="AA843" s="104">
        <f>IF(Z843=0,0,TRUNC((SQRT(Z843)- IF($G843="w",Parameter!$B$11,Parameter!$D$11))/IF($G843="w",Parameter!$C$11,Parameter!$E$11)))</f>
        <v>0</v>
      </c>
      <c r="AB843" s="105"/>
      <c r="AC843" s="104">
        <f>IF(AB843=0,0,TRUNC((SQRT(AB843)- IF($G843="w",Parameter!$B$10,Parameter!$D$10))/IF($G843="w",Parameter!$C$10,Parameter!$E$10)))</f>
        <v>0</v>
      </c>
      <c r="AD843" s="38"/>
      <c r="AE843" s="55">
        <f>IF(AD843=0,0,TRUNC((SQRT(AD843)- IF($G843="w",Parameter!$B$15,Parameter!$D$15))/IF($G843="w",Parameter!$C$15,Parameter!$E$15)))</f>
        <v>0</v>
      </c>
      <c r="AF843" s="32"/>
      <c r="AG843" s="55">
        <f>IF(AF843=0,0,TRUNC((SQRT(AF843)- IF($G843="w",Parameter!$B$12,Parameter!$D$12))/IF($G843="w",Parameter!$C$12,Parameter!$E$12)))</f>
        <v>0</v>
      </c>
      <c r="AH843" s="60">
        <f t="shared" si="183"/>
        <v>0</v>
      </c>
      <c r="AI843" s="61">
        <f>LOOKUP($F843,Urkunde!$A$2:$A$16,IF($G843="w",Urkunde!$B$2:$B$16,Urkunde!$D$2:$D$16))</f>
        <v>0</v>
      </c>
      <c r="AJ843" s="61">
        <f>LOOKUP($F843,Urkunde!$A$2:$A$16,IF($G843="w",Urkunde!$C$2:$C$16,Urkunde!$E$2:$E$16))</f>
        <v>0</v>
      </c>
      <c r="AK843" s="61" t="str">
        <f t="shared" si="184"/>
        <v>-</v>
      </c>
      <c r="AL843" s="29">
        <f t="shared" si="185"/>
        <v>0</v>
      </c>
      <c r="AM843" s="21">
        <f t="shared" si="186"/>
        <v>0</v>
      </c>
      <c r="AN843" s="21">
        <f t="shared" si="187"/>
        <v>0</v>
      </c>
      <c r="AO843" s="21">
        <f t="shared" si="188"/>
        <v>0</v>
      </c>
      <c r="AP843" s="21">
        <f t="shared" si="189"/>
        <v>0</v>
      </c>
      <c r="AQ843" s="21">
        <f t="shared" si="190"/>
        <v>0</v>
      </c>
      <c r="AR843" s="21">
        <f t="shared" si="191"/>
        <v>0</v>
      </c>
      <c r="AS843" s="21">
        <f t="shared" si="192"/>
        <v>0</v>
      </c>
      <c r="AT843" s="21">
        <f t="shared" si="193"/>
        <v>0</v>
      </c>
      <c r="AU843" s="21">
        <f t="shared" si="194"/>
        <v>0</v>
      </c>
      <c r="AV843" s="21">
        <f t="shared" si="195"/>
        <v>0</v>
      </c>
    </row>
    <row r="844" spans="1:48" ht="15.6" x14ac:dyDescent="0.3">
      <c r="A844" s="51"/>
      <c r="B844" s="50"/>
      <c r="C844" s="96"/>
      <c r="D844" s="96"/>
      <c r="E844" s="49"/>
      <c r="F844" s="52">
        <f t="shared" si="182"/>
        <v>0</v>
      </c>
      <c r="G844" s="48"/>
      <c r="H844" s="38"/>
      <c r="I844" s="54">
        <f>IF(H844=0,0,TRUNC((50/(H844+0.24)- IF($G844="w",Parameter!$B$3,Parameter!$D$3))/IF($G844="w",Parameter!$C$3,Parameter!$E$3)))</f>
        <v>0</v>
      </c>
      <c r="J844" s="105"/>
      <c r="K844" s="54">
        <f>IF(J844=0,0,TRUNC((75/(J844+0.24)- IF($G844="w",Parameter!$B$3,Parameter!$D$3))/IF($G844="w",Parameter!$C$3,Parameter!$E$3)))</f>
        <v>0</v>
      </c>
      <c r="L844" s="105"/>
      <c r="M844" s="54">
        <f>IF(L844=0,0,TRUNC((100/(L844+0.24)- IF($G844="w",Parameter!$B$3,Parameter!$D$3))/IF($G844="w",Parameter!$C$3,Parameter!$E$3)))</f>
        <v>0</v>
      </c>
      <c r="N844" s="80"/>
      <c r="O844" s="79" t="s">
        <v>44</v>
      </c>
      <c r="P844" s="81"/>
      <c r="Q844" s="54">
        <f>IF($G844="m",0,IF(AND($P844=0,$N844=0),0,TRUNC((800/($N844*60+$P844)-IF($G844="w",Parameter!$B$6,Parameter!$D$6))/IF($G844="w",Parameter!$C$6,Parameter!$E$6))))</f>
        <v>0</v>
      </c>
      <c r="R844" s="106"/>
      <c r="S844" s="73">
        <f>IF(R844=0,0,TRUNC((2000/(R844)- IF(Q844="w",Parameter!$B$6,Parameter!$D$6))/IF(Q844="w",Parameter!$C$6,Parameter!$E$6)))</f>
        <v>0</v>
      </c>
      <c r="T844" s="106"/>
      <c r="U844" s="73">
        <f>IF(T844=0,0,TRUNC((2000/(T844)- IF(Q844="w",Parameter!$B$3,Parameter!$D$3))/IF(Q844="w",Parameter!$C$3,Parameter!$E$3)))</f>
        <v>0</v>
      </c>
      <c r="V844" s="80"/>
      <c r="W844" s="79" t="s">
        <v>44</v>
      </c>
      <c r="X844" s="81"/>
      <c r="Y844" s="54">
        <f>IF($G844="w",0,IF(AND($V844=0,$X844=0),0,TRUNC((1000/($V844*60+$X844)-IF($G844="w",Parameter!$B$6,Parameter!$D$6))/IF($G844="w",Parameter!$C$6,Parameter!$E$6))))</f>
        <v>0</v>
      </c>
      <c r="Z844" s="37"/>
      <c r="AA844" s="104">
        <f>IF(Z844=0,0,TRUNC((SQRT(Z844)- IF($G844="w",Parameter!$B$11,Parameter!$D$11))/IF($G844="w",Parameter!$C$11,Parameter!$E$11)))</f>
        <v>0</v>
      </c>
      <c r="AB844" s="105"/>
      <c r="AC844" s="104">
        <f>IF(AB844=0,0,TRUNC((SQRT(AB844)- IF($G844="w",Parameter!$B$10,Parameter!$D$10))/IF($G844="w",Parameter!$C$10,Parameter!$E$10)))</f>
        <v>0</v>
      </c>
      <c r="AD844" s="38"/>
      <c r="AE844" s="55">
        <f>IF(AD844=0,0,TRUNC((SQRT(AD844)- IF($G844="w",Parameter!$B$15,Parameter!$D$15))/IF($G844="w",Parameter!$C$15,Parameter!$E$15)))</f>
        <v>0</v>
      </c>
      <c r="AF844" s="32"/>
      <c r="AG844" s="55">
        <f>IF(AF844=0,0,TRUNC((SQRT(AF844)- IF($G844="w",Parameter!$B$12,Parameter!$D$12))/IF($G844="w",Parameter!$C$12,Parameter!$E$12)))</f>
        <v>0</v>
      </c>
      <c r="AH844" s="60">
        <f t="shared" si="183"/>
        <v>0</v>
      </c>
      <c r="AI844" s="61">
        <f>LOOKUP($F844,Urkunde!$A$2:$A$16,IF($G844="w",Urkunde!$B$2:$B$16,Urkunde!$D$2:$D$16))</f>
        <v>0</v>
      </c>
      <c r="AJ844" s="61">
        <f>LOOKUP($F844,Urkunde!$A$2:$A$16,IF($G844="w",Urkunde!$C$2:$C$16,Urkunde!$E$2:$E$16))</f>
        <v>0</v>
      </c>
      <c r="AK844" s="61" t="str">
        <f t="shared" si="184"/>
        <v>-</v>
      </c>
      <c r="AL844" s="29">
        <f t="shared" si="185"/>
        <v>0</v>
      </c>
      <c r="AM844" s="21">
        <f t="shared" si="186"/>
        <v>0</v>
      </c>
      <c r="AN844" s="21">
        <f t="shared" si="187"/>
        <v>0</v>
      </c>
      <c r="AO844" s="21">
        <f t="shared" si="188"/>
        <v>0</v>
      </c>
      <c r="AP844" s="21">
        <f t="shared" si="189"/>
        <v>0</v>
      </c>
      <c r="AQ844" s="21">
        <f t="shared" si="190"/>
        <v>0</v>
      </c>
      <c r="AR844" s="21">
        <f t="shared" si="191"/>
        <v>0</v>
      </c>
      <c r="AS844" s="21">
        <f t="shared" si="192"/>
        <v>0</v>
      </c>
      <c r="AT844" s="21">
        <f t="shared" si="193"/>
        <v>0</v>
      </c>
      <c r="AU844" s="21">
        <f t="shared" si="194"/>
        <v>0</v>
      </c>
      <c r="AV844" s="21">
        <f t="shared" si="195"/>
        <v>0</v>
      </c>
    </row>
    <row r="845" spans="1:48" ht="15.6" x14ac:dyDescent="0.3">
      <c r="A845" s="51"/>
      <c r="B845" s="50"/>
      <c r="C845" s="96"/>
      <c r="D845" s="96"/>
      <c r="E845" s="49"/>
      <c r="F845" s="52">
        <f t="shared" si="182"/>
        <v>0</v>
      </c>
      <c r="G845" s="48"/>
      <c r="H845" s="38"/>
      <c r="I845" s="54">
        <f>IF(H845=0,0,TRUNC((50/(H845+0.24)- IF($G845="w",Parameter!$B$3,Parameter!$D$3))/IF($G845="w",Parameter!$C$3,Parameter!$E$3)))</f>
        <v>0</v>
      </c>
      <c r="J845" s="105"/>
      <c r="K845" s="54">
        <f>IF(J845=0,0,TRUNC((75/(J845+0.24)- IF($G845="w",Parameter!$B$3,Parameter!$D$3))/IF($G845="w",Parameter!$C$3,Parameter!$E$3)))</f>
        <v>0</v>
      </c>
      <c r="L845" s="105"/>
      <c r="M845" s="54">
        <f>IF(L845=0,0,TRUNC((100/(L845+0.24)- IF($G845="w",Parameter!$B$3,Parameter!$D$3))/IF($G845="w",Parameter!$C$3,Parameter!$E$3)))</f>
        <v>0</v>
      </c>
      <c r="N845" s="80"/>
      <c r="O845" s="79" t="s">
        <v>44</v>
      </c>
      <c r="P845" s="81"/>
      <c r="Q845" s="54">
        <f>IF($G845="m",0,IF(AND($P845=0,$N845=0),0,TRUNC((800/($N845*60+$P845)-IF($G845="w",Parameter!$B$6,Parameter!$D$6))/IF($G845="w",Parameter!$C$6,Parameter!$E$6))))</f>
        <v>0</v>
      </c>
      <c r="R845" s="106"/>
      <c r="S845" s="73">
        <f>IF(R845=0,0,TRUNC((2000/(R845)- IF(Q845="w",Parameter!$B$6,Parameter!$D$6))/IF(Q845="w",Parameter!$C$6,Parameter!$E$6)))</f>
        <v>0</v>
      </c>
      <c r="T845" s="106"/>
      <c r="U845" s="73">
        <f>IF(T845=0,0,TRUNC((2000/(T845)- IF(Q845="w",Parameter!$B$3,Parameter!$D$3))/IF(Q845="w",Parameter!$C$3,Parameter!$E$3)))</f>
        <v>0</v>
      </c>
      <c r="V845" s="80"/>
      <c r="W845" s="79" t="s">
        <v>44</v>
      </c>
      <c r="X845" s="81"/>
      <c r="Y845" s="54">
        <f>IF($G845="w",0,IF(AND($V845=0,$X845=0),0,TRUNC((1000/($V845*60+$X845)-IF($G845="w",Parameter!$B$6,Parameter!$D$6))/IF($G845="w",Parameter!$C$6,Parameter!$E$6))))</f>
        <v>0</v>
      </c>
      <c r="Z845" s="37"/>
      <c r="AA845" s="104">
        <f>IF(Z845=0,0,TRUNC((SQRT(Z845)- IF($G845="w",Parameter!$B$11,Parameter!$D$11))/IF($G845="w",Parameter!$C$11,Parameter!$E$11)))</f>
        <v>0</v>
      </c>
      <c r="AB845" s="105"/>
      <c r="AC845" s="104">
        <f>IF(AB845=0,0,TRUNC((SQRT(AB845)- IF($G845="w",Parameter!$B$10,Parameter!$D$10))/IF($G845="w",Parameter!$C$10,Parameter!$E$10)))</f>
        <v>0</v>
      </c>
      <c r="AD845" s="38"/>
      <c r="AE845" s="55">
        <f>IF(AD845=0,0,TRUNC((SQRT(AD845)- IF($G845="w",Parameter!$B$15,Parameter!$D$15))/IF($G845="w",Parameter!$C$15,Parameter!$E$15)))</f>
        <v>0</v>
      </c>
      <c r="AF845" s="32"/>
      <c r="AG845" s="55">
        <f>IF(AF845=0,0,TRUNC((SQRT(AF845)- IF($G845="w",Parameter!$B$12,Parameter!$D$12))/IF($G845="w",Parameter!$C$12,Parameter!$E$12)))</f>
        <v>0</v>
      </c>
      <c r="AH845" s="60">
        <f t="shared" si="183"/>
        <v>0</v>
      </c>
      <c r="AI845" s="61">
        <f>LOOKUP($F845,Urkunde!$A$2:$A$16,IF($G845="w",Urkunde!$B$2:$B$16,Urkunde!$D$2:$D$16))</f>
        <v>0</v>
      </c>
      <c r="AJ845" s="61">
        <f>LOOKUP($F845,Urkunde!$A$2:$A$16,IF($G845="w",Urkunde!$C$2:$C$16,Urkunde!$E$2:$E$16))</f>
        <v>0</v>
      </c>
      <c r="AK845" s="61" t="str">
        <f t="shared" si="184"/>
        <v>-</v>
      </c>
      <c r="AL845" s="29">
        <f t="shared" si="185"/>
        <v>0</v>
      </c>
      <c r="AM845" s="21">
        <f t="shared" si="186"/>
        <v>0</v>
      </c>
      <c r="AN845" s="21">
        <f t="shared" si="187"/>
        <v>0</v>
      </c>
      <c r="AO845" s="21">
        <f t="shared" si="188"/>
        <v>0</v>
      </c>
      <c r="AP845" s="21">
        <f t="shared" si="189"/>
        <v>0</v>
      </c>
      <c r="AQ845" s="21">
        <f t="shared" si="190"/>
        <v>0</v>
      </c>
      <c r="AR845" s="21">
        <f t="shared" si="191"/>
        <v>0</v>
      </c>
      <c r="AS845" s="21">
        <f t="shared" si="192"/>
        <v>0</v>
      </c>
      <c r="AT845" s="21">
        <f t="shared" si="193"/>
        <v>0</v>
      </c>
      <c r="AU845" s="21">
        <f t="shared" si="194"/>
        <v>0</v>
      </c>
      <c r="AV845" s="21">
        <f t="shared" si="195"/>
        <v>0</v>
      </c>
    </row>
    <row r="846" spans="1:48" ht="15.6" x14ac:dyDescent="0.3">
      <c r="A846" s="51"/>
      <c r="B846" s="50"/>
      <c r="C846" s="96"/>
      <c r="D846" s="96"/>
      <c r="E846" s="49"/>
      <c r="F846" s="52">
        <f t="shared" si="182"/>
        <v>0</v>
      </c>
      <c r="G846" s="48"/>
      <c r="H846" s="38"/>
      <c r="I846" s="54">
        <f>IF(H846=0,0,TRUNC((50/(H846+0.24)- IF($G846="w",Parameter!$B$3,Parameter!$D$3))/IF($G846="w",Parameter!$C$3,Parameter!$E$3)))</f>
        <v>0</v>
      </c>
      <c r="J846" s="105"/>
      <c r="K846" s="54">
        <f>IF(J846=0,0,TRUNC((75/(J846+0.24)- IF($G846="w",Parameter!$B$3,Parameter!$D$3))/IF($G846="w",Parameter!$C$3,Parameter!$E$3)))</f>
        <v>0</v>
      </c>
      <c r="L846" s="105"/>
      <c r="M846" s="54">
        <f>IF(L846=0,0,TRUNC((100/(L846+0.24)- IF($G846="w",Parameter!$B$3,Parameter!$D$3))/IF($G846="w",Parameter!$C$3,Parameter!$E$3)))</f>
        <v>0</v>
      </c>
      <c r="N846" s="80"/>
      <c r="O846" s="79" t="s">
        <v>44</v>
      </c>
      <c r="P846" s="81"/>
      <c r="Q846" s="54">
        <f>IF($G846="m",0,IF(AND($P846=0,$N846=0),0,TRUNC((800/($N846*60+$P846)-IF($G846="w",Parameter!$B$6,Parameter!$D$6))/IF($G846="w",Parameter!$C$6,Parameter!$E$6))))</f>
        <v>0</v>
      </c>
      <c r="R846" s="106"/>
      <c r="S846" s="73">
        <f>IF(R846=0,0,TRUNC((2000/(R846)- IF(Q846="w",Parameter!$B$6,Parameter!$D$6))/IF(Q846="w",Parameter!$C$6,Parameter!$E$6)))</f>
        <v>0</v>
      </c>
      <c r="T846" s="106"/>
      <c r="U846" s="73">
        <f>IF(T846=0,0,TRUNC((2000/(T846)- IF(Q846="w",Parameter!$B$3,Parameter!$D$3))/IF(Q846="w",Parameter!$C$3,Parameter!$E$3)))</f>
        <v>0</v>
      </c>
      <c r="V846" s="80"/>
      <c r="W846" s="79" t="s">
        <v>44</v>
      </c>
      <c r="X846" s="81"/>
      <c r="Y846" s="54">
        <f>IF($G846="w",0,IF(AND($V846=0,$X846=0),0,TRUNC((1000/($V846*60+$X846)-IF($G846="w",Parameter!$B$6,Parameter!$D$6))/IF($G846="w",Parameter!$C$6,Parameter!$E$6))))</f>
        <v>0</v>
      </c>
      <c r="Z846" s="37"/>
      <c r="AA846" s="104">
        <f>IF(Z846=0,0,TRUNC((SQRT(Z846)- IF($G846="w",Parameter!$B$11,Parameter!$D$11))/IF($G846="w",Parameter!$C$11,Parameter!$E$11)))</f>
        <v>0</v>
      </c>
      <c r="AB846" s="105"/>
      <c r="AC846" s="104">
        <f>IF(AB846=0,0,TRUNC((SQRT(AB846)- IF($G846="w",Parameter!$B$10,Parameter!$D$10))/IF($G846="w",Parameter!$C$10,Parameter!$E$10)))</f>
        <v>0</v>
      </c>
      <c r="AD846" s="38"/>
      <c r="AE846" s="55">
        <f>IF(AD846=0,0,TRUNC((SQRT(AD846)- IF($G846="w",Parameter!$B$15,Parameter!$D$15))/IF($G846="w",Parameter!$C$15,Parameter!$E$15)))</f>
        <v>0</v>
      </c>
      <c r="AF846" s="32"/>
      <c r="AG846" s="55">
        <f>IF(AF846=0,0,TRUNC((SQRT(AF846)- IF($G846="w",Parameter!$B$12,Parameter!$D$12))/IF($G846="w",Parameter!$C$12,Parameter!$E$12)))</f>
        <v>0</v>
      </c>
      <c r="AH846" s="60">
        <f t="shared" si="183"/>
        <v>0</v>
      </c>
      <c r="AI846" s="61">
        <f>LOOKUP($F846,Urkunde!$A$2:$A$16,IF($G846="w",Urkunde!$B$2:$B$16,Urkunde!$D$2:$D$16))</f>
        <v>0</v>
      </c>
      <c r="AJ846" s="61">
        <f>LOOKUP($F846,Urkunde!$A$2:$A$16,IF($G846="w",Urkunde!$C$2:$C$16,Urkunde!$E$2:$E$16))</f>
        <v>0</v>
      </c>
      <c r="AK846" s="61" t="str">
        <f t="shared" si="184"/>
        <v>-</v>
      </c>
      <c r="AL846" s="29">
        <f t="shared" si="185"/>
        <v>0</v>
      </c>
      <c r="AM846" s="21">
        <f t="shared" si="186"/>
        <v>0</v>
      </c>
      <c r="AN846" s="21">
        <f t="shared" si="187"/>
        <v>0</v>
      </c>
      <c r="AO846" s="21">
        <f t="shared" si="188"/>
        <v>0</v>
      </c>
      <c r="AP846" s="21">
        <f t="shared" si="189"/>
        <v>0</v>
      </c>
      <c r="AQ846" s="21">
        <f t="shared" si="190"/>
        <v>0</v>
      </c>
      <c r="AR846" s="21">
        <f t="shared" si="191"/>
        <v>0</v>
      </c>
      <c r="AS846" s="21">
        <f t="shared" si="192"/>
        <v>0</v>
      </c>
      <c r="AT846" s="21">
        <f t="shared" si="193"/>
        <v>0</v>
      </c>
      <c r="AU846" s="21">
        <f t="shared" si="194"/>
        <v>0</v>
      </c>
      <c r="AV846" s="21">
        <f t="shared" si="195"/>
        <v>0</v>
      </c>
    </row>
    <row r="847" spans="1:48" ht="15.6" x14ac:dyDescent="0.3">
      <c r="A847" s="51"/>
      <c r="B847" s="50"/>
      <c r="C847" s="96"/>
      <c r="D847" s="96"/>
      <c r="E847" s="49"/>
      <c r="F847" s="52">
        <f t="shared" si="182"/>
        <v>0</v>
      </c>
      <c r="G847" s="48"/>
      <c r="H847" s="38"/>
      <c r="I847" s="54">
        <f>IF(H847=0,0,TRUNC((50/(H847+0.24)- IF($G847="w",Parameter!$B$3,Parameter!$D$3))/IF($G847="w",Parameter!$C$3,Parameter!$E$3)))</f>
        <v>0</v>
      </c>
      <c r="J847" s="105"/>
      <c r="K847" s="54">
        <f>IF(J847=0,0,TRUNC((75/(J847+0.24)- IF($G847="w",Parameter!$B$3,Parameter!$D$3))/IF($G847="w",Parameter!$C$3,Parameter!$E$3)))</f>
        <v>0</v>
      </c>
      <c r="L847" s="105"/>
      <c r="M847" s="54">
        <f>IF(L847=0,0,TRUNC((100/(L847+0.24)- IF($G847="w",Parameter!$B$3,Parameter!$D$3))/IF($G847="w",Parameter!$C$3,Parameter!$E$3)))</f>
        <v>0</v>
      </c>
      <c r="N847" s="80"/>
      <c r="O847" s="79" t="s">
        <v>44</v>
      </c>
      <c r="P847" s="81"/>
      <c r="Q847" s="54">
        <f>IF($G847="m",0,IF(AND($P847=0,$N847=0),0,TRUNC((800/($N847*60+$P847)-IF($G847="w",Parameter!$B$6,Parameter!$D$6))/IF($G847="w",Parameter!$C$6,Parameter!$E$6))))</f>
        <v>0</v>
      </c>
      <c r="R847" s="106"/>
      <c r="S847" s="73">
        <f>IF(R847=0,0,TRUNC((2000/(R847)- IF(Q847="w",Parameter!$B$6,Parameter!$D$6))/IF(Q847="w",Parameter!$C$6,Parameter!$E$6)))</f>
        <v>0</v>
      </c>
      <c r="T847" s="106"/>
      <c r="U847" s="73">
        <f>IF(T847=0,0,TRUNC((2000/(T847)- IF(Q847="w",Parameter!$B$3,Parameter!$D$3))/IF(Q847="w",Parameter!$C$3,Parameter!$E$3)))</f>
        <v>0</v>
      </c>
      <c r="V847" s="80"/>
      <c r="W847" s="79" t="s">
        <v>44</v>
      </c>
      <c r="X847" s="81"/>
      <c r="Y847" s="54">
        <f>IF($G847="w",0,IF(AND($V847=0,$X847=0),0,TRUNC((1000/($V847*60+$X847)-IF($G847="w",Parameter!$B$6,Parameter!$D$6))/IF($G847="w",Parameter!$C$6,Parameter!$E$6))))</f>
        <v>0</v>
      </c>
      <c r="Z847" s="37"/>
      <c r="AA847" s="104">
        <f>IF(Z847=0,0,TRUNC((SQRT(Z847)- IF($G847="w",Parameter!$B$11,Parameter!$D$11))/IF($G847="w",Parameter!$C$11,Parameter!$E$11)))</f>
        <v>0</v>
      </c>
      <c r="AB847" s="105"/>
      <c r="AC847" s="104">
        <f>IF(AB847=0,0,TRUNC((SQRT(AB847)- IF($G847="w",Parameter!$B$10,Parameter!$D$10))/IF($G847="w",Parameter!$C$10,Parameter!$E$10)))</f>
        <v>0</v>
      </c>
      <c r="AD847" s="38"/>
      <c r="AE847" s="55">
        <f>IF(AD847=0,0,TRUNC((SQRT(AD847)- IF($G847="w",Parameter!$B$15,Parameter!$D$15))/IF($G847="w",Parameter!$C$15,Parameter!$E$15)))</f>
        <v>0</v>
      </c>
      <c r="AF847" s="32"/>
      <c r="AG847" s="55">
        <f>IF(AF847=0,0,TRUNC((SQRT(AF847)- IF($G847="w",Parameter!$B$12,Parameter!$D$12))/IF($G847="w",Parameter!$C$12,Parameter!$E$12)))</f>
        <v>0</v>
      </c>
      <c r="AH847" s="60">
        <f t="shared" si="183"/>
        <v>0</v>
      </c>
      <c r="AI847" s="61">
        <f>LOOKUP($F847,Urkunde!$A$2:$A$16,IF($G847="w",Urkunde!$B$2:$B$16,Urkunde!$D$2:$D$16))</f>
        <v>0</v>
      </c>
      <c r="AJ847" s="61">
        <f>LOOKUP($F847,Urkunde!$A$2:$A$16,IF($G847="w",Urkunde!$C$2:$C$16,Urkunde!$E$2:$E$16))</f>
        <v>0</v>
      </c>
      <c r="AK847" s="61" t="str">
        <f t="shared" si="184"/>
        <v>-</v>
      </c>
      <c r="AL847" s="29">
        <f t="shared" si="185"/>
        <v>0</v>
      </c>
      <c r="AM847" s="21">
        <f t="shared" si="186"/>
        <v>0</v>
      </c>
      <c r="AN847" s="21">
        <f t="shared" si="187"/>
        <v>0</v>
      </c>
      <c r="AO847" s="21">
        <f t="shared" si="188"/>
        <v>0</v>
      </c>
      <c r="AP847" s="21">
        <f t="shared" si="189"/>
        <v>0</v>
      </c>
      <c r="AQ847" s="21">
        <f t="shared" si="190"/>
        <v>0</v>
      </c>
      <c r="AR847" s="21">
        <f t="shared" si="191"/>
        <v>0</v>
      </c>
      <c r="AS847" s="21">
        <f t="shared" si="192"/>
        <v>0</v>
      </c>
      <c r="AT847" s="21">
        <f t="shared" si="193"/>
        <v>0</v>
      </c>
      <c r="AU847" s="21">
        <f t="shared" si="194"/>
        <v>0</v>
      </c>
      <c r="AV847" s="21">
        <f t="shared" si="195"/>
        <v>0</v>
      </c>
    </row>
    <row r="848" spans="1:48" ht="15.6" x14ac:dyDescent="0.3">
      <c r="A848" s="51"/>
      <c r="B848" s="50"/>
      <c r="C848" s="96"/>
      <c r="D848" s="96"/>
      <c r="E848" s="49"/>
      <c r="F848" s="52">
        <f t="shared" si="182"/>
        <v>0</v>
      </c>
      <c r="G848" s="48"/>
      <c r="H848" s="38"/>
      <c r="I848" s="54">
        <f>IF(H848=0,0,TRUNC((50/(H848+0.24)- IF($G848="w",Parameter!$B$3,Parameter!$D$3))/IF($G848="w",Parameter!$C$3,Parameter!$E$3)))</f>
        <v>0</v>
      </c>
      <c r="J848" s="105"/>
      <c r="K848" s="54">
        <f>IF(J848=0,0,TRUNC((75/(J848+0.24)- IF($G848="w",Parameter!$B$3,Parameter!$D$3))/IF($G848="w",Parameter!$C$3,Parameter!$E$3)))</f>
        <v>0</v>
      </c>
      <c r="L848" s="105"/>
      <c r="M848" s="54">
        <f>IF(L848=0,0,TRUNC((100/(L848+0.24)- IF($G848="w",Parameter!$B$3,Parameter!$D$3))/IF($G848="w",Parameter!$C$3,Parameter!$E$3)))</f>
        <v>0</v>
      </c>
      <c r="N848" s="80"/>
      <c r="O848" s="79" t="s">
        <v>44</v>
      </c>
      <c r="P848" s="81"/>
      <c r="Q848" s="54">
        <f>IF($G848="m",0,IF(AND($P848=0,$N848=0),0,TRUNC((800/($N848*60+$P848)-IF($G848="w",Parameter!$B$6,Parameter!$D$6))/IF($G848="w",Parameter!$C$6,Parameter!$E$6))))</f>
        <v>0</v>
      </c>
      <c r="R848" s="106"/>
      <c r="S848" s="73">
        <f>IF(R848=0,0,TRUNC((2000/(R848)- IF(Q848="w",Parameter!$B$6,Parameter!$D$6))/IF(Q848="w",Parameter!$C$6,Parameter!$E$6)))</f>
        <v>0</v>
      </c>
      <c r="T848" s="106"/>
      <c r="U848" s="73">
        <f>IF(T848=0,0,TRUNC((2000/(T848)- IF(Q848="w",Parameter!$B$3,Parameter!$D$3))/IF(Q848="w",Parameter!$C$3,Parameter!$E$3)))</f>
        <v>0</v>
      </c>
      <c r="V848" s="80"/>
      <c r="W848" s="79" t="s">
        <v>44</v>
      </c>
      <c r="X848" s="81"/>
      <c r="Y848" s="54">
        <f>IF($G848="w",0,IF(AND($V848=0,$X848=0),0,TRUNC((1000/($V848*60+$X848)-IF($G848="w",Parameter!$B$6,Parameter!$D$6))/IF($G848="w",Parameter!$C$6,Parameter!$E$6))))</f>
        <v>0</v>
      </c>
      <c r="Z848" s="37"/>
      <c r="AA848" s="104">
        <f>IF(Z848=0,0,TRUNC((SQRT(Z848)- IF($G848="w",Parameter!$B$11,Parameter!$D$11))/IF($G848="w",Parameter!$C$11,Parameter!$E$11)))</f>
        <v>0</v>
      </c>
      <c r="AB848" s="105"/>
      <c r="AC848" s="104">
        <f>IF(AB848=0,0,TRUNC((SQRT(AB848)- IF($G848="w",Parameter!$B$10,Parameter!$D$10))/IF($G848="w",Parameter!$C$10,Parameter!$E$10)))</f>
        <v>0</v>
      </c>
      <c r="AD848" s="38"/>
      <c r="AE848" s="55">
        <f>IF(AD848=0,0,TRUNC((SQRT(AD848)- IF($G848="w",Parameter!$B$15,Parameter!$D$15))/IF($G848="w",Parameter!$C$15,Parameter!$E$15)))</f>
        <v>0</v>
      </c>
      <c r="AF848" s="32"/>
      <c r="AG848" s="55">
        <f>IF(AF848=0,0,TRUNC((SQRT(AF848)- IF($G848="w",Parameter!$B$12,Parameter!$D$12))/IF($G848="w",Parameter!$C$12,Parameter!$E$12)))</f>
        <v>0</v>
      </c>
      <c r="AH848" s="60">
        <f t="shared" si="183"/>
        <v>0</v>
      </c>
      <c r="AI848" s="61">
        <f>LOOKUP($F848,Urkunde!$A$2:$A$16,IF($G848="w",Urkunde!$B$2:$B$16,Urkunde!$D$2:$D$16))</f>
        <v>0</v>
      </c>
      <c r="AJ848" s="61">
        <f>LOOKUP($F848,Urkunde!$A$2:$A$16,IF($G848="w",Urkunde!$C$2:$C$16,Urkunde!$E$2:$E$16))</f>
        <v>0</v>
      </c>
      <c r="AK848" s="61" t="str">
        <f t="shared" si="184"/>
        <v>-</v>
      </c>
      <c r="AL848" s="29">
        <f t="shared" si="185"/>
        <v>0</v>
      </c>
      <c r="AM848" s="21">
        <f t="shared" si="186"/>
        <v>0</v>
      </c>
      <c r="AN848" s="21">
        <f t="shared" si="187"/>
        <v>0</v>
      </c>
      <c r="AO848" s="21">
        <f t="shared" si="188"/>
        <v>0</v>
      </c>
      <c r="AP848" s="21">
        <f t="shared" si="189"/>
        <v>0</v>
      </c>
      <c r="AQ848" s="21">
        <f t="shared" si="190"/>
        <v>0</v>
      </c>
      <c r="AR848" s="21">
        <f t="shared" si="191"/>
        <v>0</v>
      </c>
      <c r="AS848" s="21">
        <f t="shared" si="192"/>
        <v>0</v>
      </c>
      <c r="AT848" s="21">
        <f t="shared" si="193"/>
        <v>0</v>
      </c>
      <c r="AU848" s="21">
        <f t="shared" si="194"/>
        <v>0</v>
      </c>
      <c r="AV848" s="21">
        <f t="shared" si="195"/>
        <v>0</v>
      </c>
    </row>
    <row r="849" spans="1:48" ht="15.6" x14ac:dyDescent="0.3">
      <c r="A849" s="51"/>
      <c r="B849" s="50"/>
      <c r="C849" s="96"/>
      <c r="D849" s="96"/>
      <c r="E849" s="49"/>
      <c r="F849" s="52">
        <f t="shared" si="182"/>
        <v>0</v>
      </c>
      <c r="G849" s="48"/>
      <c r="H849" s="38"/>
      <c r="I849" s="54">
        <f>IF(H849=0,0,TRUNC((50/(H849+0.24)- IF($G849="w",Parameter!$B$3,Parameter!$D$3))/IF($G849="w",Parameter!$C$3,Parameter!$E$3)))</f>
        <v>0</v>
      </c>
      <c r="J849" s="105"/>
      <c r="K849" s="54">
        <f>IF(J849=0,0,TRUNC((75/(J849+0.24)- IF($G849="w",Parameter!$B$3,Parameter!$D$3))/IF($G849="w",Parameter!$C$3,Parameter!$E$3)))</f>
        <v>0</v>
      </c>
      <c r="L849" s="105"/>
      <c r="M849" s="54">
        <f>IF(L849=0,0,TRUNC((100/(L849+0.24)- IF($G849="w",Parameter!$B$3,Parameter!$D$3))/IF($G849="w",Parameter!$C$3,Parameter!$E$3)))</f>
        <v>0</v>
      </c>
      <c r="N849" s="80"/>
      <c r="O849" s="79" t="s">
        <v>44</v>
      </c>
      <c r="P849" s="81"/>
      <c r="Q849" s="54">
        <f>IF($G849="m",0,IF(AND($P849=0,$N849=0),0,TRUNC((800/($N849*60+$P849)-IF($G849="w",Parameter!$B$6,Parameter!$D$6))/IF($G849="w",Parameter!$C$6,Parameter!$E$6))))</f>
        <v>0</v>
      </c>
      <c r="R849" s="106"/>
      <c r="S849" s="73">
        <f>IF(R849=0,0,TRUNC((2000/(R849)- IF(Q849="w",Parameter!$B$6,Parameter!$D$6))/IF(Q849="w",Parameter!$C$6,Parameter!$E$6)))</f>
        <v>0</v>
      </c>
      <c r="T849" s="106"/>
      <c r="U849" s="73">
        <f>IF(T849=0,0,TRUNC((2000/(T849)- IF(Q849="w",Parameter!$B$3,Parameter!$D$3))/IF(Q849="w",Parameter!$C$3,Parameter!$E$3)))</f>
        <v>0</v>
      </c>
      <c r="V849" s="80"/>
      <c r="W849" s="79" t="s">
        <v>44</v>
      </c>
      <c r="X849" s="81"/>
      <c r="Y849" s="54">
        <f>IF($G849="w",0,IF(AND($V849=0,$X849=0),0,TRUNC((1000/($V849*60+$X849)-IF($G849="w",Parameter!$B$6,Parameter!$D$6))/IF($G849="w",Parameter!$C$6,Parameter!$E$6))))</f>
        <v>0</v>
      </c>
      <c r="Z849" s="37"/>
      <c r="AA849" s="104">
        <f>IF(Z849=0,0,TRUNC((SQRT(Z849)- IF($G849="w",Parameter!$B$11,Parameter!$D$11))/IF($G849="w",Parameter!$C$11,Parameter!$E$11)))</f>
        <v>0</v>
      </c>
      <c r="AB849" s="105"/>
      <c r="AC849" s="104">
        <f>IF(AB849=0,0,TRUNC((SQRT(AB849)- IF($G849="w",Parameter!$B$10,Parameter!$D$10))/IF($G849="w",Parameter!$C$10,Parameter!$E$10)))</f>
        <v>0</v>
      </c>
      <c r="AD849" s="38"/>
      <c r="AE849" s="55">
        <f>IF(AD849=0,0,TRUNC((SQRT(AD849)- IF($G849="w",Parameter!$B$15,Parameter!$D$15))/IF($G849="w",Parameter!$C$15,Parameter!$E$15)))</f>
        <v>0</v>
      </c>
      <c r="AF849" s="32"/>
      <c r="AG849" s="55">
        <f>IF(AF849=0,0,TRUNC((SQRT(AF849)- IF($G849="w",Parameter!$B$12,Parameter!$D$12))/IF($G849="w",Parameter!$C$12,Parameter!$E$12)))</f>
        <v>0</v>
      </c>
      <c r="AH849" s="60">
        <f t="shared" si="183"/>
        <v>0</v>
      </c>
      <c r="AI849" s="61">
        <f>LOOKUP($F849,Urkunde!$A$2:$A$16,IF($G849="w",Urkunde!$B$2:$B$16,Urkunde!$D$2:$D$16))</f>
        <v>0</v>
      </c>
      <c r="AJ849" s="61">
        <f>LOOKUP($F849,Urkunde!$A$2:$A$16,IF($G849="w",Urkunde!$C$2:$C$16,Urkunde!$E$2:$E$16))</f>
        <v>0</v>
      </c>
      <c r="AK849" s="61" t="str">
        <f t="shared" si="184"/>
        <v>-</v>
      </c>
      <c r="AL849" s="29">
        <f t="shared" si="185"/>
        <v>0</v>
      </c>
      <c r="AM849" s="21">
        <f t="shared" si="186"/>
        <v>0</v>
      </c>
      <c r="AN849" s="21">
        <f t="shared" si="187"/>
        <v>0</v>
      </c>
      <c r="AO849" s="21">
        <f t="shared" si="188"/>
        <v>0</v>
      </c>
      <c r="AP849" s="21">
        <f t="shared" si="189"/>
        <v>0</v>
      </c>
      <c r="AQ849" s="21">
        <f t="shared" si="190"/>
        <v>0</v>
      </c>
      <c r="AR849" s="21">
        <f t="shared" si="191"/>
        <v>0</v>
      </c>
      <c r="AS849" s="21">
        <f t="shared" si="192"/>
        <v>0</v>
      </c>
      <c r="AT849" s="21">
        <f t="shared" si="193"/>
        <v>0</v>
      </c>
      <c r="AU849" s="21">
        <f t="shared" si="194"/>
        <v>0</v>
      </c>
      <c r="AV849" s="21">
        <f t="shared" si="195"/>
        <v>0</v>
      </c>
    </row>
    <row r="850" spans="1:48" ht="15.6" x14ac:dyDescent="0.3">
      <c r="A850" s="51"/>
      <c r="B850" s="50"/>
      <c r="C850" s="96"/>
      <c r="D850" s="96"/>
      <c r="E850" s="49"/>
      <c r="F850" s="52">
        <f t="shared" si="182"/>
        <v>0</v>
      </c>
      <c r="G850" s="48"/>
      <c r="H850" s="38"/>
      <c r="I850" s="54">
        <f>IF(H850=0,0,TRUNC((50/(H850+0.24)- IF($G850="w",Parameter!$B$3,Parameter!$D$3))/IF($G850="w",Parameter!$C$3,Parameter!$E$3)))</f>
        <v>0</v>
      </c>
      <c r="J850" s="105"/>
      <c r="K850" s="54">
        <f>IF(J850=0,0,TRUNC((75/(J850+0.24)- IF($G850="w",Parameter!$B$3,Parameter!$D$3))/IF($G850="w",Parameter!$C$3,Parameter!$E$3)))</f>
        <v>0</v>
      </c>
      <c r="L850" s="105"/>
      <c r="M850" s="54">
        <f>IF(L850=0,0,TRUNC((100/(L850+0.24)- IF($G850="w",Parameter!$B$3,Parameter!$D$3))/IF($G850="w",Parameter!$C$3,Parameter!$E$3)))</f>
        <v>0</v>
      </c>
      <c r="N850" s="80"/>
      <c r="O850" s="79" t="s">
        <v>44</v>
      </c>
      <c r="P850" s="81"/>
      <c r="Q850" s="54">
        <f>IF($G850="m",0,IF(AND($P850=0,$N850=0),0,TRUNC((800/($N850*60+$P850)-IF($G850="w",Parameter!$B$6,Parameter!$D$6))/IF($G850="w",Parameter!$C$6,Parameter!$E$6))))</f>
        <v>0</v>
      </c>
      <c r="R850" s="106"/>
      <c r="S850" s="73">
        <f>IF(R850=0,0,TRUNC((2000/(R850)- IF(Q850="w",Parameter!$B$6,Parameter!$D$6))/IF(Q850="w",Parameter!$C$6,Parameter!$E$6)))</f>
        <v>0</v>
      </c>
      <c r="T850" s="106"/>
      <c r="U850" s="73">
        <f>IF(T850=0,0,TRUNC((2000/(T850)- IF(Q850="w",Parameter!$B$3,Parameter!$D$3))/IF(Q850="w",Parameter!$C$3,Parameter!$E$3)))</f>
        <v>0</v>
      </c>
      <c r="V850" s="80"/>
      <c r="W850" s="79" t="s">
        <v>44</v>
      </c>
      <c r="X850" s="81"/>
      <c r="Y850" s="54">
        <f>IF($G850="w",0,IF(AND($V850=0,$X850=0),0,TRUNC((1000/($V850*60+$X850)-IF($G850="w",Parameter!$B$6,Parameter!$D$6))/IF($G850="w",Parameter!$C$6,Parameter!$E$6))))</f>
        <v>0</v>
      </c>
      <c r="Z850" s="37"/>
      <c r="AA850" s="104">
        <f>IF(Z850=0,0,TRUNC((SQRT(Z850)- IF($G850="w",Parameter!$B$11,Parameter!$D$11))/IF($G850="w",Parameter!$C$11,Parameter!$E$11)))</f>
        <v>0</v>
      </c>
      <c r="AB850" s="105"/>
      <c r="AC850" s="104">
        <f>IF(AB850=0,0,TRUNC((SQRT(AB850)- IF($G850="w",Parameter!$B$10,Parameter!$D$10))/IF($G850="w",Parameter!$C$10,Parameter!$E$10)))</f>
        <v>0</v>
      </c>
      <c r="AD850" s="38"/>
      <c r="AE850" s="55">
        <f>IF(AD850=0,0,TRUNC((SQRT(AD850)- IF($G850="w",Parameter!$B$15,Parameter!$D$15))/IF($G850="w",Parameter!$C$15,Parameter!$E$15)))</f>
        <v>0</v>
      </c>
      <c r="AF850" s="32"/>
      <c r="AG850" s="55">
        <f>IF(AF850=0,0,TRUNC((SQRT(AF850)- IF($G850="w",Parameter!$B$12,Parameter!$D$12))/IF($G850="w",Parameter!$C$12,Parameter!$E$12)))</f>
        <v>0</v>
      </c>
      <c r="AH850" s="60">
        <f t="shared" si="183"/>
        <v>0</v>
      </c>
      <c r="AI850" s="61">
        <f>LOOKUP($F850,Urkunde!$A$2:$A$16,IF($G850="w",Urkunde!$B$2:$B$16,Urkunde!$D$2:$D$16))</f>
        <v>0</v>
      </c>
      <c r="AJ850" s="61">
        <f>LOOKUP($F850,Urkunde!$A$2:$A$16,IF($G850="w",Urkunde!$C$2:$C$16,Urkunde!$E$2:$E$16))</f>
        <v>0</v>
      </c>
      <c r="AK850" s="61" t="str">
        <f t="shared" si="184"/>
        <v>-</v>
      </c>
      <c r="AL850" s="29">
        <f t="shared" si="185"/>
        <v>0</v>
      </c>
      <c r="AM850" s="21">
        <f t="shared" si="186"/>
        <v>0</v>
      </c>
      <c r="AN850" s="21">
        <f t="shared" si="187"/>
        <v>0</v>
      </c>
      <c r="AO850" s="21">
        <f t="shared" si="188"/>
        <v>0</v>
      </c>
      <c r="AP850" s="21">
        <f t="shared" si="189"/>
        <v>0</v>
      </c>
      <c r="AQ850" s="21">
        <f t="shared" si="190"/>
        <v>0</v>
      </c>
      <c r="AR850" s="21">
        <f t="shared" si="191"/>
        <v>0</v>
      </c>
      <c r="AS850" s="21">
        <f t="shared" si="192"/>
        <v>0</v>
      </c>
      <c r="AT850" s="21">
        <f t="shared" si="193"/>
        <v>0</v>
      </c>
      <c r="AU850" s="21">
        <f t="shared" si="194"/>
        <v>0</v>
      </c>
      <c r="AV850" s="21">
        <f t="shared" si="195"/>
        <v>0</v>
      </c>
    </row>
    <row r="851" spans="1:48" ht="15.6" x14ac:dyDescent="0.3">
      <c r="A851" s="51"/>
      <c r="B851" s="50"/>
      <c r="C851" s="96"/>
      <c r="D851" s="96"/>
      <c r="E851" s="49"/>
      <c r="F851" s="52">
        <f t="shared" si="182"/>
        <v>0</v>
      </c>
      <c r="G851" s="48"/>
      <c r="H851" s="38"/>
      <c r="I851" s="54">
        <f>IF(H851=0,0,TRUNC((50/(H851+0.24)- IF($G851="w",Parameter!$B$3,Parameter!$D$3))/IF($G851="w",Parameter!$C$3,Parameter!$E$3)))</f>
        <v>0</v>
      </c>
      <c r="J851" s="105"/>
      <c r="K851" s="54">
        <f>IF(J851=0,0,TRUNC((75/(J851+0.24)- IF($G851="w",Parameter!$B$3,Parameter!$D$3))/IF($G851="w",Parameter!$C$3,Parameter!$E$3)))</f>
        <v>0</v>
      </c>
      <c r="L851" s="105"/>
      <c r="M851" s="54">
        <f>IF(L851=0,0,TRUNC((100/(L851+0.24)- IF($G851="w",Parameter!$B$3,Parameter!$D$3))/IF($G851="w",Parameter!$C$3,Parameter!$E$3)))</f>
        <v>0</v>
      </c>
      <c r="N851" s="80"/>
      <c r="O851" s="79" t="s">
        <v>44</v>
      </c>
      <c r="P851" s="81"/>
      <c r="Q851" s="54">
        <f>IF($G851="m",0,IF(AND($P851=0,$N851=0),0,TRUNC((800/($N851*60+$P851)-IF($G851="w",Parameter!$B$6,Parameter!$D$6))/IF($G851="w",Parameter!$C$6,Parameter!$E$6))))</f>
        <v>0</v>
      </c>
      <c r="R851" s="106"/>
      <c r="S851" s="73">
        <f>IF(R851=0,0,TRUNC((2000/(R851)- IF(Q851="w",Parameter!$B$6,Parameter!$D$6))/IF(Q851="w",Parameter!$C$6,Parameter!$E$6)))</f>
        <v>0</v>
      </c>
      <c r="T851" s="106"/>
      <c r="U851" s="73">
        <f>IF(T851=0,0,TRUNC((2000/(T851)- IF(Q851="w",Parameter!$B$3,Parameter!$D$3))/IF(Q851="w",Parameter!$C$3,Parameter!$E$3)))</f>
        <v>0</v>
      </c>
      <c r="V851" s="80"/>
      <c r="W851" s="79" t="s">
        <v>44</v>
      </c>
      <c r="X851" s="81"/>
      <c r="Y851" s="54">
        <f>IF($G851="w",0,IF(AND($V851=0,$X851=0),0,TRUNC((1000/($V851*60+$X851)-IF($G851="w",Parameter!$B$6,Parameter!$D$6))/IF($G851="w",Parameter!$C$6,Parameter!$E$6))))</f>
        <v>0</v>
      </c>
      <c r="Z851" s="37"/>
      <c r="AA851" s="104">
        <f>IF(Z851=0,0,TRUNC((SQRT(Z851)- IF($G851="w",Parameter!$B$11,Parameter!$D$11))/IF($G851="w",Parameter!$C$11,Parameter!$E$11)))</f>
        <v>0</v>
      </c>
      <c r="AB851" s="105"/>
      <c r="AC851" s="104">
        <f>IF(AB851=0,0,TRUNC((SQRT(AB851)- IF($G851="w",Parameter!$B$10,Parameter!$D$10))/IF($G851="w",Parameter!$C$10,Parameter!$E$10)))</f>
        <v>0</v>
      </c>
      <c r="AD851" s="38"/>
      <c r="AE851" s="55">
        <f>IF(AD851=0,0,TRUNC((SQRT(AD851)- IF($G851="w",Parameter!$B$15,Parameter!$D$15))/IF($G851="w",Parameter!$C$15,Parameter!$E$15)))</f>
        <v>0</v>
      </c>
      <c r="AF851" s="32"/>
      <c r="AG851" s="55">
        <f>IF(AF851=0,0,TRUNC((SQRT(AF851)- IF($G851="w",Parameter!$B$12,Parameter!$D$12))/IF($G851="w",Parameter!$C$12,Parameter!$E$12)))</f>
        <v>0</v>
      </c>
      <c r="AH851" s="60">
        <f t="shared" si="183"/>
        <v>0</v>
      </c>
      <c r="AI851" s="61">
        <f>LOOKUP($F851,Urkunde!$A$2:$A$16,IF($G851="w",Urkunde!$B$2:$B$16,Urkunde!$D$2:$D$16))</f>
        <v>0</v>
      </c>
      <c r="AJ851" s="61">
        <f>LOOKUP($F851,Urkunde!$A$2:$A$16,IF($G851="w",Urkunde!$C$2:$C$16,Urkunde!$E$2:$E$16))</f>
        <v>0</v>
      </c>
      <c r="AK851" s="61" t="str">
        <f t="shared" si="184"/>
        <v>-</v>
      </c>
      <c r="AL851" s="29">
        <f t="shared" si="185"/>
        <v>0</v>
      </c>
      <c r="AM851" s="21">
        <f t="shared" si="186"/>
        <v>0</v>
      </c>
      <c r="AN851" s="21">
        <f t="shared" si="187"/>
        <v>0</v>
      </c>
      <c r="AO851" s="21">
        <f t="shared" si="188"/>
        <v>0</v>
      </c>
      <c r="AP851" s="21">
        <f t="shared" si="189"/>
        <v>0</v>
      </c>
      <c r="AQ851" s="21">
        <f t="shared" si="190"/>
        <v>0</v>
      </c>
      <c r="AR851" s="21">
        <f t="shared" si="191"/>
        <v>0</v>
      </c>
      <c r="AS851" s="21">
        <f t="shared" si="192"/>
        <v>0</v>
      </c>
      <c r="AT851" s="21">
        <f t="shared" si="193"/>
        <v>0</v>
      </c>
      <c r="AU851" s="21">
        <f t="shared" si="194"/>
        <v>0</v>
      </c>
      <c r="AV851" s="21">
        <f t="shared" si="195"/>
        <v>0</v>
      </c>
    </row>
    <row r="852" spans="1:48" ht="15.6" x14ac:dyDescent="0.3">
      <c r="A852" s="51"/>
      <c r="B852" s="50"/>
      <c r="C852" s="96"/>
      <c r="D852" s="96"/>
      <c r="E852" s="49"/>
      <c r="F852" s="52">
        <f t="shared" si="182"/>
        <v>0</v>
      </c>
      <c r="G852" s="48"/>
      <c r="H852" s="38"/>
      <c r="I852" s="54">
        <f>IF(H852=0,0,TRUNC((50/(H852+0.24)- IF($G852="w",Parameter!$B$3,Parameter!$D$3))/IF($G852="w",Parameter!$C$3,Parameter!$E$3)))</f>
        <v>0</v>
      </c>
      <c r="J852" s="105"/>
      <c r="K852" s="54">
        <f>IF(J852=0,0,TRUNC((75/(J852+0.24)- IF($G852="w",Parameter!$B$3,Parameter!$D$3))/IF($G852="w",Parameter!$C$3,Parameter!$E$3)))</f>
        <v>0</v>
      </c>
      <c r="L852" s="105"/>
      <c r="M852" s="54">
        <f>IF(L852=0,0,TRUNC((100/(L852+0.24)- IF($G852="w",Parameter!$B$3,Parameter!$D$3))/IF($G852="w",Parameter!$C$3,Parameter!$E$3)))</f>
        <v>0</v>
      </c>
      <c r="N852" s="80"/>
      <c r="O852" s="79" t="s">
        <v>44</v>
      </c>
      <c r="P852" s="81"/>
      <c r="Q852" s="54">
        <f>IF($G852="m",0,IF(AND($P852=0,$N852=0),0,TRUNC((800/($N852*60+$P852)-IF($G852="w",Parameter!$B$6,Parameter!$D$6))/IF($G852="w",Parameter!$C$6,Parameter!$E$6))))</f>
        <v>0</v>
      </c>
      <c r="R852" s="106"/>
      <c r="S852" s="73">
        <f>IF(R852=0,0,TRUNC((2000/(R852)- IF(Q852="w",Parameter!$B$6,Parameter!$D$6))/IF(Q852="w",Parameter!$C$6,Parameter!$E$6)))</f>
        <v>0</v>
      </c>
      <c r="T852" s="106"/>
      <c r="U852" s="73">
        <f>IF(T852=0,0,TRUNC((2000/(T852)- IF(Q852="w",Parameter!$B$3,Parameter!$D$3))/IF(Q852="w",Parameter!$C$3,Parameter!$E$3)))</f>
        <v>0</v>
      </c>
      <c r="V852" s="80"/>
      <c r="W852" s="79" t="s">
        <v>44</v>
      </c>
      <c r="X852" s="81"/>
      <c r="Y852" s="54">
        <f>IF($G852="w",0,IF(AND($V852=0,$X852=0),0,TRUNC((1000/($V852*60+$X852)-IF($G852="w",Parameter!$B$6,Parameter!$D$6))/IF($G852="w",Parameter!$C$6,Parameter!$E$6))))</f>
        <v>0</v>
      </c>
      <c r="Z852" s="37"/>
      <c r="AA852" s="104">
        <f>IF(Z852=0,0,TRUNC((SQRT(Z852)- IF($G852="w",Parameter!$B$11,Parameter!$D$11))/IF($G852="w",Parameter!$C$11,Parameter!$E$11)))</f>
        <v>0</v>
      </c>
      <c r="AB852" s="105"/>
      <c r="AC852" s="104">
        <f>IF(AB852=0,0,TRUNC((SQRT(AB852)- IF($G852="w",Parameter!$B$10,Parameter!$D$10))/IF($G852="w",Parameter!$C$10,Parameter!$E$10)))</f>
        <v>0</v>
      </c>
      <c r="AD852" s="38"/>
      <c r="AE852" s="55">
        <f>IF(AD852=0,0,TRUNC((SQRT(AD852)- IF($G852="w",Parameter!$B$15,Parameter!$D$15))/IF($G852="w",Parameter!$C$15,Parameter!$E$15)))</f>
        <v>0</v>
      </c>
      <c r="AF852" s="32"/>
      <c r="AG852" s="55">
        <f>IF(AF852=0,0,TRUNC((SQRT(AF852)- IF($G852="w",Parameter!$B$12,Parameter!$D$12))/IF($G852="w",Parameter!$C$12,Parameter!$E$12)))</f>
        <v>0</v>
      </c>
      <c r="AH852" s="60">
        <f t="shared" si="183"/>
        <v>0</v>
      </c>
      <c r="AI852" s="61">
        <f>LOOKUP($F852,Urkunde!$A$2:$A$16,IF($G852="w",Urkunde!$B$2:$B$16,Urkunde!$D$2:$D$16))</f>
        <v>0</v>
      </c>
      <c r="AJ852" s="61">
        <f>LOOKUP($F852,Urkunde!$A$2:$A$16,IF($G852="w",Urkunde!$C$2:$C$16,Urkunde!$E$2:$E$16))</f>
        <v>0</v>
      </c>
      <c r="AK852" s="61" t="str">
        <f t="shared" si="184"/>
        <v>-</v>
      </c>
      <c r="AL852" s="29">
        <f t="shared" si="185"/>
        <v>0</v>
      </c>
      <c r="AM852" s="21">
        <f t="shared" si="186"/>
        <v>0</v>
      </c>
      <c r="AN852" s="21">
        <f t="shared" si="187"/>
        <v>0</v>
      </c>
      <c r="AO852" s="21">
        <f t="shared" si="188"/>
        <v>0</v>
      </c>
      <c r="AP852" s="21">
        <f t="shared" si="189"/>
        <v>0</v>
      </c>
      <c r="AQ852" s="21">
        <f t="shared" si="190"/>
        <v>0</v>
      </c>
      <c r="AR852" s="21">
        <f t="shared" si="191"/>
        <v>0</v>
      </c>
      <c r="AS852" s="21">
        <f t="shared" si="192"/>
        <v>0</v>
      </c>
      <c r="AT852" s="21">
        <f t="shared" si="193"/>
        <v>0</v>
      </c>
      <c r="AU852" s="21">
        <f t="shared" si="194"/>
        <v>0</v>
      </c>
      <c r="AV852" s="21">
        <f t="shared" si="195"/>
        <v>0</v>
      </c>
    </row>
    <row r="853" spans="1:48" ht="15.6" x14ac:dyDescent="0.3">
      <c r="A853" s="51"/>
      <c r="B853" s="50"/>
      <c r="C853" s="96"/>
      <c r="D853" s="96"/>
      <c r="E853" s="49"/>
      <c r="F853" s="52">
        <f t="shared" si="182"/>
        <v>0</v>
      </c>
      <c r="G853" s="48"/>
      <c r="H853" s="38"/>
      <c r="I853" s="54">
        <f>IF(H853=0,0,TRUNC((50/(H853+0.24)- IF($G853="w",Parameter!$B$3,Parameter!$D$3))/IF($G853="w",Parameter!$C$3,Parameter!$E$3)))</f>
        <v>0</v>
      </c>
      <c r="J853" s="105"/>
      <c r="K853" s="54">
        <f>IF(J853=0,0,TRUNC((75/(J853+0.24)- IF($G853="w",Parameter!$B$3,Parameter!$D$3))/IF($G853="w",Parameter!$C$3,Parameter!$E$3)))</f>
        <v>0</v>
      </c>
      <c r="L853" s="105"/>
      <c r="M853" s="54">
        <f>IF(L853=0,0,TRUNC((100/(L853+0.24)- IF($G853="w",Parameter!$B$3,Parameter!$D$3))/IF($G853="w",Parameter!$C$3,Parameter!$E$3)))</f>
        <v>0</v>
      </c>
      <c r="N853" s="80"/>
      <c r="O853" s="79" t="s">
        <v>44</v>
      </c>
      <c r="P853" s="81"/>
      <c r="Q853" s="54">
        <f>IF($G853="m",0,IF(AND($P853=0,$N853=0),0,TRUNC((800/($N853*60+$P853)-IF($G853="w",Parameter!$B$6,Parameter!$D$6))/IF($G853="w",Parameter!$C$6,Parameter!$E$6))))</f>
        <v>0</v>
      </c>
      <c r="R853" s="106"/>
      <c r="S853" s="73">
        <f>IF(R853=0,0,TRUNC((2000/(R853)- IF(Q853="w",Parameter!$B$6,Parameter!$D$6))/IF(Q853="w",Parameter!$C$6,Parameter!$E$6)))</f>
        <v>0</v>
      </c>
      <c r="T853" s="106"/>
      <c r="U853" s="73">
        <f>IF(T853=0,0,TRUNC((2000/(T853)- IF(Q853="w",Parameter!$B$3,Parameter!$D$3))/IF(Q853="w",Parameter!$C$3,Parameter!$E$3)))</f>
        <v>0</v>
      </c>
      <c r="V853" s="80"/>
      <c r="W853" s="79" t="s">
        <v>44</v>
      </c>
      <c r="X853" s="81"/>
      <c r="Y853" s="54">
        <f>IF($G853="w",0,IF(AND($V853=0,$X853=0),0,TRUNC((1000/($V853*60+$X853)-IF($G853="w",Parameter!$B$6,Parameter!$D$6))/IF($G853="w",Parameter!$C$6,Parameter!$E$6))))</f>
        <v>0</v>
      </c>
      <c r="Z853" s="37"/>
      <c r="AA853" s="104">
        <f>IF(Z853=0,0,TRUNC((SQRT(Z853)- IF($G853="w",Parameter!$B$11,Parameter!$D$11))/IF($G853="w",Parameter!$C$11,Parameter!$E$11)))</f>
        <v>0</v>
      </c>
      <c r="AB853" s="105"/>
      <c r="AC853" s="104">
        <f>IF(AB853=0,0,TRUNC((SQRT(AB853)- IF($G853="w",Parameter!$B$10,Parameter!$D$10))/IF($G853="w",Parameter!$C$10,Parameter!$E$10)))</f>
        <v>0</v>
      </c>
      <c r="AD853" s="38"/>
      <c r="AE853" s="55">
        <f>IF(AD853=0,0,TRUNC((SQRT(AD853)- IF($G853="w",Parameter!$B$15,Parameter!$D$15))/IF($G853="w",Parameter!$C$15,Parameter!$E$15)))</f>
        <v>0</v>
      </c>
      <c r="AF853" s="32"/>
      <c r="AG853" s="55">
        <f>IF(AF853=0,0,TRUNC((SQRT(AF853)- IF($G853="w",Parameter!$B$12,Parameter!$D$12))/IF($G853="w",Parameter!$C$12,Parameter!$E$12)))</f>
        <v>0</v>
      </c>
      <c r="AH853" s="60">
        <f t="shared" si="183"/>
        <v>0</v>
      </c>
      <c r="AI853" s="61">
        <f>LOOKUP($F853,Urkunde!$A$2:$A$16,IF($G853="w",Urkunde!$B$2:$B$16,Urkunde!$D$2:$D$16))</f>
        <v>0</v>
      </c>
      <c r="AJ853" s="61">
        <f>LOOKUP($F853,Urkunde!$A$2:$A$16,IF($G853="w",Urkunde!$C$2:$C$16,Urkunde!$E$2:$E$16))</f>
        <v>0</v>
      </c>
      <c r="AK853" s="61" t="str">
        <f t="shared" si="184"/>
        <v>-</v>
      </c>
      <c r="AL853" s="29">
        <f t="shared" si="185"/>
        <v>0</v>
      </c>
      <c r="AM853" s="21">
        <f t="shared" si="186"/>
        <v>0</v>
      </c>
      <c r="AN853" s="21">
        <f t="shared" si="187"/>
        <v>0</v>
      </c>
      <c r="AO853" s="21">
        <f t="shared" si="188"/>
        <v>0</v>
      </c>
      <c r="AP853" s="21">
        <f t="shared" si="189"/>
        <v>0</v>
      </c>
      <c r="AQ853" s="21">
        <f t="shared" si="190"/>
        <v>0</v>
      </c>
      <c r="AR853" s="21">
        <f t="shared" si="191"/>
        <v>0</v>
      </c>
      <c r="AS853" s="21">
        <f t="shared" si="192"/>
        <v>0</v>
      </c>
      <c r="AT853" s="21">
        <f t="shared" si="193"/>
        <v>0</v>
      </c>
      <c r="AU853" s="21">
        <f t="shared" si="194"/>
        <v>0</v>
      </c>
      <c r="AV853" s="21">
        <f t="shared" si="195"/>
        <v>0</v>
      </c>
    </row>
    <row r="854" spans="1:48" ht="15.6" x14ac:dyDescent="0.3">
      <c r="A854" s="51"/>
      <c r="B854" s="50"/>
      <c r="C854" s="96"/>
      <c r="D854" s="96"/>
      <c r="E854" s="49"/>
      <c r="F854" s="52">
        <f t="shared" si="182"/>
        <v>0</v>
      </c>
      <c r="G854" s="48"/>
      <c r="H854" s="38"/>
      <c r="I854" s="54">
        <f>IF(H854=0,0,TRUNC((50/(H854+0.24)- IF($G854="w",Parameter!$B$3,Parameter!$D$3))/IF($G854="w",Parameter!$C$3,Parameter!$E$3)))</f>
        <v>0</v>
      </c>
      <c r="J854" s="105"/>
      <c r="K854" s="54">
        <f>IF(J854=0,0,TRUNC((75/(J854+0.24)- IF($G854="w",Parameter!$B$3,Parameter!$D$3))/IF($G854="w",Parameter!$C$3,Parameter!$E$3)))</f>
        <v>0</v>
      </c>
      <c r="L854" s="105"/>
      <c r="M854" s="54">
        <f>IF(L854=0,0,TRUNC((100/(L854+0.24)- IF($G854="w",Parameter!$B$3,Parameter!$D$3))/IF($G854="w",Parameter!$C$3,Parameter!$E$3)))</f>
        <v>0</v>
      </c>
      <c r="N854" s="80"/>
      <c r="O854" s="79" t="s">
        <v>44</v>
      </c>
      <c r="P854" s="81"/>
      <c r="Q854" s="54">
        <f>IF($G854="m",0,IF(AND($P854=0,$N854=0),0,TRUNC((800/($N854*60+$P854)-IF($G854="w",Parameter!$B$6,Parameter!$D$6))/IF($G854="w",Parameter!$C$6,Parameter!$E$6))))</f>
        <v>0</v>
      </c>
      <c r="R854" s="106"/>
      <c r="S854" s="73">
        <f>IF(R854=0,0,TRUNC((2000/(R854)- IF(Q854="w",Parameter!$B$6,Parameter!$D$6))/IF(Q854="w",Parameter!$C$6,Parameter!$E$6)))</f>
        <v>0</v>
      </c>
      <c r="T854" s="106"/>
      <c r="U854" s="73">
        <f>IF(T854=0,0,TRUNC((2000/(T854)- IF(Q854="w",Parameter!$B$3,Parameter!$D$3))/IF(Q854="w",Parameter!$C$3,Parameter!$E$3)))</f>
        <v>0</v>
      </c>
      <c r="V854" s="80"/>
      <c r="W854" s="79" t="s">
        <v>44</v>
      </c>
      <c r="X854" s="81"/>
      <c r="Y854" s="54">
        <f>IF($G854="w",0,IF(AND($V854=0,$X854=0),0,TRUNC((1000/($V854*60+$X854)-IF($G854="w",Parameter!$B$6,Parameter!$D$6))/IF($G854="w",Parameter!$C$6,Parameter!$E$6))))</f>
        <v>0</v>
      </c>
      <c r="Z854" s="37"/>
      <c r="AA854" s="104">
        <f>IF(Z854=0,0,TRUNC((SQRT(Z854)- IF($G854="w",Parameter!$B$11,Parameter!$D$11))/IF($G854="w",Parameter!$C$11,Parameter!$E$11)))</f>
        <v>0</v>
      </c>
      <c r="AB854" s="105"/>
      <c r="AC854" s="104">
        <f>IF(AB854=0,0,TRUNC((SQRT(AB854)- IF($G854="w",Parameter!$B$10,Parameter!$D$10))/IF($G854="w",Parameter!$C$10,Parameter!$E$10)))</f>
        <v>0</v>
      </c>
      <c r="AD854" s="38"/>
      <c r="AE854" s="55">
        <f>IF(AD854=0,0,TRUNC((SQRT(AD854)- IF($G854="w",Parameter!$B$15,Parameter!$D$15))/IF($G854="w",Parameter!$C$15,Parameter!$E$15)))</f>
        <v>0</v>
      </c>
      <c r="AF854" s="32"/>
      <c r="AG854" s="55">
        <f>IF(AF854=0,0,TRUNC((SQRT(AF854)- IF($G854="w",Parameter!$B$12,Parameter!$D$12))/IF($G854="w",Parameter!$C$12,Parameter!$E$12)))</f>
        <v>0</v>
      </c>
      <c r="AH854" s="60">
        <f t="shared" si="183"/>
        <v>0</v>
      </c>
      <c r="AI854" s="61">
        <f>LOOKUP($F854,Urkunde!$A$2:$A$16,IF($G854="w",Urkunde!$B$2:$B$16,Urkunde!$D$2:$D$16))</f>
        <v>0</v>
      </c>
      <c r="AJ854" s="61">
        <f>LOOKUP($F854,Urkunde!$A$2:$A$16,IF($G854="w",Urkunde!$C$2:$C$16,Urkunde!$E$2:$E$16))</f>
        <v>0</v>
      </c>
      <c r="AK854" s="61" t="str">
        <f t="shared" si="184"/>
        <v>-</v>
      </c>
      <c r="AL854" s="29">
        <f t="shared" si="185"/>
        <v>0</v>
      </c>
      <c r="AM854" s="21">
        <f t="shared" si="186"/>
        <v>0</v>
      </c>
      <c r="AN854" s="21">
        <f t="shared" si="187"/>
        <v>0</v>
      </c>
      <c r="AO854" s="21">
        <f t="shared" si="188"/>
        <v>0</v>
      </c>
      <c r="AP854" s="21">
        <f t="shared" si="189"/>
        <v>0</v>
      </c>
      <c r="AQ854" s="21">
        <f t="shared" si="190"/>
        <v>0</v>
      </c>
      <c r="AR854" s="21">
        <f t="shared" si="191"/>
        <v>0</v>
      </c>
      <c r="AS854" s="21">
        <f t="shared" si="192"/>
        <v>0</v>
      </c>
      <c r="AT854" s="21">
        <f t="shared" si="193"/>
        <v>0</v>
      </c>
      <c r="AU854" s="21">
        <f t="shared" si="194"/>
        <v>0</v>
      </c>
      <c r="AV854" s="21">
        <f t="shared" si="195"/>
        <v>0</v>
      </c>
    </row>
    <row r="855" spans="1:48" ht="15.6" x14ac:dyDescent="0.3">
      <c r="A855" s="51"/>
      <c r="B855" s="50"/>
      <c r="C855" s="96"/>
      <c r="D855" s="96"/>
      <c r="E855" s="49"/>
      <c r="F855" s="52">
        <f t="shared" si="182"/>
        <v>0</v>
      </c>
      <c r="G855" s="48"/>
      <c r="H855" s="38"/>
      <c r="I855" s="54">
        <f>IF(H855=0,0,TRUNC((50/(H855+0.24)- IF($G855="w",Parameter!$B$3,Parameter!$D$3))/IF($G855="w",Parameter!$C$3,Parameter!$E$3)))</f>
        <v>0</v>
      </c>
      <c r="J855" s="105"/>
      <c r="K855" s="54">
        <f>IF(J855=0,0,TRUNC((75/(J855+0.24)- IF($G855="w",Parameter!$B$3,Parameter!$D$3))/IF($G855="w",Parameter!$C$3,Parameter!$E$3)))</f>
        <v>0</v>
      </c>
      <c r="L855" s="105"/>
      <c r="M855" s="54">
        <f>IF(L855=0,0,TRUNC((100/(L855+0.24)- IF($G855="w",Parameter!$B$3,Parameter!$D$3))/IF($G855="w",Parameter!$C$3,Parameter!$E$3)))</f>
        <v>0</v>
      </c>
      <c r="N855" s="80"/>
      <c r="O855" s="79" t="s">
        <v>44</v>
      </c>
      <c r="P855" s="81"/>
      <c r="Q855" s="54">
        <f>IF($G855="m",0,IF(AND($P855=0,$N855=0),0,TRUNC((800/($N855*60+$P855)-IF($G855="w",Parameter!$B$6,Parameter!$D$6))/IF($G855="w",Parameter!$C$6,Parameter!$E$6))))</f>
        <v>0</v>
      </c>
      <c r="R855" s="106"/>
      <c r="S855" s="73">
        <f>IF(R855=0,0,TRUNC((2000/(R855)- IF(Q855="w",Parameter!$B$6,Parameter!$D$6))/IF(Q855="w",Parameter!$C$6,Parameter!$E$6)))</f>
        <v>0</v>
      </c>
      <c r="T855" s="106"/>
      <c r="U855" s="73">
        <f>IF(T855=0,0,TRUNC((2000/(T855)- IF(Q855="w",Parameter!$B$3,Parameter!$D$3))/IF(Q855="w",Parameter!$C$3,Parameter!$E$3)))</f>
        <v>0</v>
      </c>
      <c r="V855" s="80"/>
      <c r="W855" s="79" t="s">
        <v>44</v>
      </c>
      <c r="X855" s="81"/>
      <c r="Y855" s="54">
        <f>IF($G855="w",0,IF(AND($V855=0,$X855=0),0,TRUNC((1000/($V855*60+$X855)-IF($G855="w",Parameter!$B$6,Parameter!$D$6))/IF($G855="w",Parameter!$C$6,Parameter!$E$6))))</f>
        <v>0</v>
      </c>
      <c r="Z855" s="37"/>
      <c r="AA855" s="104">
        <f>IF(Z855=0,0,TRUNC((SQRT(Z855)- IF($G855="w",Parameter!$B$11,Parameter!$D$11))/IF($G855="w",Parameter!$C$11,Parameter!$E$11)))</f>
        <v>0</v>
      </c>
      <c r="AB855" s="105"/>
      <c r="AC855" s="104">
        <f>IF(AB855=0,0,TRUNC((SQRT(AB855)- IF($G855="w",Parameter!$B$10,Parameter!$D$10))/IF($G855="w",Parameter!$C$10,Parameter!$E$10)))</f>
        <v>0</v>
      </c>
      <c r="AD855" s="38"/>
      <c r="AE855" s="55">
        <f>IF(AD855=0,0,TRUNC((SQRT(AD855)- IF($G855="w",Parameter!$B$15,Parameter!$D$15))/IF($G855="w",Parameter!$C$15,Parameter!$E$15)))</f>
        <v>0</v>
      </c>
      <c r="AF855" s="32"/>
      <c r="AG855" s="55">
        <f>IF(AF855=0,0,TRUNC((SQRT(AF855)- IF($G855="w",Parameter!$B$12,Parameter!$D$12))/IF($G855="w",Parameter!$C$12,Parameter!$E$12)))</f>
        <v>0</v>
      </c>
      <c r="AH855" s="60">
        <f t="shared" si="183"/>
        <v>0</v>
      </c>
      <c r="AI855" s="61">
        <f>LOOKUP($F855,Urkunde!$A$2:$A$16,IF($G855="w",Urkunde!$B$2:$B$16,Urkunde!$D$2:$D$16))</f>
        <v>0</v>
      </c>
      <c r="AJ855" s="61">
        <f>LOOKUP($F855,Urkunde!$A$2:$A$16,IF($G855="w",Urkunde!$C$2:$C$16,Urkunde!$E$2:$E$16))</f>
        <v>0</v>
      </c>
      <c r="AK855" s="61" t="str">
        <f t="shared" si="184"/>
        <v>-</v>
      </c>
      <c r="AL855" s="29">
        <f t="shared" si="185"/>
        <v>0</v>
      </c>
      <c r="AM855" s="21">
        <f t="shared" si="186"/>
        <v>0</v>
      </c>
      <c r="AN855" s="21">
        <f t="shared" si="187"/>
        <v>0</v>
      </c>
      <c r="AO855" s="21">
        <f t="shared" si="188"/>
        <v>0</v>
      </c>
      <c r="AP855" s="21">
        <f t="shared" si="189"/>
        <v>0</v>
      </c>
      <c r="AQ855" s="21">
        <f t="shared" si="190"/>
        <v>0</v>
      </c>
      <c r="AR855" s="21">
        <f t="shared" si="191"/>
        <v>0</v>
      </c>
      <c r="AS855" s="21">
        <f t="shared" si="192"/>
        <v>0</v>
      </c>
      <c r="AT855" s="21">
        <f t="shared" si="193"/>
        <v>0</v>
      </c>
      <c r="AU855" s="21">
        <f t="shared" si="194"/>
        <v>0</v>
      </c>
      <c r="AV855" s="21">
        <f t="shared" si="195"/>
        <v>0</v>
      </c>
    </row>
    <row r="856" spans="1:48" ht="15.6" x14ac:dyDescent="0.3">
      <c r="A856" s="51"/>
      <c r="B856" s="50"/>
      <c r="C856" s="96"/>
      <c r="D856" s="96"/>
      <c r="E856" s="49"/>
      <c r="F856" s="52">
        <f t="shared" si="182"/>
        <v>0</v>
      </c>
      <c r="G856" s="48"/>
      <c r="H856" s="38"/>
      <c r="I856" s="54">
        <f>IF(H856=0,0,TRUNC((50/(H856+0.24)- IF($G856="w",Parameter!$B$3,Parameter!$D$3))/IF($G856="w",Parameter!$C$3,Parameter!$E$3)))</f>
        <v>0</v>
      </c>
      <c r="J856" s="105"/>
      <c r="K856" s="54">
        <f>IF(J856=0,0,TRUNC((75/(J856+0.24)- IF($G856="w",Parameter!$B$3,Parameter!$D$3))/IF($G856="w",Parameter!$C$3,Parameter!$E$3)))</f>
        <v>0</v>
      </c>
      <c r="L856" s="105"/>
      <c r="M856" s="54">
        <f>IF(L856=0,0,TRUNC((100/(L856+0.24)- IF($G856="w",Parameter!$B$3,Parameter!$D$3))/IF($G856="w",Parameter!$C$3,Parameter!$E$3)))</f>
        <v>0</v>
      </c>
      <c r="N856" s="80"/>
      <c r="O856" s="79" t="s">
        <v>44</v>
      </c>
      <c r="P856" s="81"/>
      <c r="Q856" s="54">
        <f>IF($G856="m",0,IF(AND($P856=0,$N856=0),0,TRUNC((800/($N856*60+$P856)-IF($G856="w",Parameter!$B$6,Parameter!$D$6))/IF($G856="w",Parameter!$C$6,Parameter!$E$6))))</f>
        <v>0</v>
      </c>
      <c r="R856" s="106"/>
      <c r="S856" s="73">
        <f>IF(R856=0,0,TRUNC((2000/(R856)- IF(Q856="w",Parameter!$B$6,Parameter!$D$6))/IF(Q856="w",Parameter!$C$6,Parameter!$E$6)))</f>
        <v>0</v>
      </c>
      <c r="T856" s="106"/>
      <c r="U856" s="73">
        <f>IF(T856=0,0,TRUNC((2000/(T856)- IF(Q856="w",Parameter!$B$3,Parameter!$D$3))/IF(Q856="w",Parameter!$C$3,Parameter!$E$3)))</f>
        <v>0</v>
      </c>
      <c r="V856" s="80"/>
      <c r="W856" s="79" t="s">
        <v>44</v>
      </c>
      <c r="X856" s="81"/>
      <c r="Y856" s="54">
        <f>IF($G856="w",0,IF(AND($V856=0,$X856=0),0,TRUNC((1000/($V856*60+$X856)-IF($G856="w",Parameter!$B$6,Parameter!$D$6))/IF($G856="w",Parameter!$C$6,Parameter!$E$6))))</f>
        <v>0</v>
      </c>
      <c r="Z856" s="37"/>
      <c r="AA856" s="104">
        <f>IF(Z856=0,0,TRUNC((SQRT(Z856)- IF($G856="w",Parameter!$B$11,Parameter!$D$11))/IF($G856="w",Parameter!$C$11,Parameter!$E$11)))</f>
        <v>0</v>
      </c>
      <c r="AB856" s="105"/>
      <c r="AC856" s="104">
        <f>IF(AB856=0,0,TRUNC((SQRT(AB856)- IF($G856="w",Parameter!$B$10,Parameter!$D$10))/IF($G856="w",Parameter!$C$10,Parameter!$E$10)))</f>
        <v>0</v>
      </c>
      <c r="AD856" s="38"/>
      <c r="AE856" s="55">
        <f>IF(AD856=0,0,TRUNC((SQRT(AD856)- IF($G856="w",Parameter!$B$15,Parameter!$D$15))/IF($G856="w",Parameter!$C$15,Parameter!$E$15)))</f>
        <v>0</v>
      </c>
      <c r="AF856" s="32"/>
      <c r="AG856" s="55">
        <f>IF(AF856=0,0,TRUNC((SQRT(AF856)- IF($G856="w",Parameter!$B$12,Parameter!$D$12))/IF($G856="w",Parameter!$C$12,Parameter!$E$12)))</f>
        <v>0</v>
      </c>
      <c r="AH856" s="60">
        <f t="shared" si="183"/>
        <v>0</v>
      </c>
      <c r="AI856" s="61">
        <f>LOOKUP($F856,Urkunde!$A$2:$A$16,IF($G856="w",Urkunde!$B$2:$B$16,Urkunde!$D$2:$D$16))</f>
        <v>0</v>
      </c>
      <c r="AJ856" s="61">
        <f>LOOKUP($F856,Urkunde!$A$2:$A$16,IF($G856="w",Urkunde!$C$2:$C$16,Urkunde!$E$2:$E$16))</f>
        <v>0</v>
      </c>
      <c r="AK856" s="61" t="str">
        <f t="shared" si="184"/>
        <v>-</v>
      </c>
      <c r="AL856" s="29">
        <f t="shared" si="185"/>
        <v>0</v>
      </c>
      <c r="AM856" s="21">
        <f t="shared" si="186"/>
        <v>0</v>
      </c>
      <c r="AN856" s="21">
        <f t="shared" si="187"/>
        <v>0</v>
      </c>
      <c r="AO856" s="21">
        <f t="shared" si="188"/>
        <v>0</v>
      </c>
      <c r="AP856" s="21">
        <f t="shared" si="189"/>
        <v>0</v>
      </c>
      <c r="AQ856" s="21">
        <f t="shared" si="190"/>
        <v>0</v>
      </c>
      <c r="AR856" s="21">
        <f t="shared" si="191"/>
        <v>0</v>
      </c>
      <c r="AS856" s="21">
        <f t="shared" si="192"/>
        <v>0</v>
      </c>
      <c r="AT856" s="21">
        <f t="shared" si="193"/>
        <v>0</v>
      </c>
      <c r="AU856" s="21">
        <f t="shared" si="194"/>
        <v>0</v>
      </c>
      <c r="AV856" s="21">
        <f t="shared" si="195"/>
        <v>0</v>
      </c>
    </row>
    <row r="857" spans="1:48" ht="15.6" x14ac:dyDescent="0.3">
      <c r="A857" s="51"/>
      <c r="B857" s="50"/>
      <c r="C857" s="96"/>
      <c r="D857" s="96"/>
      <c r="E857" s="49"/>
      <c r="F857" s="52">
        <f t="shared" si="182"/>
        <v>0</v>
      </c>
      <c r="G857" s="48"/>
      <c r="H857" s="38"/>
      <c r="I857" s="54">
        <f>IF(H857=0,0,TRUNC((50/(H857+0.24)- IF($G857="w",Parameter!$B$3,Parameter!$D$3))/IF($G857="w",Parameter!$C$3,Parameter!$E$3)))</f>
        <v>0</v>
      </c>
      <c r="J857" s="105"/>
      <c r="K857" s="54">
        <f>IF(J857=0,0,TRUNC((75/(J857+0.24)- IF($G857="w",Parameter!$B$3,Parameter!$D$3))/IF($G857="w",Parameter!$C$3,Parameter!$E$3)))</f>
        <v>0</v>
      </c>
      <c r="L857" s="105"/>
      <c r="M857" s="54">
        <f>IF(L857=0,0,TRUNC((100/(L857+0.24)- IF($G857="w",Parameter!$B$3,Parameter!$D$3))/IF($G857="w",Parameter!$C$3,Parameter!$E$3)))</f>
        <v>0</v>
      </c>
      <c r="N857" s="80"/>
      <c r="O857" s="79" t="s">
        <v>44</v>
      </c>
      <c r="P857" s="81"/>
      <c r="Q857" s="54">
        <f>IF($G857="m",0,IF(AND($P857=0,$N857=0),0,TRUNC((800/($N857*60+$P857)-IF($G857="w",Parameter!$B$6,Parameter!$D$6))/IF($G857="w",Parameter!$C$6,Parameter!$E$6))))</f>
        <v>0</v>
      </c>
      <c r="R857" s="106"/>
      <c r="S857" s="73">
        <f>IF(R857=0,0,TRUNC((2000/(R857)- IF(Q857="w",Parameter!$B$6,Parameter!$D$6))/IF(Q857="w",Parameter!$C$6,Parameter!$E$6)))</f>
        <v>0</v>
      </c>
      <c r="T857" s="106"/>
      <c r="U857" s="73">
        <f>IF(T857=0,0,TRUNC((2000/(T857)- IF(Q857="w",Parameter!$B$3,Parameter!$D$3))/IF(Q857="w",Parameter!$C$3,Parameter!$E$3)))</f>
        <v>0</v>
      </c>
      <c r="V857" s="80"/>
      <c r="W857" s="79" t="s">
        <v>44</v>
      </c>
      <c r="X857" s="81"/>
      <c r="Y857" s="54">
        <f>IF($G857="w",0,IF(AND($V857=0,$X857=0),0,TRUNC((1000/($V857*60+$X857)-IF($G857="w",Parameter!$B$6,Parameter!$D$6))/IF($G857="w",Parameter!$C$6,Parameter!$E$6))))</f>
        <v>0</v>
      </c>
      <c r="Z857" s="37"/>
      <c r="AA857" s="104">
        <f>IF(Z857=0,0,TRUNC((SQRT(Z857)- IF($G857="w",Parameter!$B$11,Parameter!$D$11))/IF($G857="w",Parameter!$C$11,Parameter!$E$11)))</f>
        <v>0</v>
      </c>
      <c r="AB857" s="105"/>
      <c r="AC857" s="104">
        <f>IF(AB857=0,0,TRUNC((SQRT(AB857)- IF($G857="w",Parameter!$B$10,Parameter!$D$10))/IF($G857="w",Parameter!$C$10,Parameter!$E$10)))</f>
        <v>0</v>
      </c>
      <c r="AD857" s="38"/>
      <c r="AE857" s="55">
        <f>IF(AD857=0,0,TRUNC((SQRT(AD857)- IF($G857="w",Parameter!$B$15,Parameter!$D$15))/IF($G857="w",Parameter!$C$15,Parameter!$E$15)))</f>
        <v>0</v>
      </c>
      <c r="AF857" s="32"/>
      <c r="AG857" s="55">
        <f>IF(AF857=0,0,TRUNC((SQRT(AF857)- IF($G857="w",Parameter!$B$12,Parameter!$D$12))/IF($G857="w",Parameter!$C$12,Parameter!$E$12)))</f>
        <v>0</v>
      </c>
      <c r="AH857" s="60">
        <f t="shared" si="183"/>
        <v>0</v>
      </c>
      <c r="AI857" s="61">
        <f>LOOKUP($F857,Urkunde!$A$2:$A$16,IF($G857="w",Urkunde!$B$2:$B$16,Urkunde!$D$2:$D$16))</f>
        <v>0</v>
      </c>
      <c r="AJ857" s="61">
        <f>LOOKUP($F857,Urkunde!$A$2:$A$16,IF($G857="w",Urkunde!$C$2:$C$16,Urkunde!$E$2:$E$16))</f>
        <v>0</v>
      </c>
      <c r="AK857" s="61" t="str">
        <f t="shared" si="184"/>
        <v>-</v>
      </c>
      <c r="AL857" s="29">
        <f t="shared" si="185"/>
        <v>0</v>
      </c>
      <c r="AM857" s="21">
        <f t="shared" si="186"/>
        <v>0</v>
      </c>
      <c r="AN857" s="21">
        <f t="shared" si="187"/>
        <v>0</v>
      </c>
      <c r="AO857" s="21">
        <f t="shared" si="188"/>
        <v>0</v>
      </c>
      <c r="AP857" s="21">
        <f t="shared" si="189"/>
        <v>0</v>
      </c>
      <c r="AQ857" s="21">
        <f t="shared" si="190"/>
        <v>0</v>
      </c>
      <c r="AR857" s="21">
        <f t="shared" si="191"/>
        <v>0</v>
      </c>
      <c r="AS857" s="21">
        <f t="shared" si="192"/>
        <v>0</v>
      </c>
      <c r="AT857" s="21">
        <f t="shared" si="193"/>
        <v>0</v>
      </c>
      <c r="AU857" s="21">
        <f t="shared" si="194"/>
        <v>0</v>
      </c>
      <c r="AV857" s="21">
        <f t="shared" si="195"/>
        <v>0</v>
      </c>
    </row>
    <row r="858" spans="1:48" ht="15.6" x14ac:dyDescent="0.3">
      <c r="A858" s="51"/>
      <c r="B858" s="50"/>
      <c r="C858" s="96"/>
      <c r="D858" s="96"/>
      <c r="E858" s="49"/>
      <c r="F858" s="52">
        <f t="shared" si="182"/>
        <v>0</v>
      </c>
      <c r="G858" s="48"/>
      <c r="H858" s="38"/>
      <c r="I858" s="54">
        <f>IF(H858=0,0,TRUNC((50/(H858+0.24)- IF($G858="w",Parameter!$B$3,Parameter!$D$3))/IF($G858="w",Parameter!$C$3,Parameter!$E$3)))</f>
        <v>0</v>
      </c>
      <c r="J858" s="105"/>
      <c r="K858" s="54">
        <f>IF(J858=0,0,TRUNC((75/(J858+0.24)- IF($G858="w",Parameter!$B$3,Parameter!$D$3))/IF($G858="w",Parameter!$C$3,Parameter!$E$3)))</f>
        <v>0</v>
      </c>
      <c r="L858" s="105"/>
      <c r="M858" s="54">
        <f>IF(L858=0,0,TRUNC((100/(L858+0.24)- IF($G858="w",Parameter!$B$3,Parameter!$D$3))/IF($G858="w",Parameter!$C$3,Parameter!$E$3)))</f>
        <v>0</v>
      </c>
      <c r="N858" s="80"/>
      <c r="O858" s="79" t="s">
        <v>44</v>
      </c>
      <c r="P858" s="81"/>
      <c r="Q858" s="54">
        <f>IF($G858="m",0,IF(AND($P858=0,$N858=0),0,TRUNC((800/($N858*60+$P858)-IF($G858="w",Parameter!$B$6,Parameter!$D$6))/IF($G858="w",Parameter!$C$6,Parameter!$E$6))))</f>
        <v>0</v>
      </c>
      <c r="R858" s="106"/>
      <c r="S858" s="73">
        <f>IF(R858=0,0,TRUNC((2000/(R858)- IF(Q858="w",Parameter!$B$6,Parameter!$D$6))/IF(Q858="w",Parameter!$C$6,Parameter!$E$6)))</f>
        <v>0</v>
      </c>
      <c r="T858" s="106"/>
      <c r="U858" s="73">
        <f>IF(T858=0,0,TRUNC((2000/(T858)- IF(Q858="w",Parameter!$B$3,Parameter!$D$3))/IF(Q858="w",Parameter!$C$3,Parameter!$E$3)))</f>
        <v>0</v>
      </c>
      <c r="V858" s="80"/>
      <c r="W858" s="79" t="s">
        <v>44</v>
      </c>
      <c r="X858" s="81"/>
      <c r="Y858" s="54">
        <f>IF($G858="w",0,IF(AND($V858=0,$X858=0),0,TRUNC((1000/($V858*60+$X858)-IF($G858="w",Parameter!$B$6,Parameter!$D$6))/IF($G858="w",Parameter!$C$6,Parameter!$E$6))))</f>
        <v>0</v>
      </c>
      <c r="Z858" s="37"/>
      <c r="AA858" s="104">
        <f>IF(Z858=0,0,TRUNC((SQRT(Z858)- IF($G858="w",Parameter!$B$11,Parameter!$D$11))/IF($G858="w",Parameter!$C$11,Parameter!$E$11)))</f>
        <v>0</v>
      </c>
      <c r="AB858" s="105"/>
      <c r="AC858" s="104">
        <f>IF(AB858=0,0,TRUNC((SQRT(AB858)- IF($G858="w",Parameter!$B$10,Parameter!$D$10))/IF($G858="w",Parameter!$C$10,Parameter!$E$10)))</f>
        <v>0</v>
      </c>
      <c r="AD858" s="38"/>
      <c r="AE858" s="55">
        <f>IF(AD858=0,0,TRUNC((SQRT(AD858)- IF($G858="w",Parameter!$B$15,Parameter!$D$15))/IF($G858="w",Parameter!$C$15,Parameter!$E$15)))</f>
        <v>0</v>
      </c>
      <c r="AF858" s="32"/>
      <c r="AG858" s="55">
        <f>IF(AF858=0,0,TRUNC((SQRT(AF858)- IF($G858="w",Parameter!$B$12,Parameter!$D$12))/IF($G858="w",Parameter!$C$12,Parameter!$E$12)))</f>
        <v>0</v>
      </c>
      <c r="AH858" s="60">
        <f t="shared" si="183"/>
        <v>0</v>
      </c>
      <c r="AI858" s="61">
        <f>LOOKUP($F858,Urkunde!$A$2:$A$16,IF($G858="w",Urkunde!$B$2:$B$16,Urkunde!$D$2:$D$16))</f>
        <v>0</v>
      </c>
      <c r="AJ858" s="61">
        <f>LOOKUP($F858,Urkunde!$A$2:$A$16,IF($G858="w",Urkunde!$C$2:$C$16,Urkunde!$E$2:$E$16))</f>
        <v>0</v>
      </c>
      <c r="AK858" s="61" t="str">
        <f t="shared" si="184"/>
        <v>-</v>
      </c>
      <c r="AL858" s="29">
        <f t="shared" si="185"/>
        <v>0</v>
      </c>
      <c r="AM858" s="21">
        <f t="shared" si="186"/>
        <v>0</v>
      </c>
      <c r="AN858" s="21">
        <f t="shared" si="187"/>
        <v>0</v>
      </c>
      <c r="AO858" s="21">
        <f t="shared" si="188"/>
        <v>0</v>
      </c>
      <c r="AP858" s="21">
        <f t="shared" si="189"/>
        <v>0</v>
      </c>
      <c r="AQ858" s="21">
        <f t="shared" si="190"/>
        <v>0</v>
      </c>
      <c r="AR858" s="21">
        <f t="shared" si="191"/>
        <v>0</v>
      </c>
      <c r="AS858" s="21">
        <f t="shared" si="192"/>
        <v>0</v>
      </c>
      <c r="AT858" s="21">
        <f t="shared" si="193"/>
        <v>0</v>
      </c>
      <c r="AU858" s="21">
        <f t="shared" si="194"/>
        <v>0</v>
      </c>
      <c r="AV858" s="21">
        <f t="shared" si="195"/>
        <v>0</v>
      </c>
    </row>
    <row r="859" spans="1:48" ht="15.6" x14ac:dyDescent="0.3">
      <c r="A859" s="51"/>
      <c r="B859" s="50"/>
      <c r="C859" s="96"/>
      <c r="D859" s="96"/>
      <c r="E859" s="49"/>
      <c r="F859" s="52">
        <f t="shared" si="182"/>
        <v>0</v>
      </c>
      <c r="G859" s="48"/>
      <c r="H859" s="38"/>
      <c r="I859" s="54">
        <f>IF(H859=0,0,TRUNC((50/(H859+0.24)- IF($G859="w",Parameter!$B$3,Parameter!$D$3))/IF($G859="w",Parameter!$C$3,Parameter!$E$3)))</f>
        <v>0</v>
      </c>
      <c r="J859" s="105"/>
      <c r="K859" s="54">
        <f>IF(J859=0,0,TRUNC((75/(J859+0.24)- IF($G859="w",Parameter!$B$3,Parameter!$D$3))/IF($G859="w",Parameter!$C$3,Parameter!$E$3)))</f>
        <v>0</v>
      </c>
      <c r="L859" s="105"/>
      <c r="M859" s="54">
        <f>IF(L859=0,0,TRUNC((100/(L859+0.24)- IF($G859="w",Parameter!$B$3,Parameter!$D$3))/IF($G859="w",Parameter!$C$3,Parameter!$E$3)))</f>
        <v>0</v>
      </c>
      <c r="N859" s="80"/>
      <c r="O859" s="79" t="s">
        <v>44</v>
      </c>
      <c r="P859" s="81"/>
      <c r="Q859" s="54">
        <f>IF($G859="m",0,IF(AND($P859=0,$N859=0),0,TRUNC((800/($N859*60+$P859)-IF($G859="w",Parameter!$B$6,Parameter!$D$6))/IF($G859="w",Parameter!$C$6,Parameter!$E$6))))</f>
        <v>0</v>
      </c>
      <c r="R859" s="106"/>
      <c r="S859" s="73">
        <f>IF(R859=0,0,TRUNC((2000/(R859)- IF(Q859="w",Parameter!$B$6,Parameter!$D$6))/IF(Q859="w",Parameter!$C$6,Parameter!$E$6)))</f>
        <v>0</v>
      </c>
      <c r="T859" s="106"/>
      <c r="U859" s="73">
        <f>IF(T859=0,0,TRUNC((2000/(T859)- IF(Q859="w",Parameter!$B$3,Parameter!$D$3))/IF(Q859="w",Parameter!$C$3,Parameter!$E$3)))</f>
        <v>0</v>
      </c>
      <c r="V859" s="80"/>
      <c r="W859" s="79" t="s">
        <v>44</v>
      </c>
      <c r="X859" s="81"/>
      <c r="Y859" s="54">
        <f>IF($G859="w",0,IF(AND($V859=0,$X859=0),0,TRUNC((1000/($V859*60+$X859)-IF($G859="w",Parameter!$B$6,Parameter!$D$6))/IF($G859="w",Parameter!$C$6,Parameter!$E$6))))</f>
        <v>0</v>
      </c>
      <c r="Z859" s="37"/>
      <c r="AA859" s="104">
        <f>IF(Z859=0,0,TRUNC((SQRT(Z859)- IF($G859="w",Parameter!$B$11,Parameter!$D$11))/IF($G859="w",Parameter!$C$11,Parameter!$E$11)))</f>
        <v>0</v>
      </c>
      <c r="AB859" s="105"/>
      <c r="AC859" s="104">
        <f>IF(AB859=0,0,TRUNC((SQRT(AB859)- IF($G859="w",Parameter!$B$10,Parameter!$D$10))/IF($G859="w",Parameter!$C$10,Parameter!$E$10)))</f>
        <v>0</v>
      </c>
      <c r="AD859" s="38"/>
      <c r="AE859" s="55">
        <f>IF(AD859=0,0,TRUNC((SQRT(AD859)- IF($G859="w",Parameter!$B$15,Parameter!$D$15))/IF($G859="w",Parameter!$C$15,Parameter!$E$15)))</f>
        <v>0</v>
      </c>
      <c r="AF859" s="32"/>
      <c r="AG859" s="55">
        <f>IF(AF859=0,0,TRUNC((SQRT(AF859)- IF($G859="w",Parameter!$B$12,Parameter!$D$12))/IF($G859="w",Parameter!$C$12,Parameter!$E$12)))</f>
        <v>0</v>
      </c>
      <c r="AH859" s="60">
        <f t="shared" si="183"/>
        <v>0</v>
      </c>
      <c r="AI859" s="61">
        <f>LOOKUP($F859,Urkunde!$A$2:$A$16,IF($G859="w",Urkunde!$B$2:$B$16,Urkunde!$D$2:$D$16))</f>
        <v>0</v>
      </c>
      <c r="AJ859" s="61">
        <f>LOOKUP($F859,Urkunde!$A$2:$A$16,IF($G859="w",Urkunde!$C$2:$C$16,Urkunde!$E$2:$E$16))</f>
        <v>0</v>
      </c>
      <c r="AK859" s="61" t="str">
        <f t="shared" si="184"/>
        <v>-</v>
      </c>
      <c r="AL859" s="29">
        <f t="shared" si="185"/>
        <v>0</v>
      </c>
      <c r="AM859" s="21">
        <f t="shared" si="186"/>
        <v>0</v>
      </c>
      <c r="AN859" s="21">
        <f t="shared" si="187"/>
        <v>0</v>
      </c>
      <c r="AO859" s="21">
        <f t="shared" si="188"/>
        <v>0</v>
      </c>
      <c r="AP859" s="21">
        <f t="shared" si="189"/>
        <v>0</v>
      </c>
      <c r="AQ859" s="21">
        <f t="shared" si="190"/>
        <v>0</v>
      </c>
      <c r="AR859" s="21">
        <f t="shared" si="191"/>
        <v>0</v>
      </c>
      <c r="AS859" s="21">
        <f t="shared" si="192"/>
        <v>0</v>
      </c>
      <c r="AT859" s="21">
        <f t="shared" si="193"/>
        <v>0</v>
      </c>
      <c r="AU859" s="21">
        <f t="shared" si="194"/>
        <v>0</v>
      </c>
      <c r="AV859" s="21">
        <f t="shared" si="195"/>
        <v>0</v>
      </c>
    </row>
    <row r="860" spans="1:48" ht="15.6" x14ac:dyDescent="0.3">
      <c r="A860" s="51"/>
      <c r="B860" s="50"/>
      <c r="C860" s="96"/>
      <c r="D860" s="96"/>
      <c r="E860" s="49"/>
      <c r="F860" s="52">
        <f t="shared" si="182"/>
        <v>0</v>
      </c>
      <c r="G860" s="48"/>
      <c r="H860" s="38"/>
      <c r="I860" s="54">
        <f>IF(H860=0,0,TRUNC((50/(H860+0.24)- IF($G860="w",Parameter!$B$3,Parameter!$D$3))/IF($G860="w",Parameter!$C$3,Parameter!$E$3)))</f>
        <v>0</v>
      </c>
      <c r="J860" s="105"/>
      <c r="K860" s="54">
        <f>IF(J860=0,0,TRUNC((75/(J860+0.24)- IF($G860="w",Parameter!$B$3,Parameter!$D$3))/IF($G860="w",Parameter!$C$3,Parameter!$E$3)))</f>
        <v>0</v>
      </c>
      <c r="L860" s="105"/>
      <c r="M860" s="54">
        <f>IF(L860=0,0,TRUNC((100/(L860+0.24)- IF($G860="w",Parameter!$B$3,Parameter!$D$3))/IF($G860="w",Parameter!$C$3,Parameter!$E$3)))</f>
        <v>0</v>
      </c>
      <c r="N860" s="80"/>
      <c r="O860" s="79" t="s">
        <v>44</v>
      </c>
      <c r="P860" s="81"/>
      <c r="Q860" s="54">
        <f>IF($G860="m",0,IF(AND($P860=0,$N860=0),0,TRUNC((800/($N860*60+$P860)-IF($G860="w",Parameter!$B$6,Parameter!$D$6))/IF($G860="w",Parameter!$C$6,Parameter!$E$6))))</f>
        <v>0</v>
      </c>
      <c r="R860" s="106"/>
      <c r="S860" s="73">
        <f>IF(R860=0,0,TRUNC((2000/(R860)- IF(Q860="w",Parameter!$B$6,Parameter!$D$6))/IF(Q860="w",Parameter!$C$6,Parameter!$E$6)))</f>
        <v>0</v>
      </c>
      <c r="T860" s="106"/>
      <c r="U860" s="73">
        <f>IF(T860=0,0,TRUNC((2000/(T860)- IF(Q860="w",Parameter!$B$3,Parameter!$D$3))/IF(Q860="w",Parameter!$C$3,Parameter!$E$3)))</f>
        <v>0</v>
      </c>
      <c r="V860" s="80"/>
      <c r="W860" s="79" t="s">
        <v>44</v>
      </c>
      <c r="X860" s="81"/>
      <c r="Y860" s="54">
        <f>IF($G860="w",0,IF(AND($V860=0,$X860=0),0,TRUNC((1000/($V860*60+$X860)-IF($G860="w",Parameter!$B$6,Parameter!$D$6))/IF($G860="w",Parameter!$C$6,Parameter!$E$6))))</f>
        <v>0</v>
      </c>
      <c r="Z860" s="37"/>
      <c r="AA860" s="104">
        <f>IF(Z860=0,0,TRUNC((SQRT(Z860)- IF($G860="w",Parameter!$B$11,Parameter!$D$11))/IF($G860="w",Parameter!$C$11,Parameter!$E$11)))</f>
        <v>0</v>
      </c>
      <c r="AB860" s="105"/>
      <c r="AC860" s="104">
        <f>IF(AB860=0,0,TRUNC((SQRT(AB860)- IF($G860="w",Parameter!$B$10,Parameter!$D$10))/IF($G860="w",Parameter!$C$10,Parameter!$E$10)))</f>
        <v>0</v>
      </c>
      <c r="AD860" s="38"/>
      <c r="AE860" s="55">
        <f>IF(AD860=0,0,TRUNC((SQRT(AD860)- IF($G860="w",Parameter!$B$15,Parameter!$D$15))/IF($G860="w",Parameter!$C$15,Parameter!$E$15)))</f>
        <v>0</v>
      </c>
      <c r="AF860" s="32"/>
      <c r="AG860" s="55">
        <f>IF(AF860=0,0,TRUNC((SQRT(AF860)- IF($G860="w",Parameter!$B$12,Parameter!$D$12))/IF($G860="w",Parameter!$C$12,Parameter!$E$12)))</f>
        <v>0</v>
      </c>
      <c r="AH860" s="60">
        <f t="shared" si="183"/>
        <v>0</v>
      </c>
      <c r="AI860" s="61">
        <f>LOOKUP($F860,Urkunde!$A$2:$A$16,IF($G860="w",Urkunde!$B$2:$B$16,Urkunde!$D$2:$D$16))</f>
        <v>0</v>
      </c>
      <c r="AJ860" s="61">
        <f>LOOKUP($F860,Urkunde!$A$2:$A$16,IF($G860="w",Urkunde!$C$2:$C$16,Urkunde!$E$2:$E$16))</f>
        <v>0</v>
      </c>
      <c r="AK860" s="61" t="str">
        <f t="shared" si="184"/>
        <v>-</v>
      </c>
      <c r="AL860" s="29">
        <f t="shared" si="185"/>
        <v>0</v>
      </c>
      <c r="AM860" s="21">
        <f t="shared" si="186"/>
        <v>0</v>
      </c>
      <c r="AN860" s="21">
        <f t="shared" si="187"/>
        <v>0</v>
      </c>
      <c r="AO860" s="21">
        <f t="shared" si="188"/>
        <v>0</v>
      </c>
      <c r="AP860" s="21">
        <f t="shared" si="189"/>
        <v>0</v>
      </c>
      <c r="AQ860" s="21">
        <f t="shared" si="190"/>
        <v>0</v>
      </c>
      <c r="AR860" s="21">
        <f t="shared" si="191"/>
        <v>0</v>
      </c>
      <c r="AS860" s="21">
        <f t="shared" si="192"/>
        <v>0</v>
      </c>
      <c r="AT860" s="21">
        <f t="shared" si="193"/>
        <v>0</v>
      </c>
      <c r="AU860" s="21">
        <f t="shared" si="194"/>
        <v>0</v>
      </c>
      <c r="AV860" s="21">
        <f t="shared" si="195"/>
        <v>0</v>
      </c>
    </row>
    <row r="861" spans="1:48" ht="15.6" x14ac:dyDescent="0.3">
      <c r="A861" s="51"/>
      <c r="B861" s="50"/>
      <c r="C861" s="96"/>
      <c r="D861" s="96"/>
      <c r="E861" s="49"/>
      <c r="F861" s="52">
        <f t="shared" si="182"/>
        <v>0</v>
      </c>
      <c r="G861" s="48"/>
      <c r="H861" s="38"/>
      <c r="I861" s="54">
        <f>IF(H861=0,0,TRUNC((50/(H861+0.24)- IF($G861="w",Parameter!$B$3,Parameter!$D$3))/IF($G861="w",Parameter!$C$3,Parameter!$E$3)))</f>
        <v>0</v>
      </c>
      <c r="J861" s="105"/>
      <c r="K861" s="54">
        <f>IF(J861=0,0,TRUNC((75/(J861+0.24)- IF($G861="w",Parameter!$B$3,Parameter!$D$3))/IF($G861="w",Parameter!$C$3,Parameter!$E$3)))</f>
        <v>0</v>
      </c>
      <c r="L861" s="105"/>
      <c r="M861" s="54">
        <f>IF(L861=0,0,TRUNC((100/(L861+0.24)- IF($G861="w",Parameter!$B$3,Parameter!$D$3))/IF($G861="w",Parameter!$C$3,Parameter!$E$3)))</f>
        <v>0</v>
      </c>
      <c r="N861" s="80"/>
      <c r="O861" s="79" t="s">
        <v>44</v>
      </c>
      <c r="P861" s="81"/>
      <c r="Q861" s="54">
        <f>IF($G861="m",0,IF(AND($P861=0,$N861=0),0,TRUNC((800/($N861*60+$P861)-IF($G861="w",Parameter!$B$6,Parameter!$D$6))/IF($G861="w",Parameter!$C$6,Parameter!$E$6))))</f>
        <v>0</v>
      </c>
      <c r="R861" s="106"/>
      <c r="S861" s="73">
        <f>IF(R861=0,0,TRUNC((2000/(R861)- IF(Q861="w",Parameter!$B$6,Parameter!$D$6))/IF(Q861="w",Parameter!$C$6,Parameter!$E$6)))</f>
        <v>0</v>
      </c>
      <c r="T861" s="106"/>
      <c r="U861" s="73">
        <f>IF(T861=0,0,TRUNC((2000/(T861)- IF(Q861="w",Parameter!$B$3,Parameter!$D$3))/IF(Q861="w",Parameter!$C$3,Parameter!$E$3)))</f>
        <v>0</v>
      </c>
      <c r="V861" s="80"/>
      <c r="W861" s="79" t="s">
        <v>44</v>
      </c>
      <c r="X861" s="81"/>
      <c r="Y861" s="54">
        <f>IF($G861="w",0,IF(AND($V861=0,$X861=0),0,TRUNC((1000/($V861*60+$X861)-IF($G861="w",Parameter!$B$6,Parameter!$D$6))/IF($G861="w",Parameter!$C$6,Parameter!$E$6))))</f>
        <v>0</v>
      </c>
      <c r="Z861" s="37"/>
      <c r="AA861" s="104">
        <f>IF(Z861=0,0,TRUNC((SQRT(Z861)- IF($G861="w",Parameter!$B$11,Parameter!$D$11))/IF($G861="w",Parameter!$C$11,Parameter!$E$11)))</f>
        <v>0</v>
      </c>
      <c r="AB861" s="105"/>
      <c r="AC861" s="104">
        <f>IF(AB861=0,0,TRUNC((SQRT(AB861)- IF($G861="w",Parameter!$B$10,Parameter!$D$10))/IF($G861="w",Parameter!$C$10,Parameter!$E$10)))</f>
        <v>0</v>
      </c>
      <c r="AD861" s="38"/>
      <c r="AE861" s="55">
        <f>IF(AD861=0,0,TRUNC((SQRT(AD861)- IF($G861="w",Parameter!$B$15,Parameter!$D$15))/IF($G861="w",Parameter!$C$15,Parameter!$E$15)))</f>
        <v>0</v>
      </c>
      <c r="AF861" s="32"/>
      <c r="AG861" s="55">
        <f>IF(AF861=0,0,TRUNC((SQRT(AF861)- IF($G861="w",Parameter!$B$12,Parameter!$D$12))/IF($G861="w",Parameter!$C$12,Parameter!$E$12)))</f>
        <v>0</v>
      </c>
      <c r="AH861" s="60">
        <f t="shared" si="183"/>
        <v>0</v>
      </c>
      <c r="AI861" s="61">
        <f>LOOKUP($F861,Urkunde!$A$2:$A$16,IF($G861="w",Urkunde!$B$2:$B$16,Urkunde!$D$2:$D$16))</f>
        <v>0</v>
      </c>
      <c r="AJ861" s="61">
        <f>LOOKUP($F861,Urkunde!$A$2:$A$16,IF($G861="w",Urkunde!$C$2:$C$16,Urkunde!$E$2:$E$16))</f>
        <v>0</v>
      </c>
      <c r="AK861" s="61" t="str">
        <f t="shared" si="184"/>
        <v>-</v>
      </c>
      <c r="AL861" s="29">
        <f t="shared" si="185"/>
        <v>0</v>
      </c>
      <c r="AM861" s="21">
        <f t="shared" si="186"/>
        <v>0</v>
      </c>
      <c r="AN861" s="21">
        <f t="shared" si="187"/>
        <v>0</v>
      </c>
      <c r="AO861" s="21">
        <f t="shared" si="188"/>
        <v>0</v>
      </c>
      <c r="AP861" s="21">
        <f t="shared" si="189"/>
        <v>0</v>
      </c>
      <c r="AQ861" s="21">
        <f t="shared" si="190"/>
        <v>0</v>
      </c>
      <c r="AR861" s="21">
        <f t="shared" si="191"/>
        <v>0</v>
      </c>
      <c r="AS861" s="21">
        <f t="shared" si="192"/>
        <v>0</v>
      </c>
      <c r="AT861" s="21">
        <f t="shared" si="193"/>
        <v>0</v>
      </c>
      <c r="AU861" s="21">
        <f t="shared" si="194"/>
        <v>0</v>
      </c>
      <c r="AV861" s="21">
        <f t="shared" si="195"/>
        <v>0</v>
      </c>
    </row>
    <row r="862" spans="1:48" ht="15.6" x14ac:dyDescent="0.3">
      <c r="A862" s="51"/>
      <c r="B862" s="50"/>
      <c r="C862" s="96"/>
      <c r="D862" s="96"/>
      <c r="E862" s="49"/>
      <c r="F862" s="52">
        <f t="shared" si="182"/>
        <v>0</v>
      </c>
      <c r="G862" s="48"/>
      <c r="H862" s="38"/>
      <c r="I862" s="54">
        <f>IF(H862=0,0,TRUNC((50/(H862+0.24)- IF($G862="w",Parameter!$B$3,Parameter!$D$3))/IF($G862="w",Parameter!$C$3,Parameter!$E$3)))</f>
        <v>0</v>
      </c>
      <c r="J862" s="105"/>
      <c r="K862" s="54">
        <f>IF(J862=0,0,TRUNC((75/(J862+0.24)- IF($G862="w",Parameter!$B$3,Parameter!$D$3))/IF($G862="w",Parameter!$C$3,Parameter!$E$3)))</f>
        <v>0</v>
      </c>
      <c r="L862" s="105"/>
      <c r="M862" s="54">
        <f>IF(L862=0,0,TRUNC((100/(L862+0.24)- IF($G862="w",Parameter!$B$3,Parameter!$D$3))/IF($G862="w",Parameter!$C$3,Parameter!$E$3)))</f>
        <v>0</v>
      </c>
      <c r="N862" s="80"/>
      <c r="O862" s="79" t="s">
        <v>44</v>
      </c>
      <c r="P862" s="81"/>
      <c r="Q862" s="54">
        <f>IF($G862="m",0,IF(AND($P862=0,$N862=0),0,TRUNC((800/($N862*60+$P862)-IF($G862="w",Parameter!$B$6,Parameter!$D$6))/IF($G862="w",Parameter!$C$6,Parameter!$E$6))))</f>
        <v>0</v>
      </c>
      <c r="R862" s="106"/>
      <c r="S862" s="73">
        <f>IF(R862=0,0,TRUNC((2000/(R862)- IF(Q862="w",Parameter!$B$6,Parameter!$D$6))/IF(Q862="w",Parameter!$C$6,Parameter!$E$6)))</f>
        <v>0</v>
      </c>
      <c r="T862" s="106"/>
      <c r="U862" s="73">
        <f>IF(T862=0,0,TRUNC((2000/(T862)- IF(Q862="w",Parameter!$B$3,Parameter!$D$3))/IF(Q862="w",Parameter!$C$3,Parameter!$E$3)))</f>
        <v>0</v>
      </c>
      <c r="V862" s="80"/>
      <c r="W862" s="79" t="s">
        <v>44</v>
      </c>
      <c r="X862" s="81"/>
      <c r="Y862" s="54">
        <f>IF($G862="w",0,IF(AND($V862=0,$X862=0),0,TRUNC((1000/($V862*60+$X862)-IF($G862="w",Parameter!$B$6,Parameter!$D$6))/IF($G862="w",Parameter!$C$6,Parameter!$E$6))))</f>
        <v>0</v>
      </c>
      <c r="Z862" s="37"/>
      <c r="AA862" s="104">
        <f>IF(Z862=0,0,TRUNC((SQRT(Z862)- IF($G862="w",Parameter!$B$11,Parameter!$D$11))/IF($G862="w",Parameter!$C$11,Parameter!$E$11)))</f>
        <v>0</v>
      </c>
      <c r="AB862" s="105"/>
      <c r="AC862" s="104">
        <f>IF(AB862=0,0,TRUNC((SQRT(AB862)- IF($G862="w",Parameter!$B$10,Parameter!$D$10))/IF($G862="w",Parameter!$C$10,Parameter!$E$10)))</f>
        <v>0</v>
      </c>
      <c r="AD862" s="38"/>
      <c r="AE862" s="55">
        <f>IF(AD862=0,0,TRUNC((SQRT(AD862)- IF($G862="w",Parameter!$B$15,Parameter!$D$15))/IF($G862="w",Parameter!$C$15,Parameter!$E$15)))</f>
        <v>0</v>
      </c>
      <c r="AF862" s="32"/>
      <c r="AG862" s="55">
        <f>IF(AF862=0,0,TRUNC((SQRT(AF862)- IF($G862="w",Parameter!$B$12,Parameter!$D$12))/IF($G862="w",Parameter!$C$12,Parameter!$E$12)))</f>
        <v>0</v>
      </c>
      <c r="AH862" s="60">
        <f t="shared" si="183"/>
        <v>0</v>
      </c>
      <c r="AI862" s="61">
        <f>LOOKUP($F862,Urkunde!$A$2:$A$16,IF($G862="w",Urkunde!$B$2:$B$16,Urkunde!$D$2:$D$16))</f>
        <v>0</v>
      </c>
      <c r="AJ862" s="61">
        <f>LOOKUP($F862,Urkunde!$A$2:$A$16,IF($G862="w",Urkunde!$C$2:$C$16,Urkunde!$E$2:$E$16))</f>
        <v>0</v>
      </c>
      <c r="AK862" s="61" t="str">
        <f t="shared" si="184"/>
        <v>-</v>
      </c>
      <c r="AL862" s="29">
        <f t="shared" si="185"/>
        <v>0</v>
      </c>
      <c r="AM862" s="21">
        <f t="shared" si="186"/>
        <v>0</v>
      </c>
      <c r="AN862" s="21">
        <f t="shared" si="187"/>
        <v>0</v>
      </c>
      <c r="AO862" s="21">
        <f t="shared" si="188"/>
        <v>0</v>
      </c>
      <c r="AP862" s="21">
        <f t="shared" si="189"/>
        <v>0</v>
      </c>
      <c r="AQ862" s="21">
        <f t="shared" si="190"/>
        <v>0</v>
      </c>
      <c r="AR862" s="21">
        <f t="shared" si="191"/>
        <v>0</v>
      </c>
      <c r="AS862" s="21">
        <f t="shared" si="192"/>
        <v>0</v>
      </c>
      <c r="AT862" s="21">
        <f t="shared" si="193"/>
        <v>0</v>
      </c>
      <c r="AU862" s="21">
        <f t="shared" si="194"/>
        <v>0</v>
      </c>
      <c r="AV862" s="21">
        <f t="shared" si="195"/>
        <v>0</v>
      </c>
    </row>
    <row r="863" spans="1:48" ht="15.6" x14ac:dyDescent="0.3">
      <c r="A863" s="51"/>
      <c r="B863" s="50"/>
      <c r="C863" s="96"/>
      <c r="D863" s="96"/>
      <c r="E863" s="49"/>
      <c r="F863" s="52">
        <f t="shared" si="182"/>
        <v>0</v>
      </c>
      <c r="G863" s="48"/>
      <c r="H863" s="38"/>
      <c r="I863" s="54">
        <f>IF(H863=0,0,TRUNC((50/(H863+0.24)- IF($G863="w",Parameter!$B$3,Parameter!$D$3))/IF($G863="w",Parameter!$C$3,Parameter!$E$3)))</f>
        <v>0</v>
      </c>
      <c r="J863" s="105"/>
      <c r="K863" s="54">
        <f>IF(J863=0,0,TRUNC((75/(J863+0.24)- IF($G863="w",Parameter!$B$3,Parameter!$D$3))/IF($G863="w",Parameter!$C$3,Parameter!$E$3)))</f>
        <v>0</v>
      </c>
      <c r="L863" s="105"/>
      <c r="M863" s="54">
        <f>IF(L863=0,0,TRUNC((100/(L863+0.24)- IF($G863="w",Parameter!$B$3,Parameter!$D$3))/IF($G863="w",Parameter!$C$3,Parameter!$E$3)))</f>
        <v>0</v>
      </c>
      <c r="N863" s="80"/>
      <c r="O863" s="79" t="s">
        <v>44</v>
      </c>
      <c r="P863" s="81"/>
      <c r="Q863" s="54">
        <f>IF($G863="m",0,IF(AND($P863=0,$N863=0),0,TRUNC((800/($N863*60+$P863)-IF($G863="w",Parameter!$B$6,Parameter!$D$6))/IF($G863="w",Parameter!$C$6,Parameter!$E$6))))</f>
        <v>0</v>
      </c>
      <c r="R863" s="106"/>
      <c r="S863" s="73">
        <f>IF(R863=0,0,TRUNC((2000/(R863)- IF(Q863="w",Parameter!$B$6,Parameter!$D$6))/IF(Q863="w",Parameter!$C$6,Parameter!$E$6)))</f>
        <v>0</v>
      </c>
      <c r="T863" s="106"/>
      <c r="U863" s="73">
        <f>IF(T863=0,0,TRUNC((2000/(T863)- IF(Q863="w",Parameter!$B$3,Parameter!$D$3))/IF(Q863="w",Parameter!$C$3,Parameter!$E$3)))</f>
        <v>0</v>
      </c>
      <c r="V863" s="80"/>
      <c r="W863" s="79" t="s">
        <v>44</v>
      </c>
      <c r="X863" s="81"/>
      <c r="Y863" s="54">
        <f>IF($G863="w",0,IF(AND($V863=0,$X863=0),0,TRUNC((1000/($V863*60+$X863)-IF($G863="w",Parameter!$B$6,Parameter!$D$6))/IF($G863="w",Parameter!$C$6,Parameter!$E$6))))</f>
        <v>0</v>
      </c>
      <c r="Z863" s="37"/>
      <c r="AA863" s="104">
        <f>IF(Z863=0,0,TRUNC((SQRT(Z863)- IF($G863="w",Parameter!$B$11,Parameter!$D$11))/IF($G863="w",Parameter!$C$11,Parameter!$E$11)))</f>
        <v>0</v>
      </c>
      <c r="AB863" s="105"/>
      <c r="AC863" s="104">
        <f>IF(AB863=0,0,TRUNC((SQRT(AB863)- IF($G863="w",Parameter!$B$10,Parameter!$D$10))/IF($G863="w",Parameter!$C$10,Parameter!$E$10)))</f>
        <v>0</v>
      </c>
      <c r="AD863" s="38"/>
      <c r="AE863" s="55">
        <f>IF(AD863=0,0,TRUNC((SQRT(AD863)- IF($G863="w",Parameter!$B$15,Parameter!$D$15))/IF($G863="w",Parameter!$C$15,Parameter!$E$15)))</f>
        <v>0</v>
      </c>
      <c r="AF863" s="32"/>
      <c r="AG863" s="55">
        <f>IF(AF863=0,0,TRUNC((SQRT(AF863)- IF($G863="w",Parameter!$B$12,Parameter!$D$12))/IF($G863="w",Parameter!$C$12,Parameter!$E$12)))</f>
        <v>0</v>
      </c>
      <c r="AH863" s="60">
        <f t="shared" si="183"/>
        <v>0</v>
      </c>
      <c r="AI863" s="61">
        <f>LOOKUP($F863,Urkunde!$A$2:$A$16,IF($G863="w",Urkunde!$B$2:$B$16,Urkunde!$D$2:$D$16))</f>
        <v>0</v>
      </c>
      <c r="AJ863" s="61">
        <f>LOOKUP($F863,Urkunde!$A$2:$A$16,IF($G863="w",Urkunde!$C$2:$C$16,Urkunde!$E$2:$E$16))</f>
        <v>0</v>
      </c>
      <c r="AK863" s="61" t="str">
        <f t="shared" si="184"/>
        <v>-</v>
      </c>
      <c r="AL863" s="29">
        <f t="shared" si="185"/>
        <v>0</v>
      </c>
      <c r="AM863" s="21">
        <f t="shared" si="186"/>
        <v>0</v>
      </c>
      <c r="AN863" s="21">
        <f t="shared" si="187"/>
        <v>0</v>
      </c>
      <c r="AO863" s="21">
        <f t="shared" si="188"/>
        <v>0</v>
      </c>
      <c r="AP863" s="21">
        <f t="shared" si="189"/>
        <v>0</v>
      </c>
      <c r="AQ863" s="21">
        <f t="shared" si="190"/>
        <v>0</v>
      </c>
      <c r="AR863" s="21">
        <f t="shared" si="191"/>
        <v>0</v>
      </c>
      <c r="AS863" s="21">
        <f t="shared" si="192"/>
        <v>0</v>
      </c>
      <c r="AT863" s="21">
        <f t="shared" si="193"/>
        <v>0</v>
      </c>
      <c r="AU863" s="21">
        <f t="shared" si="194"/>
        <v>0</v>
      </c>
      <c r="AV863" s="21">
        <f t="shared" si="195"/>
        <v>0</v>
      </c>
    </row>
    <row r="864" spans="1:48" ht="15.6" x14ac:dyDescent="0.3">
      <c r="A864" s="51"/>
      <c r="B864" s="50"/>
      <c r="C864" s="96"/>
      <c r="D864" s="96"/>
      <c r="E864" s="49"/>
      <c r="F864" s="52">
        <f t="shared" si="182"/>
        <v>0</v>
      </c>
      <c r="G864" s="48"/>
      <c r="H864" s="38"/>
      <c r="I864" s="54">
        <f>IF(H864=0,0,TRUNC((50/(H864+0.24)- IF($G864="w",Parameter!$B$3,Parameter!$D$3))/IF($G864="w",Parameter!$C$3,Parameter!$E$3)))</f>
        <v>0</v>
      </c>
      <c r="J864" s="105"/>
      <c r="K864" s="54">
        <f>IF(J864=0,0,TRUNC((75/(J864+0.24)- IF($G864="w",Parameter!$B$3,Parameter!$D$3))/IF($G864="w",Parameter!$C$3,Parameter!$E$3)))</f>
        <v>0</v>
      </c>
      <c r="L864" s="105"/>
      <c r="M864" s="54">
        <f>IF(L864=0,0,TRUNC((100/(L864+0.24)- IF($G864="w",Parameter!$B$3,Parameter!$D$3))/IF($G864="w",Parameter!$C$3,Parameter!$E$3)))</f>
        <v>0</v>
      </c>
      <c r="N864" s="80"/>
      <c r="O864" s="79" t="s">
        <v>44</v>
      </c>
      <c r="P864" s="81"/>
      <c r="Q864" s="54">
        <f>IF($G864="m",0,IF(AND($P864=0,$N864=0),0,TRUNC((800/($N864*60+$P864)-IF($G864="w",Parameter!$B$6,Parameter!$D$6))/IF($G864="w",Parameter!$C$6,Parameter!$E$6))))</f>
        <v>0</v>
      </c>
      <c r="R864" s="106"/>
      <c r="S864" s="73">
        <f>IF(R864=0,0,TRUNC((2000/(R864)- IF(Q864="w",Parameter!$B$6,Parameter!$D$6))/IF(Q864="w",Parameter!$C$6,Parameter!$E$6)))</f>
        <v>0</v>
      </c>
      <c r="T864" s="106"/>
      <c r="U864" s="73">
        <f>IF(T864=0,0,TRUNC((2000/(T864)- IF(Q864="w",Parameter!$B$3,Parameter!$D$3))/IF(Q864="w",Parameter!$C$3,Parameter!$E$3)))</f>
        <v>0</v>
      </c>
      <c r="V864" s="80"/>
      <c r="W864" s="79" t="s">
        <v>44</v>
      </c>
      <c r="X864" s="81"/>
      <c r="Y864" s="54">
        <f>IF($G864="w",0,IF(AND($V864=0,$X864=0),0,TRUNC((1000/($V864*60+$X864)-IF($G864="w",Parameter!$B$6,Parameter!$D$6))/IF($G864="w",Parameter!$C$6,Parameter!$E$6))))</f>
        <v>0</v>
      </c>
      <c r="Z864" s="37"/>
      <c r="AA864" s="104">
        <f>IF(Z864=0,0,TRUNC((SQRT(Z864)- IF($G864="w",Parameter!$B$11,Parameter!$D$11))/IF($G864="w",Parameter!$C$11,Parameter!$E$11)))</f>
        <v>0</v>
      </c>
      <c r="AB864" s="105"/>
      <c r="AC864" s="104">
        <f>IF(AB864=0,0,TRUNC((SQRT(AB864)- IF($G864="w",Parameter!$B$10,Parameter!$D$10))/IF($G864="w",Parameter!$C$10,Parameter!$E$10)))</f>
        <v>0</v>
      </c>
      <c r="AD864" s="38"/>
      <c r="AE864" s="55">
        <f>IF(AD864=0,0,TRUNC((SQRT(AD864)- IF($G864="w",Parameter!$B$15,Parameter!$D$15))/IF($G864="w",Parameter!$C$15,Parameter!$E$15)))</f>
        <v>0</v>
      </c>
      <c r="AF864" s="32"/>
      <c r="AG864" s="55">
        <f>IF(AF864=0,0,TRUNC((SQRT(AF864)- IF($G864="w",Parameter!$B$12,Parameter!$D$12))/IF($G864="w",Parameter!$C$12,Parameter!$E$12)))</f>
        <v>0</v>
      </c>
      <c r="AH864" s="60">
        <f t="shared" si="183"/>
        <v>0</v>
      </c>
      <c r="AI864" s="61">
        <f>LOOKUP($F864,Urkunde!$A$2:$A$16,IF($G864="w",Urkunde!$B$2:$B$16,Urkunde!$D$2:$D$16))</f>
        <v>0</v>
      </c>
      <c r="AJ864" s="61">
        <f>LOOKUP($F864,Urkunde!$A$2:$A$16,IF($G864="w",Urkunde!$C$2:$C$16,Urkunde!$E$2:$E$16))</f>
        <v>0</v>
      </c>
      <c r="AK864" s="61" t="str">
        <f t="shared" si="184"/>
        <v>-</v>
      </c>
      <c r="AL864" s="29">
        <f t="shared" si="185"/>
        <v>0</v>
      </c>
      <c r="AM864" s="21">
        <f t="shared" si="186"/>
        <v>0</v>
      </c>
      <c r="AN864" s="21">
        <f t="shared" si="187"/>
        <v>0</v>
      </c>
      <c r="AO864" s="21">
        <f t="shared" si="188"/>
        <v>0</v>
      </c>
      <c r="AP864" s="21">
        <f t="shared" si="189"/>
        <v>0</v>
      </c>
      <c r="AQ864" s="21">
        <f t="shared" si="190"/>
        <v>0</v>
      </c>
      <c r="AR864" s="21">
        <f t="shared" si="191"/>
        <v>0</v>
      </c>
      <c r="AS864" s="21">
        <f t="shared" si="192"/>
        <v>0</v>
      </c>
      <c r="AT864" s="21">
        <f t="shared" si="193"/>
        <v>0</v>
      </c>
      <c r="AU864" s="21">
        <f t="shared" si="194"/>
        <v>0</v>
      </c>
      <c r="AV864" s="21">
        <f t="shared" si="195"/>
        <v>0</v>
      </c>
    </row>
    <row r="865" spans="1:48" ht="15.6" x14ac:dyDescent="0.3">
      <c r="A865" s="51"/>
      <c r="B865" s="50"/>
      <c r="C865" s="96"/>
      <c r="D865" s="96"/>
      <c r="E865" s="49"/>
      <c r="F865" s="52">
        <f t="shared" si="182"/>
        <v>0</v>
      </c>
      <c r="G865" s="48"/>
      <c r="H865" s="38"/>
      <c r="I865" s="54">
        <f>IF(H865=0,0,TRUNC((50/(H865+0.24)- IF($G865="w",Parameter!$B$3,Parameter!$D$3))/IF($G865="w",Parameter!$C$3,Parameter!$E$3)))</f>
        <v>0</v>
      </c>
      <c r="J865" s="105"/>
      <c r="K865" s="54">
        <f>IF(J865=0,0,TRUNC((75/(J865+0.24)- IF($G865="w",Parameter!$B$3,Parameter!$D$3))/IF($G865="w",Parameter!$C$3,Parameter!$E$3)))</f>
        <v>0</v>
      </c>
      <c r="L865" s="105"/>
      <c r="M865" s="54">
        <f>IF(L865=0,0,TRUNC((100/(L865+0.24)- IF($G865="w",Parameter!$B$3,Parameter!$D$3))/IF($G865="w",Parameter!$C$3,Parameter!$E$3)))</f>
        <v>0</v>
      </c>
      <c r="N865" s="80"/>
      <c r="O865" s="79" t="s">
        <v>44</v>
      </c>
      <c r="P865" s="81"/>
      <c r="Q865" s="54">
        <f>IF($G865="m",0,IF(AND($P865=0,$N865=0),0,TRUNC((800/($N865*60+$P865)-IF($G865="w",Parameter!$B$6,Parameter!$D$6))/IF($G865="w",Parameter!$C$6,Parameter!$E$6))))</f>
        <v>0</v>
      </c>
      <c r="R865" s="106"/>
      <c r="S865" s="73">
        <f>IF(R865=0,0,TRUNC((2000/(R865)- IF(Q865="w",Parameter!$B$6,Parameter!$D$6))/IF(Q865="w",Parameter!$C$6,Parameter!$E$6)))</f>
        <v>0</v>
      </c>
      <c r="T865" s="106"/>
      <c r="U865" s="73">
        <f>IF(T865=0,0,TRUNC((2000/(T865)- IF(Q865="w",Parameter!$B$3,Parameter!$D$3))/IF(Q865="w",Parameter!$C$3,Parameter!$E$3)))</f>
        <v>0</v>
      </c>
      <c r="V865" s="80"/>
      <c r="W865" s="79" t="s">
        <v>44</v>
      </c>
      <c r="X865" s="81"/>
      <c r="Y865" s="54">
        <f>IF($G865="w",0,IF(AND($V865=0,$X865=0),0,TRUNC((1000/($V865*60+$X865)-IF($G865="w",Parameter!$B$6,Parameter!$D$6))/IF($G865="w",Parameter!$C$6,Parameter!$E$6))))</f>
        <v>0</v>
      </c>
      <c r="Z865" s="37"/>
      <c r="AA865" s="104">
        <f>IF(Z865=0,0,TRUNC((SQRT(Z865)- IF($G865="w",Parameter!$B$11,Parameter!$D$11))/IF($G865="w",Parameter!$C$11,Parameter!$E$11)))</f>
        <v>0</v>
      </c>
      <c r="AB865" s="105"/>
      <c r="AC865" s="104">
        <f>IF(AB865=0,0,TRUNC((SQRT(AB865)- IF($G865="w",Parameter!$B$10,Parameter!$D$10))/IF($G865="w",Parameter!$C$10,Parameter!$E$10)))</f>
        <v>0</v>
      </c>
      <c r="AD865" s="38"/>
      <c r="AE865" s="55">
        <f>IF(AD865=0,0,TRUNC((SQRT(AD865)- IF($G865="w",Parameter!$B$15,Parameter!$D$15))/IF($G865="w",Parameter!$C$15,Parameter!$E$15)))</f>
        <v>0</v>
      </c>
      <c r="AF865" s="32"/>
      <c r="AG865" s="55">
        <f>IF(AF865=0,0,TRUNC((SQRT(AF865)- IF($G865="w",Parameter!$B$12,Parameter!$D$12))/IF($G865="w",Parameter!$C$12,Parameter!$E$12)))</f>
        <v>0</v>
      </c>
      <c r="AH865" s="60">
        <f t="shared" si="183"/>
        <v>0</v>
      </c>
      <c r="AI865" s="61">
        <f>LOOKUP($F865,Urkunde!$A$2:$A$16,IF($G865="w",Urkunde!$B$2:$B$16,Urkunde!$D$2:$D$16))</f>
        <v>0</v>
      </c>
      <c r="AJ865" s="61">
        <f>LOOKUP($F865,Urkunde!$A$2:$A$16,IF($G865="w",Urkunde!$C$2:$C$16,Urkunde!$E$2:$E$16))</f>
        <v>0</v>
      </c>
      <c r="AK865" s="61" t="str">
        <f t="shared" si="184"/>
        <v>-</v>
      </c>
      <c r="AL865" s="29">
        <f t="shared" si="185"/>
        <v>0</v>
      </c>
      <c r="AM865" s="21">
        <f t="shared" si="186"/>
        <v>0</v>
      </c>
      <c r="AN865" s="21">
        <f t="shared" si="187"/>
        <v>0</v>
      </c>
      <c r="AO865" s="21">
        <f t="shared" si="188"/>
        <v>0</v>
      </c>
      <c r="AP865" s="21">
        <f t="shared" si="189"/>
        <v>0</v>
      </c>
      <c r="AQ865" s="21">
        <f t="shared" si="190"/>
        <v>0</v>
      </c>
      <c r="AR865" s="21">
        <f t="shared" si="191"/>
        <v>0</v>
      </c>
      <c r="AS865" s="21">
        <f t="shared" si="192"/>
        <v>0</v>
      </c>
      <c r="AT865" s="21">
        <f t="shared" si="193"/>
        <v>0</v>
      </c>
      <c r="AU865" s="21">
        <f t="shared" si="194"/>
        <v>0</v>
      </c>
      <c r="AV865" s="21">
        <f t="shared" si="195"/>
        <v>0</v>
      </c>
    </row>
    <row r="866" spans="1:48" ht="15.6" x14ac:dyDescent="0.3">
      <c r="A866" s="51"/>
      <c r="B866" s="50"/>
      <c r="C866" s="96"/>
      <c r="D866" s="96"/>
      <c r="E866" s="49"/>
      <c r="F866" s="52">
        <f t="shared" si="182"/>
        <v>0</v>
      </c>
      <c r="G866" s="48"/>
      <c r="H866" s="38"/>
      <c r="I866" s="54">
        <f>IF(H866=0,0,TRUNC((50/(H866+0.24)- IF($G866="w",Parameter!$B$3,Parameter!$D$3))/IF($G866="w",Parameter!$C$3,Parameter!$E$3)))</f>
        <v>0</v>
      </c>
      <c r="J866" s="105"/>
      <c r="K866" s="54">
        <f>IF(J866=0,0,TRUNC((75/(J866+0.24)- IF($G866="w",Parameter!$B$3,Parameter!$D$3))/IF($G866="w",Parameter!$C$3,Parameter!$E$3)))</f>
        <v>0</v>
      </c>
      <c r="L866" s="105"/>
      <c r="M866" s="54">
        <f>IF(L866=0,0,TRUNC((100/(L866+0.24)- IF($G866="w",Parameter!$B$3,Parameter!$D$3))/IF($G866="w",Parameter!$C$3,Parameter!$E$3)))</f>
        <v>0</v>
      </c>
      <c r="N866" s="80"/>
      <c r="O866" s="79" t="s">
        <v>44</v>
      </c>
      <c r="P866" s="81"/>
      <c r="Q866" s="54">
        <f>IF($G866="m",0,IF(AND($P866=0,$N866=0),0,TRUNC((800/($N866*60+$P866)-IF($G866="w",Parameter!$B$6,Parameter!$D$6))/IF($G866="w",Parameter!$C$6,Parameter!$E$6))))</f>
        <v>0</v>
      </c>
      <c r="R866" s="106"/>
      <c r="S866" s="73">
        <f>IF(R866=0,0,TRUNC((2000/(R866)- IF(Q866="w",Parameter!$B$6,Parameter!$D$6))/IF(Q866="w",Parameter!$C$6,Parameter!$E$6)))</f>
        <v>0</v>
      </c>
      <c r="T866" s="106"/>
      <c r="U866" s="73">
        <f>IF(T866=0,0,TRUNC((2000/(T866)- IF(Q866="w",Parameter!$B$3,Parameter!$D$3))/IF(Q866="w",Parameter!$C$3,Parameter!$E$3)))</f>
        <v>0</v>
      </c>
      <c r="V866" s="80"/>
      <c r="W866" s="79" t="s">
        <v>44</v>
      </c>
      <c r="X866" s="81"/>
      <c r="Y866" s="54">
        <f>IF($G866="w",0,IF(AND($V866=0,$X866=0),0,TRUNC((1000/($V866*60+$X866)-IF($G866="w",Parameter!$B$6,Parameter!$D$6))/IF($G866="w",Parameter!$C$6,Parameter!$E$6))))</f>
        <v>0</v>
      </c>
      <c r="Z866" s="37"/>
      <c r="AA866" s="104">
        <f>IF(Z866=0,0,TRUNC((SQRT(Z866)- IF($G866="w",Parameter!$B$11,Parameter!$D$11))/IF($G866="w",Parameter!$C$11,Parameter!$E$11)))</f>
        <v>0</v>
      </c>
      <c r="AB866" s="105"/>
      <c r="AC866" s="104">
        <f>IF(AB866=0,0,TRUNC((SQRT(AB866)- IF($G866="w",Parameter!$B$10,Parameter!$D$10))/IF($G866="w",Parameter!$C$10,Parameter!$E$10)))</f>
        <v>0</v>
      </c>
      <c r="AD866" s="38"/>
      <c r="AE866" s="55">
        <f>IF(AD866=0,0,TRUNC((SQRT(AD866)- IF($G866="w",Parameter!$B$15,Parameter!$D$15))/IF($G866="w",Parameter!$C$15,Parameter!$E$15)))</f>
        <v>0</v>
      </c>
      <c r="AF866" s="32"/>
      <c r="AG866" s="55">
        <f>IF(AF866=0,0,TRUNC((SQRT(AF866)- IF($G866="w",Parameter!$B$12,Parameter!$D$12))/IF($G866="w",Parameter!$C$12,Parameter!$E$12)))</f>
        <v>0</v>
      </c>
      <c r="AH866" s="60">
        <f t="shared" si="183"/>
        <v>0</v>
      </c>
      <c r="AI866" s="61">
        <f>LOOKUP($F866,Urkunde!$A$2:$A$16,IF($G866="w",Urkunde!$B$2:$B$16,Urkunde!$D$2:$D$16))</f>
        <v>0</v>
      </c>
      <c r="AJ866" s="61">
        <f>LOOKUP($F866,Urkunde!$A$2:$A$16,IF($G866="w",Urkunde!$C$2:$C$16,Urkunde!$E$2:$E$16))</f>
        <v>0</v>
      </c>
      <c r="AK866" s="61" t="str">
        <f t="shared" si="184"/>
        <v>-</v>
      </c>
      <c r="AL866" s="29">
        <f t="shared" si="185"/>
        <v>0</v>
      </c>
      <c r="AM866" s="21">
        <f t="shared" si="186"/>
        <v>0</v>
      </c>
      <c r="AN866" s="21">
        <f t="shared" si="187"/>
        <v>0</v>
      </c>
      <c r="AO866" s="21">
        <f t="shared" si="188"/>
        <v>0</v>
      </c>
      <c r="AP866" s="21">
        <f t="shared" si="189"/>
        <v>0</v>
      </c>
      <c r="AQ866" s="21">
        <f t="shared" si="190"/>
        <v>0</v>
      </c>
      <c r="AR866" s="21">
        <f t="shared" si="191"/>
        <v>0</v>
      </c>
      <c r="AS866" s="21">
        <f t="shared" si="192"/>
        <v>0</v>
      </c>
      <c r="AT866" s="21">
        <f t="shared" si="193"/>
        <v>0</v>
      </c>
      <c r="AU866" s="21">
        <f t="shared" si="194"/>
        <v>0</v>
      </c>
      <c r="AV866" s="21">
        <f t="shared" si="195"/>
        <v>0</v>
      </c>
    </row>
    <row r="867" spans="1:48" ht="15.6" x14ac:dyDescent="0.3">
      <c r="A867" s="51"/>
      <c r="B867" s="50"/>
      <c r="C867" s="96"/>
      <c r="D867" s="96"/>
      <c r="E867" s="49"/>
      <c r="F867" s="52">
        <f t="shared" si="182"/>
        <v>0</v>
      </c>
      <c r="G867" s="48"/>
      <c r="H867" s="38"/>
      <c r="I867" s="54">
        <f>IF(H867=0,0,TRUNC((50/(H867+0.24)- IF($G867="w",Parameter!$B$3,Parameter!$D$3))/IF($G867="w",Parameter!$C$3,Parameter!$E$3)))</f>
        <v>0</v>
      </c>
      <c r="J867" s="105"/>
      <c r="K867" s="54">
        <f>IF(J867=0,0,TRUNC((75/(J867+0.24)- IF($G867="w",Parameter!$B$3,Parameter!$D$3))/IF($G867="w",Parameter!$C$3,Parameter!$E$3)))</f>
        <v>0</v>
      </c>
      <c r="L867" s="105"/>
      <c r="M867" s="54">
        <f>IF(L867=0,0,TRUNC((100/(L867+0.24)- IF($G867="w",Parameter!$B$3,Parameter!$D$3))/IF($G867="w",Parameter!$C$3,Parameter!$E$3)))</f>
        <v>0</v>
      </c>
      <c r="N867" s="80"/>
      <c r="O867" s="79" t="s">
        <v>44</v>
      </c>
      <c r="P867" s="81"/>
      <c r="Q867" s="54">
        <f>IF($G867="m",0,IF(AND($P867=0,$N867=0),0,TRUNC((800/($N867*60+$P867)-IF($G867="w",Parameter!$B$6,Parameter!$D$6))/IF($G867="w",Parameter!$C$6,Parameter!$E$6))))</f>
        <v>0</v>
      </c>
      <c r="R867" s="106"/>
      <c r="S867" s="73">
        <f>IF(R867=0,0,TRUNC((2000/(R867)- IF(Q867="w",Parameter!$B$6,Parameter!$D$6))/IF(Q867="w",Parameter!$C$6,Parameter!$E$6)))</f>
        <v>0</v>
      </c>
      <c r="T867" s="106"/>
      <c r="U867" s="73">
        <f>IF(T867=0,0,TRUNC((2000/(T867)- IF(Q867="w",Parameter!$B$3,Parameter!$D$3))/IF(Q867="w",Parameter!$C$3,Parameter!$E$3)))</f>
        <v>0</v>
      </c>
      <c r="V867" s="80"/>
      <c r="W867" s="79" t="s">
        <v>44</v>
      </c>
      <c r="X867" s="81"/>
      <c r="Y867" s="54">
        <f>IF($G867="w",0,IF(AND($V867=0,$X867=0),0,TRUNC((1000/($V867*60+$X867)-IF($G867="w",Parameter!$B$6,Parameter!$D$6))/IF($G867="w",Parameter!$C$6,Parameter!$E$6))))</f>
        <v>0</v>
      </c>
      <c r="Z867" s="37"/>
      <c r="AA867" s="104">
        <f>IF(Z867=0,0,TRUNC((SQRT(Z867)- IF($G867="w",Parameter!$B$11,Parameter!$D$11))/IF($G867="w",Parameter!$C$11,Parameter!$E$11)))</f>
        <v>0</v>
      </c>
      <c r="AB867" s="105"/>
      <c r="AC867" s="104">
        <f>IF(AB867=0,0,TRUNC((SQRT(AB867)- IF($G867="w",Parameter!$B$10,Parameter!$D$10))/IF($G867="w",Parameter!$C$10,Parameter!$E$10)))</f>
        <v>0</v>
      </c>
      <c r="AD867" s="38"/>
      <c r="AE867" s="55">
        <f>IF(AD867=0,0,TRUNC((SQRT(AD867)- IF($G867="w",Parameter!$B$15,Parameter!$D$15))/IF($G867="w",Parameter!$C$15,Parameter!$E$15)))</f>
        <v>0</v>
      </c>
      <c r="AF867" s="32"/>
      <c r="AG867" s="55">
        <f>IF(AF867=0,0,TRUNC((SQRT(AF867)- IF($G867="w",Parameter!$B$12,Parameter!$D$12))/IF($G867="w",Parameter!$C$12,Parameter!$E$12)))</f>
        <v>0</v>
      </c>
      <c r="AH867" s="60">
        <f t="shared" si="183"/>
        <v>0</v>
      </c>
      <c r="AI867" s="61">
        <f>LOOKUP($F867,Urkunde!$A$2:$A$16,IF($G867="w",Urkunde!$B$2:$B$16,Urkunde!$D$2:$D$16))</f>
        <v>0</v>
      </c>
      <c r="AJ867" s="61">
        <f>LOOKUP($F867,Urkunde!$A$2:$A$16,IF($G867="w",Urkunde!$C$2:$C$16,Urkunde!$E$2:$E$16))</f>
        <v>0</v>
      </c>
      <c r="AK867" s="61" t="str">
        <f t="shared" si="184"/>
        <v>-</v>
      </c>
      <c r="AL867" s="29">
        <f t="shared" si="185"/>
        <v>0</v>
      </c>
      <c r="AM867" s="21">
        <f t="shared" si="186"/>
        <v>0</v>
      </c>
      <c r="AN867" s="21">
        <f t="shared" si="187"/>
        <v>0</v>
      </c>
      <c r="AO867" s="21">
        <f t="shared" si="188"/>
        <v>0</v>
      </c>
      <c r="AP867" s="21">
        <f t="shared" si="189"/>
        <v>0</v>
      </c>
      <c r="AQ867" s="21">
        <f t="shared" si="190"/>
        <v>0</v>
      </c>
      <c r="AR867" s="21">
        <f t="shared" si="191"/>
        <v>0</v>
      </c>
      <c r="AS867" s="21">
        <f t="shared" si="192"/>
        <v>0</v>
      </c>
      <c r="AT867" s="21">
        <f t="shared" si="193"/>
        <v>0</v>
      </c>
      <c r="AU867" s="21">
        <f t="shared" si="194"/>
        <v>0</v>
      </c>
      <c r="AV867" s="21">
        <f t="shared" si="195"/>
        <v>0</v>
      </c>
    </row>
    <row r="868" spans="1:48" ht="15.6" x14ac:dyDescent="0.3">
      <c r="A868" s="51"/>
      <c r="B868" s="50"/>
      <c r="C868" s="96"/>
      <c r="D868" s="96"/>
      <c r="E868" s="49"/>
      <c r="F868" s="52">
        <f t="shared" si="182"/>
        <v>0</v>
      </c>
      <c r="G868" s="48"/>
      <c r="H868" s="38"/>
      <c r="I868" s="54">
        <f>IF(H868=0,0,TRUNC((50/(H868+0.24)- IF($G868="w",Parameter!$B$3,Parameter!$D$3))/IF($G868="w",Parameter!$C$3,Parameter!$E$3)))</f>
        <v>0</v>
      </c>
      <c r="J868" s="105"/>
      <c r="K868" s="54">
        <f>IF(J868=0,0,TRUNC((75/(J868+0.24)- IF($G868="w",Parameter!$B$3,Parameter!$D$3))/IF($G868="w",Parameter!$C$3,Parameter!$E$3)))</f>
        <v>0</v>
      </c>
      <c r="L868" s="105"/>
      <c r="M868" s="54">
        <f>IF(L868=0,0,TRUNC((100/(L868+0.24)- IF($G868="w",Parameter!$B$3,Parameter!$D$3))/IF($G868="w",Parameter!$C$3,Parameter!$E$3)))</f>
        <v>0</v>
      </c>
      <c r="N868" s="80"/>
      <c r="O868" s="79" t="s">
        <v>44</v>
      </c>
      <c r="P868" s="81"/>
      <c r="Q868" s="54">
        <f>IF($G868="m",0,IF(AND($P868=0,$N868=0),0,TRUNC((800/($N868*60+$P868)-IF($G868="w",Parameter!$B$6,Parameter!$D$6))/IF($G868="w",Parameter!$C$6,Parameter!$E$6))))</f>
        <v>0</v>
      </c>
      <c r="R868" s="106"/>
      <c r="S868" s="73">
        <f>IF(R868=0,0,TRUNC((2000/(R868)- IF(Q868="w",Parameter!$B$6,Parameter!$D$6))/IF(Q868="w",Parameter!$C$6,Parameter!$E$6)))</f>
        <v>0</v>
      </c>
      <c r="T868" s="106"/>
      <c r="U868" s="73">
        <f>IF(T868=0,0,TRUNC((2000/(T868)- IF(Q868="w",Parameter!$B$3,Parameter!$D$3))/IF(Q868="w",Parameter!$C$3,Parameter!$E$3)))</f>
        <v>0</v>
      </c>
      <c r="V868" s="80"/>
      <c r="W868" s="79" t="s">
        <v>44</v>
      </c>
      <c r="X868" s="81"/>
      <c r="Y868" s="54">
        <f>IF($G868="w",0,IF(AND($V868=0,$X868=0),0,TRUNC((1000/($V868*60+$X868)-IF($G868="w",Parameter!$B$6,Parameter!$D$6))/IF($G868="w",Parameter!$C$6,Parameter!$E$6))))</f>
        <v>0</v>
      </c>
      <c r="Z868" s="37"/>
      <c r="AA868" s="104">
        <f>IF(Z868=0,0,TRUNC((SQRT(Z868)- IF($G868="w",Parameter!$B$11,Parameter!$D$11))/IF($G868="w",Parameter!$C$11,Parameter!$E$11)))</f>
        <v>0</v>
      </c>
      <c r="AB868" s="105"/>
      <c r="AC868" s="104">
        <f>IF(AB868=0,0,TRUNC((SQRT(AB868)- IF($G868="w",Parameter!$B$10,Parameter!$D$10))/IF($G868="w",Parameter!$C$10,Parameter!$E$10)))</f>
        <v>0</v>
      </c>
      <c r="AD868" s="38"/>
      <c r="AE868" s="55">
        <f>IF(AD868=0,0,TRUNC((SQRT(AD868)- IF($G868="w",Parameter!$B$15,Parameter!$D$15))/IF($G868="w",Parameter!$C$15,Parameter!$E$15)))</f>
        <v>0</v>
      </c>
      <c r="AF868" s="32"/>
      <c r="AG868" s="55">
        <f>IF(AF868=0,0,TRUNC((SQRT(AF868)- IF($G868="w",Parameter!$B$12,Parameter!$D$12))/IF($G868="w",Parameter!$C$12,Parameter!$E$12)))</f>
        <v>0</v>
      </c>
      <c r="AH868" s="60">
        <f t="shared" si="183"/>
        <v>0</v>
      </c>
      <c r="AI868" s="61">
        <f>LOOKUP($F868,Urkunde!$A$2:$A$16,IF($G868="w",Urkunde!$B$2:$B$16,Urkunde!$D$2:$D$16))</f>
        <v>0</v>
      </c>
      <c r="AJ868" s="61">
        <f>LOOKUP($F868,Urkunde!$A$2:$A$16,IF($G868="w",Urkunde!$C$2:$C$16,Urkunde!$E$2:$E$16))</f>
        <v>0</v>
      </c>
      <c r="AK868" s="61" t="str">
        <f t="shared" si="184"/>
        <v>-</v>
      </c>
      <c r="AL868" s="29">
        <f t="shared" si="185"/>
        <v>0</v>
      </c>
      <c r="AM868" s="21">
        <f t="shared" si="186"/>
        <v>0</v>
      </c>
      <c r="AN868" s="21">
        <f t="shared" si="187"/>
        <v>0</v>
      </c>
      <c r="AO868" s="21">
        <f t="shared" si="188"/>
        <v>0</v>
      </c>
      <c r="AP868" s="21">
        <f t="shared" si="189"/>
        <v>0</v>
      </c>
      <c r="AQ868" s="21">
        <f t="shared" si="190"/>
        <v>0</v>
      </c>
      <c r="AR868" s="21">
        <f t="shared" si="191"/>
        <v>0</v>
      </c>
      <c r="AS868" s="21">
        <f t="shared" si="192"/>
        <v>0</v>
      </c>
      <c r="AT868" s="21">
        <f t="shared" si="193"/>
        <v>0</v>
      </c>
      <c r="AU868" s="21">
        <f t="shared" si="194"/>
        <v>0</v>
      </c>
      <c r="AV868" s="21">
        <f t="shared" si="195"/>
        <v>0</v>
      </c>
    </row>
    <row r="869" spans="1:48" ht="15.6" x14ac:dyDescent="0.3">
      <c r="A869" s="51"/>
      <c r="B869" s="50"/>
      <c r="C869" s="96"/>
      <c r="D869" s="96"/>
      <c r="E869" s="49"/>
      <c r="F869" s="52">
        <f t="shared" si="182"/>
        <v>0</v>
      </c>
      <c r="G869" s="48"/>
      <c r="H869" s="38"/>
      <c r="I869" s="54">
        <f>IF(H869=0,0,TRUNC((50/(H869+0.24)- IF($G869="w",Parameter!$B$3,Parameter!$D$3))/IF($G869="w",Parameter!$C$3,Parameter!$E$3)))</f>
        <v>0</v>
      </c>
      <c r="J869" s="105"/>
      <c r="K869" s="54">
        <f>IF(J869=0,0,TRUNC((75/(J869+0.24)- IF($G869="w",Parameter!$B$3,Parameter!$D$3))/IF($G869="w",Parameter!$C$3,Parameter!$E$3)))</f>
        <v>0</v>
      </c>
      <c r="L869" s="105"/>
      <c r="M869" s="54">
        <f>IF(L869=0,0,TRUNC((100/(L869+0.24)- IF($G869="w",Parameter!$B$3,Parameter!$D$3))/IF($G869="w",Parameter!$C$3,Parameter!$E$3)))</f>
        <v>0</v>
      </c>
      <c r="N869" s="80"/>
      <c r="O869" s="79" t="s">
        <v>44</v>
      </c>
      <c r="P869" s="81"/>
      <c r="Q869" s="54">
        <f>IF($G869="m",0,IF(AND($P869=0,$N869=0),0,TRUNC((800/($N869*60+$P869)-IF($G869="w",Parameter!$B$6,Parameter!$D$6))/IF($G869="w",Parameter!$C$6,Parameter!$E$6))))</f>
        <v>0</v>
      </c>
      <c r="R869" s="106"/>
      <c r="S869" s="73">
        <f>IF(R869=0,0,TRUNC((2000/(R869)- IF(Q869="w",Parameter!$B$6,Parameter!$D$6))/IF(Q869="w",Parameter!$C$6,Parameter!$E$6)))</f>
        <v>0</v>
      </c>
      <c r="T869" s="106"/>
      <c r="U869" s="73">
        <f>IF(T869=0,0,TRUNC((2000/(T869)- IF(Q869="w",Parameter!$B$3,Parameter!$D$3))/IF(Q869="w",Parameter!$C$3,Parameter!$E$3)))</f>
        <v>0</v>
      </c>
      <c r="V869" s="80"/>
      <c r="W869" s="79" t="s">
        <v>44</v>
      </c>
      <c r="X869" s="81"/>
      <c r="Y869" s="54">
        <f>IF($G869="w",0,IF(AND($V869=0,$X869=0),0,TRUNC((1000/($V869*60+$X869)-IF($G869="w",Parameter!$B$6,Parameter!$D$6))/IF($G869="w",Parameter!$C$6,Parameter!$E$6))))</f>
        <v>0</v>
      </c>
      <c r="Z869" s="37"/>
      <c r="AA869" s="104">
        <f>IF(Z869=0,0,TRUNC((SQRT(Z869)- IF($G869="w",Parameter!$B$11,Parameter!$D$11))/IF($G869="w",Parameter!$C$11,Parameter!$E$11)))</f>
        <v>0</v>
      </c>
      <c r="AB869" s="105"/>
      <c r="AC869" s="104">
        <f>IF(AB869=0,0,TRUNC((SQRT(AB869)- IF($G869="w",Parameter!$B$10,Parameter!$D$10))/IF($G869="w",Parameter!$C$10,Parameter!$E$10)))</f>
        <v>0</v>
      </c>
      <c r="AD869" s="38"/>
      <c r="AE869" s="55">
        <f>IF(AD869=0,0,TRUNC((SQRT(AD869)- IF($G869="w",Parameter!$B$15,Parameter!$D$15))/IF($G869="w",Parameter!$C$15,Parameter!$E$15)))</f>
        <v>0</v>
      </c>
      <c r="AF869" s="32"/>
      <c r="AG869" s="55">
        <f>IF(AF869=0,0,TRUNC((SQRT(AF869)- IF($G869="w",Parameter!$B$12,Parameter!$D$12))/IF($G869="w",Parameter!$C$12,Parameter!$E$12)))</f>
        <v>0</v>
      </c>
      <c r="AH869" s="60">
        <f t="shared" si="183"/>
        <v>0</v>
      </c>
      <c r="AI869" s="61">
        <f>LOOKUP($F869,Urkunde!$A$2:$A$16,IF($G869="w",Urkunde!$B$2:$B$16,Urkunde!$D$2:$D$16))</f>
        <v>0</v>
      </c>
      <c r="AJ869" s="61">
        <f>LOOKUP($F869,Urkunde!$A$2:$A$16,IF($G869="w",Urkunde!$C$2:$C$16,Urkunde!$E$2:$E$16))</f>
        <v>0</v>
      </c>
      <c r="AK869" s="61" t="str">
        <f t="shared" si="184"/>
        <v>-</v>
      </c>
      <c r="AL869" s="29">
        <f t="shared" si="185"/>
        <v>0</v>
      </c>
      <c r="AM869" s="21">
        <f t="shared" si="186"/>
        <v>0</v>
      </c>
      <c r="AN869" s="21">
        <f t="shared" si="187"/>
        <v>0</v>
      </c>
      <c r="AO869" s="21">
        <f t="shared" si="188"/>
        <v>0</v>
      </c>
      <c r="AP869" s="21">
        <f t="shared" si="189"/>
        <v>0</v>
      </c>
      <c r="AQ869" s="21">
        <f t="shared" si="190"/>
        <v>0</v>
      </c>
      <c r="AR869" s="21">
        <f t="shared" si="191"/>
        <v>0</v>
      </c>
      <c r="AS869" s="21">
        <f t="shared" si="192"/>
        <v>0</v>
      </c>
      <c r="AT869" s="21">
        <f t="shared" si="193"/>
        <v>0</v>
      </c>
      <c r="AU869" s="21">
        <f t="shared" si="194"/>
        <v>0</v>
      </c>
      <c r="AV869" s="21">
        <f t="shared" si="195"/>
        <v>0</v>
      </c>
    </row>
    <row r="870" spans="1:48" ht="15.6" x14ac:dyDescent="0.3">
      <c r="A870" s="51"/>
      <c r="B870" s="50"/>
      <c r="C870" s="96"/>
      <c r="D870" s="96"/>
      <c r="E870" s="49"/>
      <c r="F870" s="52">
        <f t="shared" si="182"/>
        <v>0</v>
      </c>
      <c r="G870" s="48"/>
      <c r="H870" s="38"/>
      <c r="I870" s="54">
        <f>IF(H870=0,0,TRUNC((50/(H870+0.24)- IF($G870="w",Parameter!$B$3,Parameter!$D$3))/IF($G870="w",Parameter!$C$3,Parameter!$E$3)))</f>
        <v>0</v>
      </c>
      <c r="J870" s="105"/>
      <c r="K870" s="54">
        <f>IF(J870=0,0,TRUNC((75/(J870+0.24)- IF($G870="w",Parameter!$B$3,Parameter!$D$3))/IF($G870="w",Parameter!$C$3,Parameter!$E$3)))</f>
        <v>0</v>
      </c>
      <c r="L870" s="105"/>
      <c r="M870" s="54">
        <f>IF(L870=0,0,TRUNC((100/(L870+0.24)- IF($G870="w",Parameter!$B$3,Parameter!$D$3))/IF($G870="w",Parameter!$C$3,Parameter!$E$3)))</f>
        <v>0</v>
      </c>
      <c r="N870" s="80"/>
      <c r="O870" s="79" t="s">
        <v>44</v>
      </c>
      <c r="P870" s="81"/>
      <c r="Q870" s="54">
        <f>IF($G870="m",0,IF(AND($P870=0,$N870=0),0,TRUNC((800/($N870*60+$P870)-IF($G870="w",Parameter!$B$6,Parameter!$D$6))/IF($G870="w",Parameter!$C$6,Parameter!$E$6))))</f>
        <v>0</v>
      </c>
      <c r="R870" s="106"/>
      <c r="S870" s="73">
        <f>IF(R870=0,0,TRUNC((2000/(R870)- IF(Q870="w",Parameter!$B$6,Parameter!$D$6))/IF(Q870="w",Parameter!$C$6,Parameter!$E$6)))</f>
        <v>0</v>
      </c>
      <c r="T870" s="106"/>
      <c r="U870" s="73">
        <f>IF(T870=0,0,TRUNC((2000/(T870)- IF(Q870="w",Parameter!$B$3,Parameter!$D$3))/IF(Q870="w",Parameter!$C$3,Parameter!$E$3)))</f>
        <v>0</v>
      </c>
      <c r="V870" s="80"/>
      <c r="W870" s="79" t="s">
        <v>44</v>
      </c>
      <c r="X870" s="81"/>
      <c r="Y870" s="54">
        <f>IF($G870="w",0,IF(AND($V870=0,$X870=0),0,TRUNC((1000/($V870*60+$X870)-IF($G870="w",Parameter!$B$6,Parameter!$D$6))/IF($G870="w",Parameter!$C$6,Parameter!$E$6))))</f>
        <v>0</v>
      </c>
      <c r="Z870" s="37"/>
      <c r="AA870" s="104">
        <f>IF(Z870=0,0,TRUNC((SQRT(Z870)- IF($G870="w",Parameter!$B$11,Parameter!$D$11))/IF($G870="w",Parameter!$C$11,Parameter!$E$11)))</f>
        <v>0</v>
      </c>
      <c r="AB870" s="105"/>
      <c r="AC870" s="104">
        <f>IF(AB870=0,0,TRUNC((SQRT(AB870)- IF($G870="w",Parameter!$B$10,Parameter!$D$10))/IF($G870="w",Parameter!$C$10,Parameter!$E$10)))</f>
        <v>0</v>
      </c>
      <c r="AD870" s="38"/>
      <c r="AE870" s="55">
        <f>IF(AD870=0,0,TRUNC((SQRT(AD870)- IF($G870="w",Parameter!$B$15,Parameter!$D$15))/IF($G870="w",Parameter!$C$15,Parameter!$E$15)))</f>
        <v>0</v>
      </c>
      <c r="AF870" s="32"/>
      <c r="AG870" s="55">
        <f>IF(AF870=0,0,TRUNC((SQRT(AF870)- IF($G870="w",Parameter!$B$12,Parameter!$D$12))/IF($G870="w",Parameter!$C$12,Parameter!$E$12)))</f>
        <v>0</v>
      </c>
      <c r="AH870" s="60">
        <f t="shared" si="183"/>
        <v>0</v>
      </c>
      <c r="AI870" s="61">
        <f>LOOKUP($F870,Urkunde!$A$2:$A$16,IF($G870="w",Urkunde!$B$2:$B$16,Urkunde!$D$2:$D$16))</f>
        <v>0</v>
      </c>
      <c r="AJ870" s="61">
        <f>LOOKUP($F870,Urkunde!$A$2:$A$16,IF($G870="w",Urkunde!$C$2:$C$16,Urkunde!$E$2:$E$16))</f>
        <v>0</v>
      </c>
      <c r="AK870" s="61" t="str">
        <f t="shared" si="184"/>
        <v>-</v>
      </c>
      <c r="AL870" s="29">
        <f t="shared" si="185"/>
        <v>0</v>
      </c>
      <c r="AM870" s="21">
        <f t="shared" si="186"/>
        <v>0</v>
      </c>
      <c r="AN870" s="21">
        <f t="shared" si="187"/>
        <v>0</v>
      </c>
      <c r="AO870" s="21">
        <f t="shared" si="188"/>
        <v>0</v>
      </c>
      <c r="AP870" s="21">
        <f t="shared" si="189"/>
        <v>0</v>
      </c>
      <c r="AQ870" s="21">
        <f t="shared" si="190"/>
        <v>0</v>
      </c>
      <c r="AR870" s="21">
        <f t="shared" si="191"/>
        <v>0</v>
      </c>
      <c r="AS870" s="21">
        <f t="shared" si="192"/>
        <v>0</v>
      </c>
      <c r="AT870" s="21">
        <f t="shared" si="193"/>
        <v>0</v>
      </c>
      <c r="AU870" s="21">
        <f t="shared" si="194"/>
        <v>0</v>
      </c>
      <c r="AV870" s="21">
        <f t="shared" si="195"/>
        <v>0</v>
      </c>
    </row>
    <row r="871" spans="1:48" ht="15.6" x14ac:dyDescent="0.3">
      <c r="A871" s="51"/>
      <c r="B871" s="50"/>
      <c r="C871" s="96"/>
      <c r="D871" s="96"/>
      <c r="E871" s="49"/>
      <c r="F871" s="52">
        <f t="shared" si="182"/>
        <v>0</v>
      </c>
      <c r="G871" s="48"/>
      <c r="H871" s="38"/>
      <c r="I871" s="54">
        <f>IF(H871=0,0,TRUNC((50/(H871+0.24)- IF($G871="w",Parameter!$B$3,Parameter!$D$3))/IF($G871="w",Parameter!$C$3,Parameter!$E$3)))</f>
        <v>0</v>
      </c>
      <c r="J871" s="105"/>
      <c r="K871" s="54">
        <f>IF(J871=0,0,TRUNC((75/(J871+0.24)- IF($G871="w",Parameter!$B$3,Parameter!$D$3))/IF($G871="w",Parameter!$C$3,Parameter!$E$3)))</f>
        <v>0</v>
      </c>
      <c r="L871" s="105"/>
      <c r="M871" s="54">
        <f>IF(L871=0,0,TRUNC((100/(L871+0.24)- IF($G871="w",Parameter!$B$3,Parameter!$D$3))/IF($G871="w",Parameter!$C$3,Parameter!$E$3)))</f>
        <v>0</v>
      </c>
      <c r="N871" s="80"/>
      <c r="O871" s="79" t="s">
        <v>44</v>
      </c>
      <c r="P871" s="81"/>
      <c r="Q871" s="54">
        <f>IF($G871="m",0,IF(AND($P871=0,$N871=0),0,TRUNC((800/($N871*60+$P871)-IF($G871="w",Parameter!$B$6,Parameter!$D$6))/IF($G871="w",Parameter!$C$6,Parameter!$E$6))))</f>
        <v>0</v>
      </c>
      <c r="R871" s="106"/>
      <c r="S871" s="73">
        <f>IF(R871=0,0,TRUNC((2000/(R871)- IF(Q871="w",Parameter!$B$6,Parameter!$D$6))/IF(Q871="w",Parameter!$C$6,Parameter!$E$6)))</f>
        <v>0</v>
      </c>
      <c r="T871" s="106"/>
      <c r="U871" s="73">
        <f>IF(T871=0,0,TRUNC((2000/(T871)- IF(Q871="w",Parameter!$B$3,Parameter!$D$3))/IF(Q871="w",Parameter!$C$3,Parameter!$E$3)))</f>
        <v>0</v>
      </c>
      <c r="V871" s="80"/>
      <c r="W871" s="79" t="s">
        <v>44</v>
      </c>
      <c r="X871" s="81"/>
      <c r="Y871" s="54">
        <f>IF($G871="w",0,IF(AND($V871=0,$X871=0),0,TRUNC((1000/($V871*60+$X871)-IF($G871="w",Parameter!$B$6,Parameter!$D$6))/IF($G871="w",Parameter!$C$6,Parameter!$E$6))))</f>
        <v>0</v>
      </c>
      <c r="Z871" s="37"/>
      <c r="AA871" s="104">
        <f>IF(Z871=0,0,TRUNC((SQRT(Z871)- IF($G871="w",Parameter!$B$11,Parameter!$D$11))/IF($G871="w",Parameter!$C$11,Parameter!$E$11)))</f>
        <v>0</v>
      </c>
      <c r="AB871" s="105"/>
      <c r="AC871" s="104">
        <f>IF(AB871=0,0,TRUNC((SQRT(AB871)- IF($G871="w",Parameter!$B$10,Parameter!$D$10))/IF($G871="w",Parameter!$C$10,Parameter!$E$10)))</f>
        <v>0</v>
      </c>
      <c r="AD871" s="38"/>
      <c r="AE871" s="55">
        <f>IF(AD871=0,0,TRUNC((SQRT(AD871)- IF($G871="w",Parameter!$B$15,Parameter!$D$15))/IF($G871="w",Parameter!$C$15,Parameter!$E$15)))</f>
        <v>0</v>
      </c>
      <c r="AF871" s="32"/>
      <c r="AG871" s="55">
        <f>IF(AF871=0,0,TRUNC((SQRT(AF871)- IF($G871="w",Parameter!$B$12,Parameter!$D$12))/IF($G871="w",Parameter!$C$12,Parameter!$E$12)))</f>
        <v>0</v>
      </c>
      <c r="AH871" s="60">
        <f t="shared" si="183"/>
        <v>0</v>
      </c>
      <c r="AI871" s="61">
        <f>LOOKUP($F871,Urkunde!$A$2:$A$16,IF($G871="w",Urkunde!$B$2:$B$16,Urkunde!$D$2:$D$16))</f>
        <v>0</v>
      </c>
      <c r="AJ871" s="61">
        <f>LOOKUP($F871,Urkunde!$A$2:$A$16,IF($G871="w",Urkunde!$C$2:$C$16,Urkunde!$E$2:$E$16))</f>
        <v>0</v>
      </c>
      <c r="AK871" s="61" t="str">
        <f t="shared" si="184"/>
        <v>-</v>
      </c>
      <c r="AL871" s="29">
        <f t="shared" si="185"/>
        <v>0</v>
      </c>
      <c r="AM871" s="21">
        <f t="shared" si="186"/>
        <v>0</v>
      </c>
      <c r="AN871" s="21">
        <f t="shared" si="187"/>
        <v>0</v>
      </c>
      <c r="AO871" s="21">
        <f t="shared" si="188"/>
        <v>0</v>
      </c>
      <c r="AP871" s="21">
        <f t="shared" si="189"/>
        <v>0</v>
      </c>
      <c r="AQ871" s="21">
        <f t="shared" si="190"/>
        <v>0</v>
      </c>
      <c r="AR871" s="21">
        <f t="shared" si="191"/>
        <v>0</v>
      </c>
      <c r="AS871" s="21">
        <f t="shared" si="192"/>
        <v>0</v>
      </c>
      <c r="AT871" s="21">
        <f t="shared" si="193"/>
        <v>0</v>
      </c>
      <c r="AU871" s="21">
        <f t="shared" si="194"/>
        <v>0</v>
      </c>
      <c r="AV871" s="21">
        <f t="shared" si="195"/>
        <v>0</v>
      </c>
    </row>
    <row r="872" spans="1:48" ht="15.6" x14ac:dyDescent="0.3">
      <c r="A872" s="51"/>
      <c r="B872" s="50"/>
      <c r="C872" s="96"/>
      <c r="D872" s="96"/>
      <c r="E872" s="49"/>
      <c r="F872" s="52">
        <f t="shared" si="182"/>
        <v>0</v>
      </c>
      <c r="G872" s="48"/>
      <c r="H872" s="38"/>
      <c r="I872" s="54">
        <f>IF(H872=0,0,TRUNC((50/(H872+0.24)- IF($G872="w",Parameter!$B$3,Parameter!$D$3))/IF($G872="w",Parameter!$C$3,Parameter!$E$3)))</f>
        <v>0</v>
      </c>
      <c r="J872" s="105"/>
      <c r="K872" s="54">
        <f>IF(J872=0,0,TRUNC((75/(J872+0.24)- IF($G872="w",Parameter!$B$3,Parameter!$D$3))/IF($G872="w",Parameter!$C$3,Parameter!$E$3)))</f>
        <v>0</v>
      </c>
      <c r="L872" s="105"/>
      <c r="M872" s="54">
        <f>IF(L872=0,0,TRUNC((100/(L872+0.24)- IF($G872="w",Parameter!$B$3,Parameter!$D$3))/IF($G872="w",Parameter!$C$3,Parameter!$E$3)))</f>
        <v>0</v>
      </c>
      <c r="N872" s="80"/>
      <c r="O872" s="79" t="s">
        <v>44</v>
      </c>
      <c r="P872" s="81"/>
      <c r="Q872" s="54">
        <f>IF($G872="m",0,IF(AND($P872=0,$N872=0),0,TRUNC((800/($N872*60+$P872)-IF($G872="w",Parameter!$B$6,Parameter!$D$6))/IF($G872="w",Parameter!$C$6,Parameter!$E$6))))</f>
        <v>0</v>
      </c>
      <c r="R872" s="106"/>
      <c r="S872" s="73">
        <f>IF(R872=0,0,TRUNC((2000/(R872)- IF(Q872="w",Parameter!$B$6,Parameter!$D$6))/IF(Q872="w",Parameter!$C$6,Parameter!$E$6)))</f>
        <v>0</v>
      </c>
      <c r="T872" s="106"/>
      <c r="U872" s="73">
        <f>IF(T872=0,0,TRUNC((2000/(T872)- IF(Q872="w",Parameter!$B$3,Parameter!$D$3))/IF(Q872="w",Parameter!$C$3,Parameter!$E$3)))</f>
        <v>0</v>
      </c>
      <c r="V872" s="80"/>
      <c r="W872" s="79" t="s">
        <v>44</v>
      </c>
      <c r="X872" s="81"/>
      <c r="Y872" s="54">
        <f>IF($G872="w",0,IF(AND($V872=0,$X872=0),0,TRUNC((1000/($V872*60+$X872)-IF($G872="w",Parameter!$B$6,Parameter!$D$6))/IF($G872="w",Parameter!$C$6,Parameter!$E$6))))</f>
        <v>0</v>
      </c>
      <c r="Z872" s="37"/>
      <c r="AA872" s="104">
        <f>IF(Z872=0,0,TRUNC((SQRT(Z872)- IF($G872="w",Parameter!$B$11,Parameter!$D$11))/IF($G872="w",Parameter!$C$11,Parameter!$E$11)))</f>
        <v>0</v>
      </c>
      <c r="AB872" s="105"/>
      <c r="AC872" s="104">
        <f>IF(AB872=0,0,TRUNC((SQRT(AB872)- IF($G872="w",Parameter!$B$10,Parameter!$D$10))/IF($G872="w",Parameter!$C$10,Parameter!$E$10)))</f>
        <v>0</v>
      </c>
      <c r="AD872" s="38"/>
      <c r="AE872" s="55">
        <f>IF(AD872=0,0,TRUNC((SQRT(AD872)- IF($G872="w",Parameter!$B$15,Parameter!$D$15))/IF($G872="w",Parameter!$C$15,Parameter!$E$15)))</f>
        <v>0</v>
      </c>
      <c r="AF872" s="32"/>
      <c r="AG872" s="55">
        <f>IF(AF872=0,0,TRUNC((SQRT(AF872)- IF($G872="w",Parameter!$B$12,Parameter!$D$12))/IF($G872="w",Parameter!$C$12,Parameter!$E$12)))</f>
        <v>0</v>
      </c>
      <c r="AH872" s="60">
        <f t="shared" si="183"/>
        <v>0</v>
      </c>
      <c r="AI872" s="61">
        <f>LOOKUP($F872,Urkunde!$A$2:$A$16,IF($G872="w",Urkunde!$B$2:$B$16,Urkunde!$D$2:$D$16))</f>
        <v>0</v>
      </c>
      <c r="AJ872" s="61">
        <f>LOOKUP($F872,Urkunde!$A$2:$A$16,IF($G872="w",Urkunde!$C$2:$C$16,Urkunde!$E$2:$E$16))</f>
        <v>0</v>
      </c>
      <c r="AK872" s="61" t="str">
        <f t="shared" si="184"/>
        <v>-</v>
      </c>
      <c r="AL872" s="29">
        <f t="shared" si="185"/>
        <v>0</v>
      </c>
      <c r="AM872" s="21">
        <f t="shared" si="186"/>
        <v>0</v>
      </c>
      <c r="AN872" s="21">
        <f t="shared" si="187"/>
        <v>0</v>
      </c>
      <c r="AO872" s="21">
        <f t="shared" si="188"/>
        <v>0</v>
      </c>
      <c r="AP872" s="21">
        <f t="shared" si="189"/>
        <v>0</v>
      </c>
      <c r="AQ872" s="21">
        <f t="shared" si="190"/>
        <v>0</v>
      </c>
      <c r="AR872" s="21">
        <f t="shared" si="191"/>
        <v>0</v>
      </c>
      <c r="AS872" s="21">
        <f t="shared" si="192"/>
        <v>0</v>
      </c>
      <c r="AT872" s="21">
        <f t="shared" si="193"/>
        <v>0</v>
      </c>
      <c r="AU872" s="21">
        <f t="shared" si="194"/>
        <v>0</v>
      </c>
      <c r="AV872" s="21">
        <f t="shared" si="195"/>
        <v>0</v>
      </c>
    </row>
    <row r="873" spans="1:48" ht="15.6" x14ac:dyDescent="0.3">
      <c r="A873" s="51"/>
      <c r="B873" s="50"/>
      <c r="C873" s="96"/>
      <c r="D873" s="96"/>
      <c r="E873" s="49"/>
      <c r="F873" s="52">
        <f t="shared" si="182"/>
        <v>0</v>
      </c>
      <c r="G873" s="48"/>
      <c r="H873" s="38"/>
      <c r="I873" s="54">
        <f>IF(H873=0,0,TRUNC((50/(H873+0.24)- IF($G873="w",Parameter!$B$3,Parameter!$D$3))/IF($G873="w",Parameter!$C$3,Parameter!$E$3)))</f>
        <v>0</v>
      </c>
      <c r="J873" s="105"/>
      <c r="K873" s="54">
        <f>IF(J873=0,0,TRUNC((75/(J873+0.24)- IF($G873="w",Parameter!$B$3,Parameter!$D$3))/IF($G873="w",Parameter!$C$3,Parameter!$E$3)))</f>
        <v>0</v>
      </c>
      <c r="L873" s="105"/>
      <c r="M873" s="54">
        <f>IF(L873=0,0,TRUNC((100/(L873+0.24)- IF($G873="w",Parameter!$B$3,Parameter!$D$3))/IF($G873="w",Parameter!$C$3,Parameter!$E$3)))</f>
        <v>0</v>
      </c>
      <c r="N873" s="80"/>
      <c r="O873" s="79" t="s">
        <v>44</v>
      </c>
      <c r="P873" s="81"/>
      <c r="Q873" s="54">
        <f>IF($G873="m",0,IF(AND($P873=0,$N873=0),0,TRUNC((800/($N873*60+$P873)-IF($G873="w",Parameter!$B$6,Parameter!$D$6))/IF($G873="w",Parameter!$C$6,Parameter!$E$6))))</f>
        <v>0</v>
      </c>
      <c r="R873" s="106"/>
      <c r="S873" s="73">
        <f>IF(R873=0,0,TRUNC((2000/(R873)- IF(Q873="w",Parameter!$B$6,Parameter!$D$6))/IF(Q873="w",Parameter!$C$6,Parameter!$E$6)))</f>
        <v>0</v>
      </c>
      <c r="T873" s="106"/>
      <c r="U873" s="73">
        <f>IF(T873=0,0,TRUNC((2000/(T873)- IF(Q873="w",Parameter!$B$3,Parameter!$D$3))/IF(Q873="w",Parameter!$C$3,Parameter!$E$3)))</f>
        <v>0</v>
      </c>
      <c r="V873" s="80"/>
      <c r="W873" s="79" t="s">
        <v>44</v>
      </c>
      <c r="X873" s="81"/>
      <c r="Y873" s="54">
        <f>IF($G873="w",0,IF(AND($V873=0,$X873=0),0,TRUNC((1000/($V873*60+$X873)-IF($G873="w",Parameter!$B$6,Parameter!$D$6))/IF($G873="w",Parameter!$C$6,Parameter!$E$6))))</f>
        <v>0</v>
      </c>
      <c r="Z873" s="37"/>
      <c r="AA873" s="104">
        <f>IF(Z873=0,0,TRUNC((SQRT(Z873)- IF($G873="w",Parameter!$B$11,Parameter!$D$11))/IF($G873="w",Parameter!$C$11,Parameter!$E$11)))</f>
        <v>0</v>
      </c>
      <c r="AB873" s="105"/>
      <c r="AC873" s="104">
        <f>IF(AB873=0,0,TRUNC((SQRT(AB873)- IF($G873="w",Parameter!$B$10,Parameter!$D$10))/IF($G873="w",Parameter!$C$10,Parameter!$E$10)))</f>
        <v>0</v>
      </c>
      <c r="AD873" s="38"/>
      <c r="AE873" s="55">
        <f>IF(AD873=0,0,TRUNC((SQRT(AD873)- IF($G873="w",Parameter!$B$15,Parameter!$D$15))/IF($G873="w",Parameter!$C$15,Parameter!$E$15)))</f>
        <v>0</v>
      </c>
      <c r="AF873" s="32"/>
      <c r="AG873" s="55">
        <f>IF(AF873=0,0,TRUNC((SQRT(AF873)- IF($G873="w",Parameter!$B$12,Parameter!$D$12))/IF($G873="w",Parameter!$C$12,Parameter!$E$12)))</f>
        <v>0</v>
      </c>
      <c r="AH873" s="60">
        <f t="shared" si="183"/>
        <v>0</v>
      </c>
      <c r="AI873" s="61">
        <f>LOOKUP($F873,Urkunde!$A$2:$A$16,IF($G873="w",Urkunde!$B$2:$B$16,Urkunde!$D$2:$D$16))</f>
        <v>0</v>
      </c>
      <c r="AJ873" s="61">
        <f>LOOKUP($F873,Urkunde!$A$2:$A$16,IF($G873="w",Urkunde!$C$2:$C$16,Urkunde!$E$2:$E$16))</f>
        <v>0</v>
      </c>
      <c r="AK873" s="61" t="str">
        <f t="shared" si="184"/>
        <v>-</v>
      </c>
      <c r="AL873" s="29">
        <f t="shared" si="185"/>
        <v>0</v>
      </c>
      <c r="AM873" s="21">
        <f t="shared" si="186"/>
        <v>0</v>
      </c>
      <c r="AN873" s="21">
        <f t="shared" si="187"/>
        <v>0</v>
      </c>
      <c r="AO873" s="21">
        <f t="shared" si="188"/>
        <v>0</v>
      </c>
      <c r="AP873" s="21">
        <f t="shared" si="189"/>
        <v>0</v>
      </c>
      <c r="AQ873" s="21">
        <f t="shared" si="190"/>
        <v>0</v>
      </c>
      <c r="AR873" s="21">
        <f t="shared" si="191"/>
        <v>0</v>
      </c>
      <c r="AS873" s="21">
        <f t="shared" si="192"/>
        <v>0</v>
      </c>
      <c r="AT873" s="21">
        <f t="shared" si="193"/>
        <v>0</v>
      </c>
      <c r="AU873" s="21">
        <f t="shared" si="194"/>
        <v>0</v>
      </c>
      <c r="AV873" s="21">
        <f t="shared" si="195"/>
        <v>0</v>
      </c>
    </row>
    <row r="874" spans="1:48" ht="15.6" x14ac:dyDescent="0.3">
      <c r="A874" s="51"/>
      <c r="B874" s="50"/>
      <c r="C874" s="96"/>
      <c r="D874" s="96"/>
      <c r="E874" s="49"/>
      <c r="F874" s="52">
        <f t="shared" si="182"/>
        <v>0</v>
      </c>
      <c r="G874" s="48"/>
      <c r="H874" s="38"/>
      <c r="I874" s="54">
        <f>IF(H874=0,0,TRUNC((50/(H874+0.24)- IF($G874="w",Parameter!$B$3,Parameter!$D$3))/IF($G874="w",Parameter!$C$3,Parameter!$E$3)))</f>
        <v>0</v>
      </c>
      <c r="J874" s="105"/>
      <c r="K874" s="54">
        <f>IF(J874=0,0,TRUNC((75/(J874+0.24)- IF($G874="w",Parameter!$B$3,Parameter!$D$3))/IF($G874="w",Parameter!$C$3,Parameter!$E$3)))</f>
        <v>0</v>
      </c>
      <c r="L874" s="105"/>
      <c r="M874" s="54">
        <f>IF(L874=0,0,TRUNC((100/(L874+0.24)- IF($G874="w",Parameter!$B$3,Parameter!$D$3))/IF($G874="w",Parameter!$C$3,Parameter!$E$3)))</f>
        <v>0</v>
      </c>
      <c r="N874" s="80"/>
      <c r="O874" s="79" t="s">
        <v>44</v>
      </c>
      <c r="P874" s="81"/>
      <c r="Q874" s="54">
        <f>IF($G874="m",0,IF(AND($P874=0,$N874=0),0,TRUNC((800/($N874*60+$P874)-IF($G874="w",Parameter!$B$6,Parameter!$D$6))/IF($G874="w",Parameter!$C$6,Parameter!$E$6))))</f>
        <v>0</v>
      </c>
      <c r="R874" s="106"/>
      <c r="S874" s="73">
        <f>IF(R874=0,0,TRUNC((2000/(R874)- IF(Q874="w",Parameter!$B$6,Parameter!$D$6))/IF(Q874="w",Parameter!$C$6,Parameter!$E$6)))</f>
        <v>0</v>
      </c>
      <c r="T874" s="106"/>
      <c r="U874" s="73">
        <f>IF(T874=0,0,TRUNC((2000/(T874)- IF(Q874="w",Parameter!$B$3,Parameter!$D$3))/IF(Q874="w",Parameter!$C$3,Parameter!$E$3)))</f>
        <v>0</v>
      </c>
      <c r="V874" s="80"/>
      <c r="W874" s="79" t="s">
        <v>44</v>
      </c>
      <c r="X874" s="81"/>
      <c r="Y874" s="54">
        <f>IF($G874="w",0,IF(AND($V874=0,$X874=0),0,TRUNC((1000/($V874*60+$X874)-IF($G874="w",Parameter!$B$6,Parameter!$D$6))/IF($G874="w",Parameter!$C$6,Parameter!$E$6))))</f>
        <v>0</v>
      </c>
      <c r="Z874" s="37"/>
      <c r="AA874" s="104">
        <f>IF(Z874=0,0,TRUNC((SQRT(Z874)- IF($G874="w",Parameter!$B$11,Parameter!$D$11))/IF($G874="w",Parameter!$C$11,Parameter!$E$11)))</f>
        <v>0</v>
      </c>
      <c r="AB874" s="105"/>
      <c r="AC874" s="104">
        <f>IF(AB874=0,0,TRUNC((SQRT(AB874)- IF($G874="w",Parameter!$B$10,Parameter!$D$10))/IF($G874="w",Parameter!$C$10,Parameter!$E$10)))</f>
        <v>0</v>
      </c>
      <c r="AD874" s="38"/>
      <c r="AE874" s="55">
        <f>IF(AD874=0,0,TRUNC((SQRT(AD874)- IF($G874="w",Parameter!$B$15,Parameter!$D$15))/IF($G874="w",Parameter!$C$15,Parameter!$E$15)))</f>
        <v>0</v>
      </c>
      <c r="AF874" s="32"/>
      <c r="AG874" s="55">
        <f>IF(AF874=0,0,TRUNC((SQRT(AF874)- IF($G874="w",Parameter!$B$12,Parameter!$D$12))/IF($G874="w",Parameter!$C$12,Parameter!$E$12)))</f>
        <v>0</v>
      </c>
      <c r="AH874" s="60">
        <f t="shared" si="183"/>
        <v>0</v>
      </c>
      <c r="AI874" s="61">
        <f>LOOKUP($F874,Urkunde!$A$2:$A$16,IF($G874="w",Urkunde!$B$2:$B$16,Urkunde!$D$2:$D$16))</f>
        <v>0</v>
      </c>
      <c r="AJ874" s="61">
        <f>LOOKUP($F874,Urkunde!$A$2:$A$16,IF($G874="w",Urkunde!$C$2:$C$16,Urkunde!$E$2:$E$16))</f>
        <v>0</v>
      </c>
      <c r="AK874" s="61" t="str">
        <f t="shared" si="184"/>
        <v>-</v>
      </c>
      <c r="AL874" s="29">
        <f t="shared" si="185"/>
        <v>0</v>
      </c>
      <c r="AM874" s="21">
        <f t="shared" si="186"/>
        <v>0</v>
      </c>
      <c r="AN874" s="21">
        <f t="shared" si="187"/>
        <v>0</v>
      </c>
      <c r="AO874" s="21">
        <f t="shared" si="188"/>
        <v>0</v>
      </c>
      <c r="AP874" s="21">
        <f t="shared" si="189"/>
        <v>0</v>
      </c>
      <c r="AQ874" s="21">
        <f t="shared" si="190"/>
        <v>0</v>
      </c>
      <c r="AR874" s="21">
        <f t="shared" si="191"/>
        <v>0</v>
      </c>
      <c r="AS874" s="21">
        <f t="shared" si="192"/>
        <v>0</v>
      </c>
      <c r="AT874" s="21">
        <f t="shared" si="193"/>
        <v>0</v>
      </c>
      <c r="AU874" s="21">
        <f t="shared" si="194"/>
        <v>0</v>
      </c>
      <c r="AV874" s="21">
        <f t="shared" si="195"/>
        <v>0</v>
      </c>
    </row>
    <row r="875" spans="1:48" ht="15.6" x14ac:dyDescent="0.3">
      <c r="A875" s="51"/>
      <c r="B875" s="50"/>
      <c r="C875" s="96"/>
      <c r="D875" s="96"/>
      <c r="E875" s="49"/>
      <c r="F875" s="52">
        <f t="shared" si="182"/>
        <v>0</v>
      </c>
      <c r="G875" s="48"/>
      <c r="H875" s="38"/>
      <c r="I875" s="54">
        <f>IF(H875=0,0,TRUNC((50/(H875+0.24)- IF($G875="w",Parameter!$B$3,Parameter!$D$3))/IF($G875="w",Parameter!$C$3,Parameter!$E$3)))</f>
        <v>0</v>
      </c>
      <c r="J875" s="105"/>
      <c r="K875" s="54">
        <f>IF(J875=0,0,TRUNC((75/(J875+0.24)- IF($G875="w",Parameter!$B$3,Parameter!$D$3))/IF($G875="w",Parameter!$C$3,Parameter!$E$3)))</f>
        <v>0</v>
      </c>
      <c r="L875" s="105"/>
      <c r="M875" s="54">
        <f>IF(L875=0,0,TRUNC((100/(L875+0.24)- IF($G875="w",Parameter!$B$3,Parameter!$D$3))/IF($G875="w",Parameter!$C$3,Parameter!$E$3)))</f>
        <v>0</v>
      </c>
      <c r="N875" s="80"/>
      <c r="O875" s="79" t="s">
        <v>44</v>
      </c>
      <c r="P875" s="81"/>
      <c r="Q875" s="54">
        <f>IF($G875="m",0,IF(AND($P875=0,$N875=0),0,TRUNC((800/($N875*60+$P875)-IF($G875="w",Parameter!$B$6,Parameter!$D$6))/IF($G875="w",Parameter!$C$6,Parameter!$E$6))))</f>
        <v>0</v>
      </c>
      <c r="R875" s="106"/>
      <c r="S875" s="73">
        <f>IF(R875=0,0,TRUNC((2000/(R875)- IF(Q875="w",Parameter!$B$6,Parameter!$D$6))/IF(Q875="w",Parameter!$C$6,Parameter!$E$6)))</f>
        <v>0</v>
      </c>
      <c r="T875" s="106"/>
      <c r="U875" s="73">
        <f>IF(T875=0,0,TRUNC((2000/(T875)- IF(Q875="w",Parameter!$B$3,Parameter!$D$3))/IF(Q875="w",Parameter!$C$3,Parameter!$E$3)))</f>
        <v>0</v>
      </c>
      <c r="V875" s="80"/>
      <c r="W875" s="79" t="s">
        <v>44</v>
      </c>
      <c r="X875" s="81"/>
      <c r="Y875" s="54">
        <f>IF($G875="w",0,IF(AND($V875=0,$X875=0),0,TRUNC((1000/($V875*60+$X875)-IF($G875="w",Parameter!$B$6,Parameter!$D$6))/IF($G875="w",Parameter!$C$6,Parameter!$E$6))))</f>
        <v>0</v>
      </c>
      <c r="Z875" s="37"/>
      <c r="AA875" s="104">
        <f>IF(Z875=0,0,TRUNC((SQRT(Z875)- IF($G875="w",Parameter!$B$11,Parameter!$D$11))/IF($G875="w",Parameter!$C$11,Parameter!$E$11)))</f>
        <v>0</v>
      </c>
      <c r="AB875" s="105"/>
      <c r="AC875" s="104">
        <f>IF(AB875=0,0,TRUNC((SQRT(AB875)- IF($G875="w",Parameter!$B$10,Parameter!$D$10))/IF($G875="w",Parameter!$C$10,Parameter!$E$10)))</f>
        <v>0</v>
      </c>
      <c r="AD875" s="38"/>
      <c r="AE875" s="55">
        <f>IF(AD875=0,0,TRUNC((SQRT(AD875)- IF($G875="w",Parameter!$B$15,Parameter!$D$15))/IF($G875="w",Parameter!$C$15,Parameter!$E$15)))</f>
        <v>0</v>
      </c>
      <c r="AF875" s="32"/>
      <c r="AG875" s="55">
        <f>IF(AF875=0,0,TRUNC((SQRT(AF875)- IF($G875="w",Parameter!$B$12,Parameter!$D$12))/IF($G875="w",Parameter!$C$12,Parameter!$E$12)))</f>
        <v>0</v>
      </c>
      <c r="AH875" s="60">
        <f t="shared" si="183"/>
        <v>0</v>
      </c>
      <c r="AI875" s="61">
        <f>LOOKUP($F875,Urkunde!$A$2:$A$16,IF($G875="w",Urkunde!$B$2:$B$16,Urkunde!$D$2:$D$16))</f>
        <v>0</v>
      </c>
      <c r="AJ875" s="61">
        <f>LOOKUP($F875,Urkunde!$A$2:$A$16,IF($G875="w",Urkunde!$C$2:$C$16,Urkunde!$E$2:$E$16))</f>
        <v>0</v>
      </c>
      <c r="AK875" s="61" t="str">
        <f t="shared" si="184"/>
        <v>-</v>
      </c>
      <c r="AL875" s="29">
        <f t="shared" si="185"/>
        <v>0</v>
      </c>
      <c r="AM875" s="21">
        <f t="shared" si="186"/>
        <v>0</v>
      </c>
      <c r="AN875" s="21">
        <f t="shared" si="187"/>
        <v>0</v>
      </c>
      <c r="AO875" s="21">
        <f t="shared" si="188"/>
        <v>0</v>
      </c>
      <c r="AP875" s="21">
        <f t="shared" si="189"/>
        <v>0</v>
      </c>
      <c r="AQ875" s="21">
        <f t="shared" si="190"/>
        <v>0</v>
      </c>
      <c r="AR875" s="21">
        <f t="shared" si="191"/>
        <v>0</v>
      </c>
      <c r="AS875" s="21">
        <f t="shared" si="192"/>
        <v>0</v>
      </c>
      <c r="AT875" s="21">
        <f t="shared" si="193"/>
        <v>0</v>
      </c>
      <c r="AU875" s="21">
        <f t="shared" si="194"/>
        <v>0</v>
      </c>
      <c r="AV875" s="21">
        <f t="shared" si="195"/>
        <v>0</v>
      </c>
    </row>
    <row r="876" spans="1:48" ht="15.6" x14ac:dyDescent="0.3">
      <c r="A876" s="51"/>
      <c r="B876" s="50"/>
      <c r="C876" s="96"/>
      <c r="D876" s="96"/>
      <c r="E876" s="49"/>
      <c r="F876" s="52">
        <f t="shared" si="182"/>
        <v>0</v>
      </c>
      <c r="G876" s="48"/>
      <c r="H876" s="38"/>
      <c r="I876" s="54">
        <f>IF(H876=0,0,TRUNC((50/(H876+0.24)- IF($G876="w",Parameter!$B$3,Parameter!$D$3))/IF($G876="w",Parameter!$C$3,Parameter!$E$3)))</f>
        <v>0</v>
      </c>
      <c r="J876" s="105"/>
      <c r="K876" s="54">
        <f>IF(J876=0,0,TRUNC((75/(J876+0.24)- IF($G876="w",Parameter!$B$3,Parameter!$D$3))/IF($G876="w",Parameter!$C$3,Parameter!$E$3)))</f>
        <v>0</v>
      </c>
      <c r="L876" s="105"/>
      <c r="M876" s="54">
        <f>IF(L876=0,0,TRUNC((100/(L876+0.24)- IF($G876="w",Parameter!$B$3,Parameter!$D$3))/IF($G876="w",Parameter!$C$3,Parameter!$E$3)))</f>
        <v>0</v>
      </c>
      <c r="N876" s="80"/>
      <c r="O876" s="79" t="s">
        <v>44</v>
      </c>
      <c r="P876" s="81"/>
      <c r="Q876" s="54">
        <f>IF($G876="m",0,IF(AND($P876=0,$N876=0),0,TRUNC((800/($N876*60+$P876)-IF($G876="w",Parameter!$B$6,Parameter!$D$6))/IF($G876="w",Parameter!$C$6,Parameter!$E$6))))</f>
        <v>0</v>
      </c>
      <c r="R876" s="106"/>
      <c r="S876" s="73">
        <f>IF(R876=0,0,TRUNC((2000/(R876)- IF(Q876="w",Parameter!$B$6,Parameter!$D$6))/IF(Q876="w",Parameter!$C$6,Parameter!$E$6)))</f>
        <v>0</v>
      </c>
      <c r="T876" s="106"/>
      <c r="U876" s="73">
        <f>IF(T876=0,0,TRUNC((2000/(T876)- IF(Q876="w",Parameter!$B$3,Parameter!$D$3))/IF(Q876="w",Parameter!$C$3,Parameter!$E$3)))</f>
        <v>0</v>
      </c>
      <c r="V876" s="80"/>
      <c r="W876" s="79" t="s">
        <v>44</v>
      </c>
      <c r="X876" s="81"/>
      <c r="Y876" s="54">
        <f>IF($G876="w",0,IF(AND($V876=0,$X876=0),0,TRUNC((1000/($V876*60+$X876)-IF($G876="w",Parameter!$B$6,Parameter!$D$6))/IF($G876="w",Parameter!$C$6,Parameter!$E$6))))</f>
        <v>0</v>
      </c>
      <c r="Z876" s="37"/>
      <c r="AA876" s="104">
        <f>IF(Z876=0,0,TRUNC((SQRT(Z876)- IF($G876="w",Parameter!$B$11,Parameter!$D$11))/IF($G876="w",Parameter!$C$11,Parameter!$E$11)))</f>
        <v>0</v>
      </c>
      <c r="AB876" s="105"/>
      <c r="AC876" s="104">
        <f>IF(AB876=0,0,TRUNC((SQRT(AB876)- IF($G876="w",Parameter!$B$10,Parameter!$D$10))/IF($G876="w",Parameter!$C$10,Parameter!$E$10)))</f>
        <v>0</v>
      </c>
      <c r="AD876" s="38"/>
      <c r="AE876" s="55">
        <f>IF(AD876=0,0,TRUNC((SQRT(AD876)- IF($G876="w",Parameter!$B$15,Parameter!$D$15))/IF($G876="w",Parameter!$C$15,Parameter!$E$15)))</f>
        <v>0</v>
      </c>
      <c r="AF876" s="32"/>
      <c r="AG876" s="55">
        <f>IF(AF876=0,0,TRUNC((SQRT(AF876)- IF($G876="w",Parameter!$B$12,Parameter!$D$12))/IF($G876="w",Parameter!$C$12,Parameter!$E$12)))</f>
        <v>0</v>
      </c>
      <c r="AH876" s="60">
        <f t="shared" si="183"/>
        <v>0</v>
      </c>
      <c r="AI876" s="61">
        <f>LOOKUP($F876,Urkunde!$A$2:$A$16,IF($G876="w",Urkunde!$B$2:$B$16,Urkunde!$D$2:$D$16))</f>
        <v>0</v>
      </c>
      <c r="AJ876" s="61">
        <f>LOOKUP($F876,Urkunde!$A$2:$A$16,IF($G876="w",Urkunde!$C$2:$C$16,Urkunde!$E$2:$E$16))</f>
        <v>0</v>
      </c>
      <c r="AK876" s="61" t="str">
        <f t="shared" si="184"/>
        <v>-</v>
      </c>
      <c r="AL876" s="29">
        <f t="shared" si="185"/>
        <v>0</v>
      </c>
      <c r="AM876" s="21">
        <f t="shared" si="186"/>
        <v>0</v>
      </c>
      <c r="AN876" s="21">
        <f t="shared" si="187"/>
        <v>0</v>
      </c>
      <c r="AO876" s="21">
        <f t="shared" si="188"/>
        <v>0</v>
      </c>
      <c r="AP876" s="21">
        <f t="shared" si="189"/>
        <v>0</v>
      </c>
      <c r="AQ876" s="21">
        <f t="shared" si="190"/>
        <v>0</v>
      </c>
      <c r="AR876" s="21">
        <f t="shared" si="191"/>
        <v>0</v>
      </c>
      <c r="AS876" s="21">
        <f t="shared" si="192"/>
        <v>0</v>
      </c>
      <c r="AT876" s="21">
        <f t="shared" si="193"/>
        <v>0</v>
      </c>
      <c r="AU876" s="21">
        <f t="shared" si="194"/>
        <v>0</v>
      </c>
      <c r="AV876" s="21">
        <f t="shared" si="195"/>
        <v>0</v>
      </c>
    </row>
    <row r="877" spans="1:48" ht="15.6" x14ac:dyDescent="0.3">
      <c r="A877" s="51"/>
      <c r="B877" s="50"/>
      <c r="C877" s="96"/>
      <c r="D877" s="96"/>
      <c r="E877" s="49"/>
      <c r="F877" s="52">
        <f t="shared" si="182"/>
        <v>0</v>
      </c>
      <c r="G877" s="48"/>
      <c r="H877" s="38"/>
      <c r="I877" s="54">
        <f>IF(H877=0,0,TRUNC((50/(H877+0.24)- IF($G877="w",Parameter!$B$3,Parameter!$D$3))/IF($G877="w",Parameter!$C$3,Parameter!$E$3)))</f>
        <v>0</v>
      </c>
      <c r="J877" s="105"/>
      <c r="K877" s="54">
        <f>IF(J877=0,0,TRUNC((75/(J877+0.24)- IF($G877="w",Parameter!$B$3,Parameter!$D$3))/IF($G877="w",Parameter!$C$3,Parameter!$E$3)))</f>
        <v>0</v>
      </c>
      <c r="L877" s="105"/>
      <c r="M877" s="54">
        <f>IF(L877=0,0,TRUNC((100/(L877+0.24)- IF($G877="w",Parameter!$B$3,Parameter!$D$3))/IF($G877="w",Parameter!$C$3,Parameter!$E$3)))</f>
        <v>0</v>
      </c>
      <c r="N877" s="80"/>
      <c r="O877" s="79" t="s">
        <v>44</v>
      </c>
      <c r="P877" s="81"/>
      <c r="Q877" s="54">
        <f>IF($G877="m",0,IF(AND($P877=0,$N877=0),0,TRUNC((800/($N877*60+$P877)-IF($G877="w",Parameter!$B$6,Parameter!$D$6))/IF($G877="w",Parameter!$C$6,Parameter!$E$6))))</f>
        <v>0</v>
      </c>
      <c r="R877" s="106"/>
      <c r="S877" s="73">
        <f>IF(R877=0,0,TRUNC((2000/(R877)- IF(Q877="w",Parameter!$B$6,Parameter!$D$6))/IF(Q877="w",Parameter!$C$6,Parameter!$E$6)))</f>
        <v>0</v>
      </c>
      <c r="T877" s="106"/>
      <c r="U877" s="73">
        <f>IF(T877=0,0,TRUNC((2000/(T877)- IF(Q877="w",Parameter!$B$3,Parameter!$D$3))/IF(Q877="w",Parameter!$C$3,Parameter!$E$3)))</f>
        <v>0</v>
      </c>
      <c r="V877" s="80"/>
      <c r="W877" s="79" t="s">
        <v>44</v>
      </c>
      <c r="X877" s="81"/>
      <c r="Y877" s="54">
        <f>IF($G877="w",0,IF(AND($V877=0,$X877=0),0,TRUNC((1000/($V877*60+$X877)-IF($G877="w",Parameter!$B$6,Parameter!$D$6))/IF($G877="w",Parameter!$C$6,Parameter!$E$6))))</f>
        <v>0</v>
      </c>
      <c r="Z877" s="37"/>
      <c r="AA877" s="104">
        <f>IF(Z877=0,0,TRUNC((SQRT(Z877)- IF($G877="w",Parameter!$B$11,Parameter!$D$11))/IF($G877="w",Parameter!$C$11,Parameter!$E$11)))</f>
        <v>0</v>
      </c>
      <c r="AB877" s="105"/>
      <c r="AC877" s="104">
        <f>IF(AB877=0,0,TRUNC((SQRT(AB877)- IF($G877="w",Parameter!$B$10,Parameter!$D$10))/IF($G877="w",Parameter!$C$10,Parameter!$E$10)))</f>
        <v>0</v>
      </c>
      <c r="AD877" s="38"/>
      <c r="AE877" s="55">
        <f>IF(AD877=0,0,TRUNC((SQRT(AD877)- IF($G877="w",Parameter!$B$15,Parameter!$D$15))/IF($G877="w",Parameter!$C$15,Parameter!$E$15)))</f>
        <v>0</v>
      </c>
      <c r="AF877" s="32"/>
      <c r="AG877" s="55">
        <f>IF(AF877=0,0,TRUNC((SQRT(AF877)- IF($G877="w",Parameter!$B$12,Parameter!$D$12))/IF($G877="w",Parameter!$C$12,Parameter!$E$12)))</f>
        <v>0</v>
      </c>
      <c r="AH877" s="60">
        <f t="shared" si="183"/>
        <v>0</v>
      </c>
      <c r="AI877" s="61">
        <f>LOOKUP($F877,Urkunde!$A$2:$A$16,IF($G877="w",Urkunde!$B$2:$B$16,Urkunde!$D$2:$D$16))</f>
        <v>0</v>
      </c>
      <c r="AJ877" s="61">
        <f>LOOKUP($F877,Urkunde!$A$2:$A$16,IF($G877="w",Urkunde!$C$2:$C$16,Urkunde!$E$2:$E$16))</f>
        <v>0</v>
      </c>
      <c r="AK877" s="61" t="str">
        <f t="shared" si="184"/>
        <v>-</v>
      </c>
      <c r="AL877" s="29">
        <f t="shared" si="185"/>
        <v>0</v>
      </c>
      <c r="AM877" s="21">
        <f t="shared" si="186"/>
        <v>0</v>
      </c>
      <c r="AN877" s="21">
        <f t="shared" si="187"/>
        <v>0</v>
      </c>
      <c r="AO877" s="21">
        <f t="shared" si="188"/>
        <v>0</v>
      </c>
      <c r="AP877" s="21">
        <f t="shared" si="189"/>
        <v>0</v>
      </c>
      <c r="AQ877" s="21">
        <f t="shared" si="190"/>
        <v>0</v>
      </c>
      <c r="AR877" s="21">
        <f t="shared" si="191"/>
        <v>0</v>
      </c>
      <c r="AS877" s="21">
        <f t="shared" si="192"/>
        <v>0</v>
      </c>
      <c r="AT877" s="21">
        <f t="shared" si="193"/>
        <v>0</v>
      </c>
      <c r="AU877" s="21">
        <f t="shared" si="194"/>
        <v>0</v>
      </c>
      <c r="AV877" s="21">
        <f t="shared" si="195"/>
        <v>0</v>
      </c>
    </row>
    <row r="878" spans="1:48" ht="15.6" x14ac:dyDescent="0.3">
      <c r="A878" s="51"/>
      <c r="B878" s="50"/>
      <c r="C878" s="96"/>
      <c r="D878" s="96"/>
      <c r="E878" s="49"/>
      <c r="F878" s="52">
        <f t="shared" si="182"/>
        <v>0</v>
      </c>
      <c r="G878" s="48"/>
      <c r="H878" s="38"/>
      <c r="I878" s="54">
        <f>IF(H878=0,0,TRUNC((50/(H878+0.24)- IF($G878="w",Parameter!$B$3,Parameter!$D$3))/IF($G878="w",Parameter!$C$3,Parameter!$E$3)))</f>
        <v>0</v>
      </c>
      <c r="J878" s="105"/>
      <c r="K878" s="54">
        <f>IF(J878=0,0,TRUNC((75/(J878+0.24)- IF($G878="w",Parameter!$B$3,Parameter!$D$3))/IF($G878="w",Parameter!$C$3,Parameter!$E$3)))</f>
        <v>0</v>
      </c>
      <c r="L878" s="105"/>
      <c r="M878" s="54">
        <f>IF(L878=0,0,TRUNC((100/(L878+0.24)- IF($G878="w",Parameter!$B$3,Parameter!$D$3))/IF($G878="w",Parameter!$C$3,Parameter!$E$3)))</f>
        <v>0</v>
      </c>
      <c r="N878" s="80"/>
      <c r="O878" s="79" t="s">
        <v>44</v>
      </c>
      <c r="P878" s="81"/>
      <c r="Q878" s="54">
        <f>IF($G878="m",0,IF(AND($P878=0,$N878=0),0,TRUNC((800/($N878*60+$P878)-IF($G878="w",Parameter!$B$6,Parameter!$D$6))/IF($G878="w",Parameter!$C$6,Parameter!$E$6))))</f>
        <v>0</v>
      </c>
      <c r="R878" s="106"/>
      <c r="S878" s="73">
        <f>IF(R878=0,0,TRUNC((2000/(R878)- IF(Q878="w",Parameter!$B$6,Parameter!$D$6))/IF(Q878="w",Parameter!$C$6,Parameter!$E$6)))</f>
        <v>0</v>
      </c>
      <c r="T878" s="106"/>
      <c r="U878" s="73">
        <f>IF(T878=0,0,TRUNC((2000/(T878)- IF(Q878="w",Parameter!$B$3,Parameter!$D$3))/IF(Q878="w",Parameter!$C$3,Parameter!$E$3)))</f>
        <v>0</v>
      </c>
      <c r="V878" s="80"/>
      <c r="W878" s="79" t="s">
        <v>44</v>
      </c>
      <c r="X878" s="81"/>
      <c r="Y878" s="54">
        <f>IF($G878="w",0,IF(AND($V878=0,$X878=0),0,TRUNC((1000/($V878*60+$X878)-IF($G878="w",Parameter!$B$6,Parameter!$D$6))/IF($G878="w",Parameter!$C$6,Parameter!$E$6))))</f>
        <v>0</v>
      </c>
      <c r="Z878" s="37"/>
      <c r="AA878" s="104">
        <f>IF(Z878=0,0,TRUNC((SQRT(Z878)- IF($G878="w",Parameter!$B$11,Parameter!$D$11))/IF($G878="w",Parameter!$C$11,Parameter!$E$11)))</f>
        <v>0</v>
      </c>
      <c r="AB878" s="105"/>
      <c r="AC878" s="104">
        <f>IF(AB878=0,0,TRUNC((SQRT(AB878)- IF($G878="w",Parameter!$B$10,Parameter!$D$10))/IF($G878="w",Parameter!$C$10,Parameter!$E$10)))</f>
        <v>0</v>
      </c>
      <c r="AD878" s="38"/>
      <c r="AE878" s="55">
        <f>IF(AD878=0,0,TRUNC((SQRT(AD878)- IF($G878="w",Parameter!$B$15,Parameter!$D$15))/IF($G878="w",Parameter!$C$15,Parameter!$E$15)))</f>
        <v>0</v>
      </c>
      <c r="AF878" s="32"/>
      <c r="AG878" s="55">
        <f>IF(AF878=0,0,TRUNC((SQRT(AF878)- IF($G878="w",Parameter!$B$12,Parameter!$D$12))/IF($G878="w",Parameter!$C$12,Parameter!$E$12)))</f>
        <v>0</v>
      </c>
      <c r="AH878" s="60">
        <f t="shared" si="183"/>
        <v>0</v>
      </c>
      <c r="AI878" s="61">
        <f>LOOKUP($F878,Urkunde!$A$2:$A$16,IF($G878="w",Urkunde!$B$2:$B$16,Urkunde!$D$2:$D$16))</f>
        <v>0</v>
      </c>
      <c r="AJ878" s="61">
        <f>LOOKUP($F878,Urkunde!$A$2:$A$16,IF($G878="w",Urkunde!$C$2:$C$16,Urkunde!$E$2:$E$16))</f>
        <v>0</v>
      </c>
      <c r="AK878" s="61" t="str">
        <f t="shared" si="184"/>
        <v>-</v>
      </c>
      <c r="AL878" s="29">
        <f t="shared" si="185"/>
        <v>0</v>
      </c>
      <c r="AM878" s="21">
        <f t="shared" si="186"/>
        <v>0</v>
      </c>
      <c r="AN878" s="21">
        <f t="shared" si="187"/>
        <v>0</v>
      </c>
      <c r="AO878" s="21">
        <f t="shared" si="188"/>
        <v>0</v>
      </c>
      <c r="AP878" s="21">
        <f t="shared" si="189"/>
        <v>0</v>
      </c>
      <c r="AQ878" s="21">
        <f t="shared" si="190"/>
        <v>0</v>
      </c>
      <c r="AR878" s="21">
        <f t="shared" si="191"/>
        <v>0</v>
      </c>
      <c r="AS878" s="21">
        <f t="shared" si="192"/>
        <v>0</v>
      </c>
      <c r="AT878" s="21">
        <f t="shared" si="193"/>
        <v>0</v>
      </c>
      <c r="AU878" s="21">
        <f t="shared" si="194"/>
        <v>0</v>
      </c>
      <c r="AV878" s="21">
        <f t="shared" si="195"/>
        <v>0</v>
      </c>
    </row>
    <row r="879" spans="1:48" ht="15.6" x14ac:dyDescent="0.3">
      <c r="A879" s="51"/>
      <c r="B879" s="50"/>
      <c r="C879" s="96"/>
      <c r="D879" s="96"/>
      <c r="E879" s="49"/>
      <c r="F879" s="52">
        <f t="shared" si="182"/>
        <v>0</v>
      </c>
      <c r="G879" s="48"/>
      <c r="H879" s="38"/>
      <c r="I879" s="54">
        <f>IF(H879=0,0,TRUNC((50/(H879+0.24)- IF($G879="w",Parameter!$B$3,Parameter!$D$3))/IF($G879="w",Parameter!$C$3,Parameter!$E$3)))</f>
        <v>0</v>
      </c>
      <c r="J879" s="105"/>
      <c r="K879" s="54">
        <f>IF(J879=0,0,TRUNC((75/(J879+0.24)- IF($G879="w",Parameter!$B$3,Parameter!$D$3))/IF($G879="w",Parameter!$C$3,Parameter!$E$3)))</f>
        <v>0</v>
      </c>
      <c r="L879" s="105"/>
      <c r="M879" s="54">
        <f>IF(L879=0,0,TRUNC((100/(L879+0.24)- IF($G879="w",Parameter!$B$3,Parameter!$D$3))/IF($G879="w",Parameter!$C$3,Parameter!$E$3)))</f>
        <v>0</v>
      </c>
      <c r="N879" s="80"/>
      <c r="O879" s="79" t="s">
        <v>44</v>
      </c>
      <c r="P879" s="81"/>
      <c r="Q879" s="54">
        <f>IF($G879="m",0,IF(AND($P879=0,$N879=0),0,TRUNC((800/($N879*60+$P879)-IF($G879="w",Parameter!$B$6,Parameter!$D$6))/IF($G879="w",Parameter!$C$6,Parameter!$E$6))))</f>
        <v>0</v>
      </c>
      <c r="R879" s="106"/>
      <c r="S879" s="73">
        <f>IF(R879=0,0,TRUNC((2000/(R879)- IF(Q879="w",Parameter!$B$6,Parameter!$D$6))/IF(Q879="w",Parameter!$C$6,Parameter!$E$6)))</f>
        <v>0</v>
      </c>
      <c r="T879" s="106"/>
      <c r="U879" s="73">
        <f>IF(T879=0,0,TRUNC((2000/(T879)- IF(Q879="w",Parameter!$B$3,Parameter!$D$3))/IF(Q879="w",Parameter!$C$3,Parameter!$E$3)))</f>
        <v>0</v>
      </c>
      <c r="V879" s="80"/>
      <c r="W879" s="79" t="s">
        <v>44</v>
      </c>
      <c r="X879" s="81"/>
      <c r="Y879" s="54">
        <f>IF($G879="w",0,IF(AND($V879=0,$X879=0),0,TRUNC((1000/($V879*60+$X879)-IF($G879="w",Parameter!$B$6,Parameter!$D$6))/IF($G879="w",Parameter!$C$6,Parameter!$E$6))))</f>
        <v>0</v>
      </c>
      <c r="Z879" s="37"/>
      <c r="AA879" s="104">
        <f>IF(Z879=0,0,TRUNC((SQRT(Z879)- IF($G879="w",Parameter!$B$11,Parameter!$D$11))/IF($G879="w",Parameter!$C$11,Parameter!$E$11)))</f>
        <v>0</v>
      </c>
      <c r="AB879" s="105"/>
      <c r="AC879" s="104">
        <f>IF(AB879=0,0,TRUNC((SQRT(AB879)- IF($G879="w",Parameter!$B$10,Parameter!$D$10))/IF($G879="w",Parameter!$C$10,Parameter!$E$10)))</f>
        <v>0</v>
      </c>
      <c r="AD879" s="38"/>
      <c r="AE879" s="55">
        <f>IF(AD879=0,0,TRUNC((SQRT(AD879)- IF($G879="w",Parameter!$B$15,Parameter!$D$15))/IF($G879="w",Parameter!$C$15,Parameter!$E$15)))</f>
        <v>0</v>
      </c>
      <c r="AF879" s="32"/>
      <c r="AG879" s="55">
        <f>IF(AF879=0,0,TRUNC((SQRT(AF879)- IF($G879="w",Parameter!$B$12,Parameter!$D$12))/IF($G879="w",Parameter!$C$12,Parameter!$E$12)))</f>
        <v>0</v>
      </c>
      <c r="AH879" s="60">
        <f t="shared" si="183"/>
        <v>0</v>
      </c>
      <c r="AI879" s="61">
        <f>LOOKUP($F879,Urkunde!$A$2:$A$16,IF($G879="w",Urkunde!$B$2:$B$16,Urkunde!$D$2:$D$16))</f>
        <v>0</v>
      </c>
      <c r="AJ879" s="61">
        <f>LOOKUP($F879,Urkunde!$A$2:$A$16,IF($G879="w",Urkunde!$C$2:$C$16,Urkunde!$E$2:$E$16))</f>
        <v>0</v>
      </c>
      <c r="AK879" s="61" t="str">
        <f t="shared" si="184"/>
        <v>-</v>
      </c>
      <c r="AL879" s="29">
        <f t="shared" si="185"/>
        <v>0</v>
      </c>
      <c r="AM879" s="21">
        <f t="shared" si="186"/>
        <v>0</v>
      </c>
      <c r="AN879" s="21">
        <f t="shared" si="187"/>
        <v>0</v>
      </c>
      <c r="AO879" s="21">
        <f t="shared" si="188"/>
        <v>0</v>
      </c>
      <c r="AP879" s="21">
        <f t="shared" si="189"/>
        <v>0</v>
      </c>
      <c r="AQ879" s="21">
        <f t="shared" si="190"/>
        <v>0</v>
      </c>
      <c r="AR879" s="21">
        <f t="shared" si="191"/>
        <v>0</v>
      </c>
      <c r="AS879" s="21">
        <f t="shared" si="192"/>
        <v>0</v>
      </c>
      <c r="AT879" s="21">
        <f t="shared" si="193"/>
        <v>0</v>
      </c>
      <c r="AU879" s="21">
        <f t="shared" si="194"/>
        <v>0</v>
      </c>
      <c r="AV879" s="21">
        <f t="shared" si="195"/>
        <v>0</v>
      </c>
    </row>
    <row r="880" spans="1:48" ht="15.6" x14ac:dyDescent="0.3">
      <c r="A880" s="51"/>
      <c r="B880" s="50"/>
      <c r="C880" s="96"/>
      <c r="D880" s="96"/>
      <c r="E880" s="49"/>
      <c r="F880" s="52">
        <f t="shared" si="182"/>
        <v>0</v>
      </c>
      <c r="G880" s="48"/>
      <c r="H880" s="38"/>
      <c r="I880" s="54">
        <f>IF(H880=0,0,TRUNC((50/(H880+0.24)- IF($G880="w",Parameter!$B$3,Parameter!$D$3))/IF($G880="w",Parameter!$C$3,Parameter!$E$3)))</f>
        <v>0</v>
      </c>
      <c r="J880" s="105"/>
      <c r="K880" s="54">
        <f>IF(J880=0,0,TRUNC((75/(J880+0.24)- IF($G880="w",Parameter!$B$3,Parameter!$D$3))/IF($G880="w",Parameter!$C$3,Parameter!$E$3)))</f>
        <v>0</v>
      </c>
      <c r="L880" s="105"/>
      <c r="M880" s="54">
        <f>IF(L880=0,0,TRUNC((100/(L880+0.24)- IF($G880="w",Parameter!$B$3,Parameter!$D$3))/IF($G880="w",Parameter!$C$3,Parameter!$E$3)))</f>
        <v>0</v>
      </c>
      <c r="N880" s="80"/>
      <c r="O880" s="79" t="s">
        <v>44</v>
      </c>
      <c r="P880" s="81"/>
      <c r="Q880" s="54">
        <f>IF($G880="m",0,IF(AND($P880=0,$N880=0),0,TRUNC((800/($N880*60+$P880)-IF($G880="w",Parameter!$B$6,Parameter!$D$6))/IF($G880="w",Parameter!$C$6,Parameter!$E$6))))</f>
        <v>0</v>
      </c>
      <c r="R880" s="106"/>
      <c r="S880" s="73">
        <f>IF(R880=0,0,TRUNC((2000/(R880)- IF(Q880="w",Parameter!$B$6,Parameter!$D$6))/IF(Q880="w",Parameter!$C$6,Parameter!$E$6)))</f>
        <v>0</v>
      </c>
      <c r="T880" s="106"/>
      <c r="U880" s="73">
        <f>IF(T880=0,0,TRUNC((2000/(T880)- IF(Q880="w",Parameter!$B$3,Parameter!$D$3))/IF(Q880="w",Parameter!$C$3,Parameter!$E$3)))</f>
        <v>0</v>
      </c>
      <c r="V880" s="80"/>
      <c r="W880" s="79" t="s">
        <v>44</v>
      </c>
      <c r="X880" s="81"/>
      <c r="Y880" s="54">
        <f>IF($G880="w",0,IF(AND($V880=0,$X880=0),0,TRUNC((1000/($V880*60+$X880)-IF($G880="w",Parameter!$B$6,Parameter!$D$6))/IF($G880="w",Parameter!$C$6,Parameter!$E$6))))</f>
        <v>0</v>
      </c>
      <c r="Z880" s="37"/>
      <c r="AA880" s="104">
        <f>IF(Z880=0,0,TRUNC((SQRT(Z880)- IF($G880="w",Parameter!$B$11,Parameter!$D$11))/IF($G880="w",Parameter!$C$11,Parameter!$E$11)))</f>
        <v>0</v>
      </c>
      <c r="AB880" s="105"/>
      <c r="AC880" s="104">
        <f>IF(AB880=0,0,TRUNC((SQRT(AB880)- IF($G880="w",Parameter!$B$10,Parameter!$D$10))/IF($G880="w",Parameter!$C$10,Parameter!$E$10)))</f>
        <v>0</v>
      </c>
      <c r="AD880" s="38"/>
      <c r="AE880" s="55">
        <f>IF(AD880=0,0,TRUNC((SQRT(AD880)- IF($G880="w",Parameter!$B$15,Parameter!$D$15))/IF($G880="w",Parameter!$C$15,Parameter!$E$15)))</f>
        <v>0</v>
      </c>
      <c r="AF880" s="32"/>
      <c r="AG880" s="55">
        <f>IF(AF880=0,0,TRUNC((SQRT(AF880)- IF($G880="w",Parameter!$B$12,Parameter!$D$12))/IF($G880="w",Parameter!$C$12,Parameter!$E$12)))</f>
        <v>0</v>
      </c>
      <c r="AH880" s="60">
        <f t="shared" si="183"/>
        <v>0</v>
      </c>
      <c r="AI880" s="61">
        <f>LOOKUP($F880,Urkunde!$A$2:$A$16,IF($G880="w",Urkunde!$B$2:$B$16,Urkunde!$D$2:$D$16))</f>
        <v>0</v>
      </c>
      <c r="AJ880" s="61">
        <f>LOOKUP($F880,Urkunde!$A$2:$A$16,IF($G880="w",Urkunde!$C$2:$C$16,Urkunde!$E$2:$E$16))</f>
        <v>0</v>
      </c>
      <c r="AK880" s="61" t="str">
        <f t="shared" si="184"/>
        <v>-</v>
      </c>
      <c r="AL880" s="29">
        <f t="shared" si="185"/>
        <v>0</v>
      </c>
      <c r="AM880" s="21">
        <f t="shared" si="186"/>
        <v>0</v>
      </c>
      <c r="AN880" s="21">
        <f t="shared" si="187"/>
        <v>0</v>
      </c>
      <c r="AO880" s="21">
        <f t="shared" si="188"/>
        <v>0</v>
      </c>
      <c r="AP880" s="21">
        <f t="shared" si="189"/>
        <v>0</v>
      </c>
      <c r="AQ880" s="21">
        <f t="shared" si="190"/>
        <v>0</v>
      </c>
      <c r="AR880" s="21">
        <f t="shared" si="191"/>
        <v>0</v>
      </c>
      <c r="AS880" s="21">
        <f t="shared" si="192"/>
        <v>0</v>
      </c>
      <c r="AT880" s="21">
        <f t="shared" si="193"/>
        <v>0</v>
      </c>
      <c r="AU880" s="21">
        <f t="shared" si="194"/>
        <v>0</v>
      </c>
      <c r="AV880" s="21">
        <f t="shared" si="195"/>
        <v>0</v>
      </c>
    </row>
    <row r="881" spans="1:48" ht="15.6" x14ac:dyDescent="0.3">
      <c r="A881" s="51"/>
      <c r="B881" s="50"/>
      <c r="C881" s="96"/>
      <c r="D881" s="96"/>
      <c r="E881" s="49"/>
      <c r="F881" s="52">
        <f t="shared" si="182"/>
        <v>0</v>
      </c>
      <c r="G881" s="48"/>
      <c r="H881" s="38"/>
      <c r="I881" s="54">
        <f>IF(H881=0,0,TRUNC((50/(H881+0.24)- IF($G881="w",Parameter!$B$3,Parameter!$D$3))/IF($G881="w",Parameter!$C$3,Parameter!$E$3)))</f>
        <v>0</v>
      </c>
      <c r="J881" s="105"/>
      <c r="K881" s="54">
        <f>IF(J881=0,0,TRUNC((75/(J881+0.24)- IF($G881="w",Parameter!$B$3,Parameter!$D$3))/IF($G881="w",Parameter!$C$3,Parameter!$E$3)))</f>
        <v>0</v>
      </c>
      <c r="L881" s="105"/>
      <c r="M881" s="54">
        <f>IF(L881=0,0,TRUNC((100/(L881+0.24)- IF($G881="w",Parameter!$B$3,Parameter!$D$3))/IF($G881="w",Parameter!$C$3,Parameter!$E$3)))</f>
        <v>0</v>
      </c>
      <c r="N881" s="80"/>
      <c r="O881" s="79" t="s">
        <v>44</v>
      </c>
      <c r="P881" s="81"/>
      <c r="Q881" s="54">
        <f>IF($G881="m",0,IF(AND($P881=0,$N881=0),0,TRUNC((800/($N881*60+$P881)-IF($G881="w",Parameter!$B$6,Parameter!$D$6))/IF($G881="w",Parameter!$C$6,Parameter!$E$6))))</f>
        <v>0</v>
      </c>
      <c r="R881" s="106"/>
      <c r="S881" s="73">
        <f>IF(R881=0,0,TRUNC((2000/(R881)- IF(Q881="w",Parameter!$B$6,Parameter!$D$6))/IF(Q881="w",Parameter!$C$6,Parameter!$E$6)))</f>
        <v>0</v>
      </c>
      <c r="T881" s="106"/>
      <c r="U881" s="73">
        <f>IF(T881=0,0,TRUNC((2000/(T881)- IF(Q881="w",Parameter!$B$3,Parameter!$D$3))/IF(Q881="w",Parameter!$C$3,Parameter!$E$3)))</f>
        <v>0</v>
      </c>
      <c r="V881" s="80"/>
      <c r="W881" s="79" t="s">
        <v>44</v>
      </c>
      <c r="X881" s="81"/>
      <c r="Y881" s="54">
        <f>IF($G881="w",0,IF(AND($V881=0,$X881=0),0,TRUNC((1000/($V881*60+$X881)-IF($G881="w",Parameter!$B$6,Parameter!$D$6))/IF($G881="w",Parameter!$C$6,Parameter!$E$6))))</f>
        <v>0</v>
      </c>
      <c r="Z881" s="37"/>
      <c r="AA881" s="104">
        <f>IF(Z881=0,0,TRUNC((SQRT(Z881)- IF($G881="w",Parameter!$B$11,Parameter!$D$11))/IF($G881="w",Parameter!$C$11,Parameter!$E$11)))</f>
        <v>0</v>
      </c>
      <c r="AB881" s="105"/>
      <c r="AC881" s="104">
        <f>IF(AB881=0,0,TRUNC((SQRT(AB881)- IF($G881="w",Parameter!$B$10,Parameter!$D$10))/IF($G881="w",Parameter!$C$10,Parameter!$E$10)))</f>
        <v>0</v>
      </c>
      <c r="AD881" s="38"/>
      <c r="AE881" s="55">
        <f>IF(AD881=0,0,TRUNC((SQRT(AD881)- IF($G881="w",Parameter!$B$15,Parameter!$D$15))/IF($G881="w",Parameter!$C$15,Parameter!$E$15)))</f>
        <v>0</v>
      </c>
      <c r="AF881" s="32"/>
      <c r="AG881" s="55">
        <f>IF(AF881=0,0,TRUNC((SQRT(AF881)- IF($G881="w",Parameter!$B$12,Parameter!$D$12))/IF($G881="w",Parameter!$C$12,Parameter!$E$12)))</f>
        <v>0</v>
      </c>
      <c r="AH881" s="60">
        <f t="shared" si="183"/>
        <v>0</v>
      </c>
      <c r="AI881" s="61">
        <f>LOOKUP($F881,Urkunde!$A$2:$A$16,IF($G881="w",Urkunde!$B$2:$B$16,Urkunde!$D$2:$D$16))</f>
        <v>0</v>
      </c>
      <c r="AJ881" s="61">
        <f>LOOKUP($F881,Urkunde!$A$2:$A$16,IF($G881="w",Urkunde!$C$2:$C$16,Urkunde!$E$2:$E$16))</f>
        <v>0</v>
      </c>
      <c r="AK881" s="61" t="str">
        <f t="shared" si="184"/>
        <v>-</v>
      </c>
      <c r="AL881" s="29">
        <f t="shared" si="185"/>
        <v>0</v>
      </c>
      <c r="AM881" s="21">
        <f t="shared" si="186"/>
        <v>0</v>
      </c>
      <c r="AN881" s="21">
        <f t="shared" si="187"/>
        <v>0</v>
      </c>
      <c r="AO881" s="21">
        <f t="shared" si="188"/>
        <v>0</v>
      </c>
      <c r="AP881" s="21">
        <f t="shared" si="189"/>
        <v>0</v>
      </c>
      <c r="AQ881" s="21">
        <f t="shared" si="190"/>
        <v>0</v>
      </c>
      <c r="AR881" s="21">
        <f t="shared" si="191"/>
        <v>0</v>
      </c>
      <c r="AS881" s="21">
        <f t="shared" si="192"/>
        <v>0</v>
      </c>
      <c r="AT881" s="21">
        <f t="shared" si="193"/>
        <v>0</v>
      </c>
      <c r="AU881" s="21">
        <f t="shared" si="194"/>
        <v>0</v>
      </c>
      <c r="AV881" s="21">
        <f t="shared" si="195"/>
        <v>0</v>
      </c>
    </row>
    <row r="882" spans="1:48" ht="15.6" x14ac:dyDescent="0.3">
      <c r="A882" s="51"/>
      <c r="B882" s="50"/>
      <c r="C882" s="96"/>
      <c r="D882" s="96"/>
      <c r="E882" s="49"/>
      <c r="F882" s="52">
        <f t="shared" si="182"/>
        <v>0</v>
      </c>
      <c r="G882" s="48"/>
      <c r="H882" s="38"/>
      <c r="I882" s="54">
        <f>IF(H882=0,0,TRUNC((50/(H882+0.24)- IF($G882="w",Parameter!$B$3,Parameter!$D$3))/IF($G882="w",Parameter!$C$3,Parameter!$E$3)))</f>
        <v>0</v>
      </c>
      <c r="J882" s="105"/>
      <c r="K882" s="54">
        <f>IF(J882=0,0,TRUNC((75/(J882+0.24)- IF($G882="w",Parameter!$B$3,Parameter!$D$3))/IF($G882="w",Parameter!$C$3,Parameter!$E$3)))</f>
        <v>0</v>
      </c>
      <c r="L882" s="105"/>
      <c r="M882" s="54">
        <f>IF(L882=0,0,TRUNC((100/(L882+0.24)- IF($G882="w",Parameter!$B$3,Parameter!$D$3))/IF($G882="w",Parameter!$C$3,Parameter!$E$3)))</f>
        <v>0</v>
      </c>
      <c r="N882" s="80"/>
      <c r="O882" s="79" t="s">
        <v>44</v>
      </c>
      <c r="P882" s="81"/>
      <c r="Q882" s="54">
        <f>IF($G882="m",0,IF(AND($P882=0,$N882=0),0,TRUNC((800/($N882*60+$P882)-IF($G882="w",Parameter!$B$6,Parameter!$D$6))/IF($G882="w",Parameter!$C$6,Parameter!$E$6))))</f>
        <v>0</v>
      </c>
      <c r="R882" s="106"/>
      <c r="S882" s="73">
        <f>IF(R882=0,0,TRUNC((2000/(R882)- IF(Q882="w",Parameter!$B$6,Parameter!$D$6))/IF(Q882="w",Parameter!$C$6,Parameter!$E$6)))</f>
        <v>0</v>
      </c>
      <c r="T882" s="106"/>
      <c r="U882" s="73">
        <f>IF(T882=0,0,TRUNC((2000/(T882)- IF(Q882="w",Parameter!$B$3,Parameter!$D$3))/IF(Q882="w",Parameter!$C$3,Parameter!$E$3)))</f>
        <v>0</v>
      </c>
      <c r="V882" s="80"/>
      <c r="W882" s="79" t="s">
        <v>44</v>
      </c>
      <c r="X882" s="81"/>
      <c r="Y882" s="54">
        <f>IF($G882="w",0,IF(AND($V882=0,$X882=0),0,TRUNC((1000/($V882*60+$X882)-IF($G882="w",Parameter!$B$6,Parameter!$D$6))/IF($G882="w",Parameter!$C$6,Parameter!$E$6))))</f>
        <v>0</v>
      </c>
      <c r="Z882" s="37"/>
      <c r="AA882" s="104">
        <f>IF(Z882=0,0,TRUNC((SQRT(Z882)- IF($G882="w",Parameter!$B$11,Parameter!$D$11))/IF($G882="w",Parameter!$C$11,Parameter!$E$11)))</f>
        <v>0</v>
      </c>
      <c r="AB882" s="105"/>
      <c r="AC882" s="104">
        <f>IF(AB882=0,0,TRUNC((SQRT(AB882)- IF($G882="w",Parameter!$B$10,Parameter!$D$10))/IF($G882="w",Parameter!$C$10,Parameter!$E$10)))</f>
        <v>0</v>
      </c>
      <c r="AD882" s="38"/>
      <c r="AE882" s="55">
        <f>IF(AD882=0,0,TRUNC((SQRT(AD882)- IF($G882="w",Parameter!$B$15,Parameter!$D$15))/IF($G882="w",Parameter!$C$15,Parameter!$E$15)))</f>
        <v>0</v>
      </c>
      <c r="AF882" s="32"/>
      <c r="AG882" s="55">
        <f>IF(AF882=0,0,TRUNC((SQRT(AF882)- IF($G882="w",Parameter!$B$12,Parameter!$D$12))/IF($G882="w",Parameter!$C$12,Parameter!$E$12)))</f>
        <v>0</v>
      </c>
      <c r="AH882" s="60">
        <f t="shared" si="183"/>
        <v>0</v>
      </c>
      <c r="AI882" s="61">
        <f>LOOKUP($F882,Urkunde!$A$2:$A$16,IF($G882="w",Urkunde!$B$2:$B$16,Urkunde!$D$2:$D$16))</f>
        <v>0</v>
      </c>
      <c r="AJ882" s="61">
        <f>LOOKUP($F882,Urkunde!$A$2:$A$16,IF($G882="w",Urkunde!$C$2:$C$16,Urkunde!$E$2:$E$16))</f>
        <v>0</v>
      </c>
      <c r="AK882" s="61" t="str">
        <f t="shared" si="184"/>
        <v>-</v>
      </c>
      <c r="AL882" s="29">
        <f t="shared" si="185"/>
        <v>0</v>
      </c>
      <c r="AM882" s="21">
        <f t="shared" si="186"/>
        <v>0</v>
      </c>
      <c r="AN882" s="21">
        <f t="shared" si="187"/>
        <v>0</v>
      </c>
      <c r="AO882" s="21">
        <f t="shared" si="188"/>
        <v>0</v>
      </c>
      <c r="AP882" s="21">
        <f t="shared" si="189"/>
        <v>0</v>
      </c>
      <c r="AQ882" s="21">
        <f t="shared" si="190"/>
        <v>0</v>
      </c>
      <c r="AR882" s="21">
        <f t="shared" si="191"/>
        <v>0</v>
      </c>
      <c r="AS882" s="21">
        <f t="shared" si="192"/>
        <v>0</v>
      </c>
      <c r="AT882" s="21">
        <f t="shared" si="193"/>
        <v>0</v>
      </c>
      <c r="AU882" s="21">
        <f t="shared" si="194"/>
        <v>0</v>
      </c>
      <c r="AV882" s="21">
        <f t="shared" si="195"/>
        <v>0</v>
      </c>
    </row>
    <row r="883" spans="1:48" ht="15.6" x14ac:dyDescent="0.3">
      <c r="A883" s="51"/>
      <c r="B883" s="50"/>
      <c r="C883" s="96"/>
      <c r="D883" s="96"/>
      <c r="E883" s="49"/>
      <c r="F883" s="52">
        <f t="shared" si="182"/>
        <v>0</v>
      </c>
      <c r="G883" s="48"/>
      <c r="H883" s="38"/>
      <c r="I883" s="54">
        <f>IF(H883=0,0,TRUNC((50/(H883+0.24)- IF($G883="w",Parameter!$B$3,Parameter!$D$3))/IF($G883="w",Parameter!$C$3,Parameter!$E$3)))</f>
        <v>0</v>
      </c>
      <c r="J883" s="105"/>
      <c r="K883" s="54">
        <f>IF(J883=0,0,TRUNC((75/(J883+0.24)- IF($G883="w",Parameter!$B$3,Parameter!$D$3))/IF($G883="w",Parameter!$C$3,Parameter!$E$3)))</f>
        <v>0</v>
      </c>
      <c r="L883" s="105"/>
      <c r="M883" s="54">
        <f>IF(L883=0,0,TRUNC((100/(L883+0.24)- IF($G883="w",Parameter!$B$3,Parameter!$D$3))/IF($G883="w",Parameter!$C$3,Parameter!$E$3)))</f>
        <v>0</v>
      </c>
      <c r="N883" s="80"/>
      <c r="O883" s="79" t="s">
        <v>44</v>
      </c>
      <c r="P883" s="81"/>
      <c r="Q883" s="54">
        <f>IF($G883="m",0,IF(AND($P883=0,$N883=0),0,TRUNC((800/($N883*60+$P883)-IF($G883="w",Parameter!$B$6,Parameter!$D$6))/IF($G883="w",Parameter!$C$6,Parameter!$E$6))))</f>
        <v>0</v>
      </c>
      <c r="R883" s="106"/>
      <c r="S883" s="73">
        <f>IF(R883=0,0,TRUNC((2000/(R883)- IF(Q883="w",Parameter!$B$6,Parameter!$D$6))/IF(Q883="w",Parameter!$C$6,Parameter!$E$6)))</f>
        <v>0</v>
      </c>
      <c r="T883" s="106"/>
      <c r="U883" s="73">
        <f>IF(T883=0,0,TRUNC((2000/(T883)- IF(Q883="w",Parameter!$B$3,Parameter!$D$3))/IF(Q883="w",Parameter!$C$3,Parameter!$E$3)))</f>
        <v>0</v>
      </c>
      <c r="V883" s="80"/>
      <c r="W883" s="79" t="s">
        <v>44</v>
      </c>
      <c r="X883" s="81"/>
      <c r="Y883" s="54">
        <f>IF($G883="w",0,IF(AND($V883=0,$X883=0),0,TRUNC((1000/($V883*60+$X883)-IF($G883="w",Parameter!$B$6,Parameter!$D$6))/IF($G883="w",Parameter!$C$6,Parameter!$E$6))))</f>
        <v>0</v>
      </c>
      <c r="Z883" s="37"/>
      <c r="AA883" s="104">
        <f>IF(Z883=0,0,TRUNC((SQRT(Z883)- IF($G883="w",Parameter!$B$11,Parameter!$D$11))/IF($G883="w",Parameter!$C$11,Parameter!$E$11)))</f>
        <v>0</v>
      </c>
      <c r="AB883" s="105"/>
      <c r="AC883" s="104">
        <f>IF(AB883=0,0,TRUNC((SQRT(AB883)- IF($G883="w",Parameter!$B$10,Parameter!$D$10))/IF($G883="w",Parameter!$C$10,Parameter!$E$10)))</f>
        <v>0</v>
      </c>
      <c r="AD883" s="38"/>
      <c r="AE883" s="55">
        <f>IF(AD883=0,0,TRUNC((SQRT(AD883)- IF($G883="w",Parameter!$B$15,Parameter!$D$15))/IF($G883="w",Parameter!$C$15,Parameter!$E$15)))</f>
        <v>0</v>
      </c>
      <c r="AF883" s="32"/>
      <c r="AG883" s="55">
        <f>IF(AF883=0,0,TRUNC((SQRT(AF883)- IF($G883="w",Parameter!$B$12,Parameter!$D$12))/IF($G883="w",Parameter!$C$12,Parameter!$E$12)))</f>
        <v>0</v>
      </c>
      <c r="AH883" s="60">
        <f t="shared" si="183"/>
        <v>0</v>
      </c>
      <c r="AI883" s="61">
        <f>LOOKUP($F883,Urkunde!$A$2:$A$16,IF($G883="w",Urkunde!$B$2:$B$16,Urkunde!$D$2:$D$16))</f>
        <v>0</v>
      </c>
      <c r="AJ883" s="61">
        <f>LOOKUP($F883,Urkunde!$A$2:$A$16,IF($G883="w",Urkunde!$C$2:$C$16,Urkunde!$E$2:$E$16))</f>
        <v>0</v>
      </c>
      <c r="AK883" s="61" t="str">
        <f t="shared" si="184"/>
        <v>-</v>
      </c>
      <c r="AL883" s="29">
        <f t="shared" si="185"/>
        <v>0</v>
      </c>
      <c r="AM883" s="21">
        <f t="shared" si="186"/>
        <v>0</v>
      </c>
      <c r="AN883" s="21">
        <f t="shared" si="187"/>
        <v>0</v>
      </c>
      <c r="AO883" s="21">
        <f t="shared" si="188"/>
        <v>0</v>
      </c>
      <c r="AP883" s="21">
        <f t="shared" si="189"/>
        <v>0</v>
      </c>
      <c r="AQ883" s="21">
        <f t="shared" si="190"/>
        <v>0</v>
      </c>
      <c r="AR883" s="21">
        <f t="shared" si="191"/>
        <v>0</v>
      </c>
      <c r="AS883" s="21">
        <f t="shared" si="192"/>
        <v>0</v>
      </c>
      <c r="AT883" s="21">
        <f t="shared" si="193"/>
        <v>0</v>
      </c>
      <c r="AU883" s="21">
        <f t="shared" si="194"/>
        <v>0</v>
      </c>
      <c r="AV883" s="21">
        <f t="shared" si="195"/>
        <v>0</v>
      </c>
    </row>
    <row r="884" spans="1:48" ht="15.6" x14ac:dyDescent="0.3">
      <c r="A884" s="51"/>
      <c r="B884" s="50"/>
      <c r="C884" s="96"/>
      <c r="D884" s="96"/>
      <c r="E884" s="49"/>
      <c r="F884" s="52">
        <f t="shared" si="182"/>
        <v>0</v>
      </c>
      <c r="G884" s="48"/>
      <c r="H884" s="38"/>
      <c r="I884" s="54">
        <f>IF(H884=0,0,TRUNC((50/(H884+0.24)- IF($G884="w",Parameter!$B$3,Parameter!$D$3))/IF($G884="w",Parameter!$C$3,Parameter!$E$3)))</f>
        <v>0</v>
      </c>
      <c r="J884" s="105"/>
      <c r="K884" s="54">
        <f>IF(J884=0,0,TRUNC((75/(J884+0.24)- IF($G884="w",Parameter!$B$3,Parameter!$D$3))/IF($G884="w",Parameter!$C$3,Parameter!$E$3)))</f>
        <v>0</v>
      </c>
      <c r="L884" s="105"/>
      <c r="M884" s="54">
        <f>IF(L884=0,0,TRUNC((100/(L884+0.24)- IF($G884="w",Parameter!$B$3,Parameter!$D$3))/IF($G884="w",Parameter!$C$3,Parameter!$E$3)))</f>
        <v>0</v>
      </c>
      <c r="N884" s="80"/>
      <c r="O884" s="79" t="s">
        <v>44</v>
      </c>
      <c r="P884" s="81"/>
      <c r="Q884" s="54">
        <f>IF($G884="m",0,IF(AND($P884=0,$N884=0),0,TRUNC((800/($N884*60+$P884)-IF($G884="w",Parameter!$B$6,Parameter!$D$6))/IF($G884="w",Parameter!$C$6,Parameter!$E$6))))</f>
        <v>0</v>
      </c>
      <c r="R884" s="106"/>
      <c r="S884" s="73">
        <f>IF(R884=0,0,TRUNC((2000/(R884)- IF(Q884="w",Parameter!$B$6,Parameter!$D$6))/IF(Q884="w",Parameter!$C$6,Parameter!$E$6)))</f>
        <v>0</v>
      </c>
      <c r="T884" s="106"/>
      <c r="U884" s="73">
        <f>IF(T884=0,0,TRUNC((2000/(T884)- IF(Q884="w",Parameter!$B$3,Parameter!$D$3))/IF(Q884="w",Parameter!$C$3,Parameter!$E$3)))</f>
        <v>0</v>
      </c>
      <c r="V884" s="80"/>
      <c r="W884" s="79" t="s">
        <v>44</v>
      </c>
      <c r="X884" s="81"/>
      <c r="Y884" s="54">
        <f>IF($G884="w",0,IF(AND($V884=0,$X884=0),0,TRUNC((1000/($V884*60+$X884)-IF($G884="w",Parameter!$B$6,Parameter!$D$6))/IF($G884="w",Parameter!$C$6,Parameter!$E$6))))</f>
        <v>0</v>
      </c>
      <c r="Z884" s="37"/>
      <c r="AA884" s="104">
        <f>IF(Z884=0,0,TRUNC((SQRT(Z884)- IF($G884="w",Parameter!$B$11,Parameter!$D$11))/IF($G884="w",Parameter!$C$11,Parameter!$E$11)))</f>
        <v>0</v>
      </c>
      <c r="AB884" s="105"/>
      <c r="AC884" s="104">
        <f>IF(AB884=0,0,TRUNC((SQRT(AB884)- IF($G884="w",Parameter!$B$10,Parameter!$D$10))/IF($G884="w",Parameter!$C$10,Parameter!$E$10)))</f>
        <v>0</v>
      </c>
      <c r="AD884" s="38"/>
      <c r="AE884" s="55">
        <f>IF(AD884=0,0,TRUNC((SQRT(AD884)- IF($G884="w",Parameter!$B$15,Parameter!$D$15))/IF($G884="w",Parameter!$C$15,Parameter!$E$15)))</f>
        <v>0</v>
      </c>
      <c r="AF884" s="32"/>
      <c r="AG884" s="55">
        <f>IF(AF884=0,0,TRUNC((SQRT(AF884)- IF($G884="w",Parameter!$B$12,Parameter!$D$12))/IF($G884="w",Parameter!$C$12,Parameter!$E$12)))</f>
        <v>0</v>
      </c>
      <c r="AH884" s="60">
        <f t="shared" si="183"/>
        <v>0</v>
      </c>
      <c r="AI884" s="61">
        <f>LOOKUP($F884,Urkunde!$A$2:$A$16,IF($G884="w",Urkunde!$B$2:$B$16,Urkunde!$D$2:$D$16))</f>
        <v>0</v>
      </c>
      <c r="AJ884" s="61">
        <f>LOOKUP($F884,Urkunde!$A$2:$A$16,IF($G884="w",Urkunde!$C$2:$C$16,Urkunde!$E$2:$E$16))</f>
        <v>0</v>
      </c>
      <c r="AK884" s="61" t="str">
        <f t="shared" si="184"/>
        <v>-</v>
      </c>
      <c r="AL884" s="29">
        <f t="shared" si="185"/>
        <v>0</v>
      </c>
      <c r="AM884" s="21">
        <f t="shared" si="186"/>
        <v>0</v>
      </c>
      <c r="AN884" s="21">
        <f t="shared" si="187"/>
        <v>0</v>
      </c>
      <c r="AO884" s="21">
        <f t="shared" si="188"/>
        <v>0</v>
      </c>
      <c r="AP884" s="21">
        <f t="shared" si="189"/>
        <v>0</v>
      </c>
      <c r="AQ884" s="21">
        <f t="shared" si="190"/>
        <v>0</v>
      </c>
      <c r="AR884" s="21">
        <f t="shared" si="191"/>
        <v>0</v>
      </c>
      <c r="AS884" s="21">
        <f t="shared" si="192"/>
        <v>0</v>
      </c>
      <c r="AT884" s="21">
        <f t="shared" si="193"/>
        <v>0</v>
      </c>
      <c r="AU884" s="21">
        <f t="shared" si="194"/>
        <v>0</v>
      </c>
      <c r="AV884" s="21">
        <f t="shared" si="195"/>
        <v>0</v>
      </c>
    </row>
    <row r="885" spans="1:48" ht="15.6" x14ac:dyDescent="0.3">
      <c r="A885" s="51"/>
      <c r="B885" s="50"/>
      <c r="C885" s="96"/>
      <c r="D885" s="96"/>
      <c r="E885" s="49"/>
      <c r="F885" s="52">
        <f t="shared" si="182"/>
        <v>0</v>
      </c>
      <c r="G885" s="48"/>
      <c r="H885" s="38"/>
      <c r="I885" s="54">
        <f>IF(H885=0,0,TRUNC((50/(H885+0.24)- IF($G885="w",Parameter!$B$3,Parameter!$D$3))/IF($G885="w",Parameter!$C$3,Parameter!$E$3)))</f>
        <v>0</v>
      </c>
      <c r="J885" s="105"/>
      <c r="K885" s="54">
        <f>IF(J885=0,0,TRUNC((75/(J885+0.24)- IF($G885="w",Parameter!$B$3,Parameter!$D$3))/IF($G885="w",Parameter!$C$3,Parameter!$E$3)))</f>
        <v>0</v>
      </c>
      <c r="L885" s="105"/>
      <c r="M885" s="54">
        <f>IF(L885=0,0,TRUNC((100/(L885+0.24)- IF($G885="w",Parameter!$B$3,Parameter!$D$3))/IF($G885="w",Parameter!$C$3,Parameter!$E$3)))</f>
        <v>0</v>
      </c>
      <c r="N885" s="80"/>
      <c r="O885" s="79" t="s">
        <v>44</v>
      </c>
      <c r="P885" s="81"/>
      <c r="Q885" s="54">
        <f>IF($G885="m",0,IF(AND($P885=0,$N885=0),0,TRUNC((800/($N885*60+$P885)-IF($G885="w",Parameter!$B$6,Parameter!$D$6))/IF($G885="w",Parameter!$C$6,Parameter!$E$6))))</f>
        <v>0</v>
      </c>
      <c r="R885" s="106"/>
      <c r="S885" s="73">
        <f>IF(R885=0,0,TRUNC((2000/(R885)- IF(Q885="w",Parameter!$B$6,Parameter!$D$6))/IF(Q885="w",Parameter!$C$6,Parameter!$E$6)))</f>
        <v>0</v>
      </c>
      <c r="T885" s="106"/>
      <c r="U885" s="73">
        <f>IF(T885=0,0,TRUNC((2000/(T885)- IF(Q885="w",Parameter!$B$3,Parameter!$D$3))/IF(Q885="w",Parameter!$C$3,Parameter!$E$3)))</f>
        <v>0</v>
      </c>
      <c r="V885" s="80"/>
      <c r="W885" s="79" t="s">
        <v>44</v>
      </c>
      <c r="X885" s="81"/>
      <c r="Y885" s="54">
        <f>IF($G885="w",0,IF(AND($V885=0,$X885=0),0,TRUNC((1000/($V885*60+$X885)-IF($G885="w",Parameter!$B$6,Parameter!$D$6))/IF($G885="w",Parameter!$C$6,Parameter!$E$6))))</f>
        <v>0</v>
      </c>
      <c r="Z885" s="37"/>
      <c r="AA885" s="104">
        <f>IF(Z885=0,0,TRUNC((SQRT(Z885)- IF($G885="w",Parameter!$B$11,Parameter!$D$11))/IF($G885="w",Parameter!$C$11,Parameter!$E$11)))</f>
        <v>0</v>
      </c>
      <c r="AB885" s="105"/>
      <c r="AC885" s="104">
        <f>IF(AB885=0,0,TRUNC((SQRT(AB885)- IF($G885="w",Parameter!$B$10,Parameter!$D$10))/IF($G885="w",Parameter!$C$10,Parameter!$E$10)))</f>
        <v>0</v>
      </c>
      <c r="AD885" s="38"/>
      <c r="AE885" s="55">
        <f>IF(AD885=0,0,TRUNC((SQRT(AD885)- IF($G885="w",Parameter!$B$15,Parameter!$D$15))/IF($G885="w",Parameter!$C$15,Parameter!$E$15)))</f>
        <v>0</v>
      </c>
      <c r="AF885" s="32"/>
      <c r="AG885" s="55">
        <f>IF(AF885=0,0,TRUNC((SQRT(AF885)- IF($G885="w",Parameter!$B$12,Parameter!$D$12))/IF($G885="w",Parameter!$C$12,Parameter!$E$12)))</f>
        <v>0</v>
      </c>
      <c r="AH885" s="60">
        <f t="shared" si="183"/>
        <v>0</v>
      </c>
      <c r="AI885" s="61">
        <f>LOOKUP($F885,Urkunde!$A$2:$A$16,IF($G885="w",Urkunde!$B$2:$B$16,Urkunde!$D$2:$D$16))</f>
        <v>0</v>
      </c>
      <c r="AJ885" s="61">
        <f>LOOKUP($F885,Urkunde!$A$2:$A$16,IF($G885="w",Urkunde!$C$2:$C$16,Urkunde!$E$2:$E$16))</f>
        <v>0</v>
      </c>
      <c r="AK885" s="61" t="str">
        <f t="shared" si="184"/>
        <v>-</v>
      </c>
      <c r="AL885" s="29">
        <f t="shared" si="185"/>
        <v>0</v>
      </c>
      <c r="AM885" s="21">
        <f t="shared" si="186"/>
        <v>0</v>
      </c>
      <c r="AN885" s="21">
        <f t="shared" si="187"/>
        <v>0</v>
      </c>
      <c r="AO885" s="21">
        <f t="shared" si="188"/>
        <v>0</v>
      </c>
      <c r="AP885" s="21">
        <f t="shared" si="189"/>
        <v>0</v>
      </c>
      <c r="AQ885" s="21">
        <f t="shared" si="190"/>
        <v>0</v>
      </c>
      <c r="AR885" s="21">
        <f t="shared" si="191"/>
        <v>0</v>
      </c>
      <c r="AS885" s="21">
        <f t="shared" si="192"/>
        <v>0</v>
      </c>
      <c r="AT885" s="21">
        <f t="shared" si="193"/>
        <v>0</v>
      </c>
      <c r="AU885" s="21">
        <f t="shared" si="194"/>
        <v>0</v>
      </c>
      <c r="AV885" s="21">
        <f t="shared" si="195"/>
        <v>0</v>
      </c>
    </row>
    <row r="886" spans="1:48" ht="15.6" x14ac:dyDescent="0.3">
      <c r="A886" s="51"/>
      <c r="B886" s="50"/>
      <c r="C886" s="96"/>
      <c r="D886" s="96"/>
      <c r="E886" s="49"/>
      <c r="F886" s="52">
        <f t="shared" si="182"/>
        <v>0</v>
      </c>
      <c r="G886" s="48"/>
      <c r="H886" s="38"/>
      <c r="I886" s="54">
        <f>IF(H886=0,0,TRUNC((50/(H886+0.24)- IF($G886="w",Parameter!$B$3,Parameter!$D$3))/IF($G886="w",Parameter!$C$3,Parameter!$E$3)))</f>
        <v>0</v>
      </c>
      <c r="J886" s="105"/>
      <c r="K886" s="54">
        <f>IF(J886=0,0,TRUNC((75/(J886+0.24)- IF($G886="w",Parameter!$B$3,Parameter!$D$3))/IF($G886="w",Parameter!$C$3,Parameter!$E$3)))</f>
        <v>0</v>
      </c>
      <c r="L886" s="105"/>
      <c r="M886" s="54">
        <f>IF(L886=0,0,TRUNC((100/(L886+0.24)- IF($G886="w",Parameter!$B$3,Parameter!$D$3))/IF($G886="w",Parameter!$C$3,Parameter!$E$3)))</f>
        <v>0</v>
      </c>
      <c r="N886" s="80"/>
      <c r="O886" s="79" t="s">
        <v>44</v>
      </c>
      <c r="P886" s="81"/>
      <c r="Q886" s="54">
        <f>IF($G886="m",0,IF(AND($P886=0,$N886=0),0,TRUNC((800/($N886*60+$P886)-IF($G886="w",Parameter!$B$6,Parameter!$D$6))/IF($G886="w",Parameter!$C$6,Parameter!$E$6))))</f>
        <v>0</v>
      </c>
      <c r="R886" s="106"/>
      <c r="S886" s="73">
        <f>IF(R886=0,0,TRUNC((2000/(R886)- IF(Q886="w",Parameter!$B$6,Parameter!$D$6))/IF(Q886="w",Parameter!$C$6,Parameter!$E$6)))</f>
        <v>0</v>
      </c>
      <c r="T886" s="106"/>
      <c r="U886" s="73">
        <f>IF(T886=0,0,TRUNC((2000/(T886)- IF(Q886="w",Parameter!$B$3,Parameter!$D$3))/IF(Q886="w",Parameter!$C$3,Parameter!$E$3)))</f>
        <v>0</v>
      </c>
      <c r="V886" s="80"/>
      <c r="W886" s="79" t="s">
        <v>44</v>
      </c>
      <c r="X886" s="81"/>
      <c r="Y886" s="54">
        <f>IF($G886="w",0,IF(AND($V886=0,$X886=0),0,TRUNC((1000/($V886*60+$X886)-IF($G886="w",Parameter!$B$6,Parameter!$D$6))/IF($G886="w",Parameter!$C$6,Parameter!$E$6))))</f>
        <v>0</v>
      </c>
      <c r="Z886" s="37"/>
      <c r="AA886" s="104">
        <f>IF(Z886=0,0,TRUNC((SQRT(Z886)- IF($G886="w",Parameter!$B$11,Parameter!$D$11))/IF($G886="w",Parameter!$C$11,Parameter!$E$11)))</f>
        <v>0</v>
      </c>
      <c r="AB886" s="105"/>
      <c r="AC886" s="104">
        <f>IF(AB886=0,0,TRUNC((SQRT(AB886)- IF($G886="w",Parameter!$B$10,Parameter!$D$10))/IF($G886="w",Parameter!$C$10,Parameter!$E$10)))</f>
        <v>0</v>
      </c>
      <c r="AD886" s="38"/>
      <c r="AE886" s="55">
        <f>IF(AD886=0,0,TRUNC((SQRT(AD886)- IF($G886="w",Parameter!$B$15,Parameter!$D$15))/IF($G886="w",Parameter!$C$15,Parameter!$E$15)))</f>
        <v>0</v>
      </c>
      <c r="AF886" s="32"/>
      <c r="AG886" s="55">
        <f>IF(AF886=0,0,TRUNC((SQRT(AF886)- IF($G886="w",Parameter!$B$12,Parameter!$D$12))/IF($G886="w",Parameter!$C$12,Parameter!$E$12)))</f>
        <v>0</v>
      </c>
      <c r="AH886" s="60">
        <f t="shared" si="183"/>
        <v>0</v>
      </c>
      <c r="AI886" s="61">
        <f>LOOKUP($F886,Urkunde!$A$2:$A$16,IF($G886="w",Urkunde!$B$2:$B$16,Urkunde!$D$2:$D$16))</f>
        <v>0</v>
      </c>
      <c r="AJ886" s="61">
        <f>LOOKUP($F886,Urkunde!$A$2:$A$16,IF($G886="w",Urkunde!$C$2:$C$16,Urkunde!$E$2:$E$16))</f>
        <v>0</v>
      </c>
      <c r="AK886" s="61" t="str">
        <f t="shared" si="184"/>
        <v>-</v>
      </c>
      <c r="AL886" s="29">
        <f t="shared" si="185"/>
        <v>0</v>
      </c>
      <c r="AM886" s="21">
        <f t="shared" si="186"/>
        <v>0</v>
      </c>
      <c r="AN886" s="21">
        <f t="shared" si="187"/>
        <v>0</v>
      </c>
      <c r="AO886" s="21">
        <f t="shared" si="188"/>
        <v>0</v>
      </c>
      <c r="AP886" s="21">
        <f t="shared" si="189"/>
        <v>0</v>
      </c>
      <c r="AQ886" s="21">
        <f t="shared" si="190"/>
        <v>0</v>
      </c>
      <c r="AR886" s="21">
        <f t="shared" si="191"/>
        <v>0</v>
      </c>
      <c r="AS886" s="21">
        <f t="shared" si="192"/>
        <v>0</v>
      </c>
      <c r="AT886" s="21">
        <f t="shared" si="193"/>
        <v>0</v>
      </c>
      <c r="AU886" s="21">
        <f t="shared" si="194"/>
        <v>0</v>
      </c>
      <c r="AV886" s="21">
        <f t="shared" si="195"/>
        <v>0</v>
      </c>
    </row>
    <row r="887" spans="1:48" ht="15.6" x14ac:dyDescent="0.3">
      <c r="A887" s="51"/>
      <c r="B887" s="50"/>
      <c r="C887" s="96"/>
      <c r="D887" s="96"/>
      <c r="E887" s="49"/>
      <c r="F887" s="52">
        <f t="shared" si="182"/>
        <v>0</v>
      </c>
      <c r="G887" s="48"/>
      <c r="H887" s="38"/>
      <c r="I887" s="54">
        <f>IF(H887=0,0,TRUNC((50/(H887+0.24)- IF($G887="w",Parameter!$B$3,Parameter!$D$3))/IF($G887="w",Parameter!$C$3,Parameter!$E$3)))</f>
        <v>0</v>
      </c>
      <c r="J887" s="105"/>
      <c r="K887" s="54">
        <f>IF(J887=0,0,TRUNC((75/(J887+0.24)- IF($G887="w",Parameter!$B$3,Parameter!$D$3))/IF($G887="w",Parameter!$C$3,Parameter!$E$3)))</f>
        <v>0</v>
      </c>
      <c r="L887" s="105"/>
      <c r="M887" s="54">
        <f>IF(L887=0,0,TRUNC((100/(L887+0.24)- IF($G887="w",Parameter!$B$3,Parameter!$D$3))/IF($G887="w",Parameter!$C$3,Parameter!$E$3)))</f>
        <v>0</v>
      </c>
      <c r="N887" s="80"/>
      <c r="O887" s="79" t="s">
        <v>44</v>
      </c>
      <c r="P887" s="81"/>
      <c r="Q887" s="54">
        <f>IF($G887="m",0,IF(AND($P887=0,$N887=0),0,TRUNC((800/($N887*60+$P887)-IF($G887="w",Parameter!$B$6,Parameter!$D$6))/IF($G887="w",Parameter!$C$6,Parameter!$E$6))))</f>
        <v>0</v>
      </c>
      <c r="R887" s="106"/>
      <c r="S887" s="73">
        <f>IF(R887=0,0,TRUNC((2000/(R887)- IF(Q887="w",Parameter!$B$6,Parameter!$D$6))/IF(Q887="w",Parameter!$C$6,Parameter!$E$6)))</f>
        <v>0</v>
      </c>
      <c r="T887" s="106"/>
      <c r="U887" s="73">
        <f>IF(T887=0,0,TRUNC((2000/(T887)- IF(Q887="w",Parameter!$B$3,Parameter!$D$3))/IF(Q887="w",Parameter!$C$3,Parameter!$E$3)))</f>
        <v>0</v>
      </c>
      <c r="V887" s="80"/>
      <c r="W887" s="79" t="s">
        <v>44</v>
      </c>
      <c r="X887" s="81"/>
      <c r="Y887" s="54">
        <f>IF($G887="w",0,IF(AND($V887=0,$X887=0),0,TRUNC((1000/($V887*60+$X887)-IF($G887="w",Parameter!$B$6,Parameter!$D$6))/IF($G887="w",Parameter!$C$6,Parameter!$E$6))))</f>
        <v>0</v>
      </c>
      <c r="Z887" s="37"/>
      <c r="AA887" s="104">
        <f>IF(Z887=0,0,TRUNC((SQRT(Z887)- IF($G887="w",Parameter!$B$11,Parameter!$D$11))/IF($G887="w",Parameter!$C$11,Parameter!$E$11)))</f>
        <v>0</v>
      </c>
      <c r="AB887" s="105"/>
      <c r="AC887" s="104">
        <f>IF(AB887=0,0,TRUNC((SQRT(AB887)- IF($G887="w",Parameter!$B$10,Parameter!$D$10))/IF($G887="w",Parameter!$C$10,Parameter!$E$10)))</f>
        <v>0</v>
      </c>
      <c r="AD887" s="38"/>
      <c r="AE887" s="55">
        <f>IF(AD887=0,0,TRUNC((SQRT(AD887)- IF($G887="w",Parameter!$B$15,Parameter!$D$15))/IF($G887="w",Parameter!$C$15,Parameter!$E$15)))</f>
        <v>0</v>
      </c>
      <c r="AF887" s="32"/>
      <c r="AG887" s="55">
        <f>IF(AF887=0,0,TRUNC((SQRT(AF887)- IF($G887="w",Parameter!$B$12,Parameter!$D$12))/IF($G887="w",Parameter!$C$12,Parameter!$E$12)))</f>
        <v>0</v>
      </c>
      <c r="AH887" s="60">
        <f t="shared" si="183"/>
        <v>0</v>
      </c>
      <c r="AI887" s="61">
        <f>LOOKUP($F887,Urkunde!$A$2:$A$16,IF($G887="w",Urkunde!$B$2:$B$16,Urkunde!$D$2:$D$16))</f>
        <v>0</v>
      </c>
      <c r="AJ887" s="61">
        <f>LOOKUP($F887,Urkunde!$A$2:$A$16,IF($G887="w",Urkunde!$C$2:$C$16,Urkunde!$E$2:$E$16))</f>
        <v>0</v>
      </c>
      <c r="AK887" s="61" t="str">
        <f t="shared" si="184"/>
        <v>-</v>
      </c>
      <c r="AL887" s="29">
        <f t="shared" si="185"/>
        <v>0</v>
      </c>
      <c r="AM887" s="21">
        <f t="shared" si="186"/>
        <v>0</v>
      </c>
      <c r="AN887" s="21">
        <f t="shared" si="187"/>
        <v>0</v>
      </c>
      <c r="AO887" s="21">
        <f t="shared" si="188"/>
        <v>0</v>
      </c>
      <c r="AP887" s="21">
        <f t="shared" si="189"/>
        <v>0</v>
      </c>
      <c r="AQ887" s="21">
        <f t="shared" si="190"/>
        <v>0</v>
      </c>
      <c r="AR887" s="21">
        <f t="shared" si="191"/>
        <v>0</v>
      </c>
      <c r="AS887" s="21">
        <f t="shared" si="192"/>
        <v>0</v>
      </c>
      <c r="AT887" s="21">
        <f t="shared" si="193"/>
        <v>0</v>
      </c>
      <c r="AU887" s="21">
        <f t="shared" si="194"/>
        <v>0</v>
      </c>
      <c r="AV887" s="21">
        <f t="shared" si="195"/>
        <v>0</v>
      </c>
    </row>
    <row r="888" spans="1:48" ht="15.6" x14ac:dyDescent="0.3">
      <c r="A888" s="51"/>
      <c r="B888" s="50"/>
      <c r="C888" s="96"/>
      <c r="D888" s="96"/>
      <c r="E888" s="49"/>
      <c r="F888" s="52">
        <f t="shared" si="182"/>
        <v>0</v>
      </c>
      <c r="G888" s="48"/>
      <c r="H888" s="38"/>
      <c r="I888" s="54">
        <f>IF(H888=0,0,TRUNC((50/(H888+0.24)- IF($G888="w",Parameter!$B$3,Parameter!$D$3))/IF($G888="w",Parameter!$C$3,Parameter!$E$3)))</f>
        <v>0</v>
      </c>
      <c r="J888" s="105"/>
      <c r="K888" s="54">
        <f>IF(J888=0,0,TRUNC((75/(J888+0.24)- IF($G888="w",Parameter!$B$3,Parameter!$D$3))/IF($G888="w",Parameter!$C$3,Parameter!$E$3)))</f>
        <v>0</v>
      </c>
      <c r="L888" s="105"/>
      <c r="M888" s="54">
        <f>IF(L888=0,0,TRUNC((100/(L888+0.24)- IF($G888="w",Parameter!$B$3,Parameter!$D$3))/IF($G888="w",Parameter!$C$3,Parameter!$E$3)))</f>
        <v>0</v>
      </c>
      <c r="N888" s="80"/>
      <c r="O888" s="79" t="s">
        <v>44</v>
      </c>
      <c r="P888" s="81"/>
      <c r="Q888" s="54">
        <f>IF($G888="m",0,IF(AND($P888=0,$N888=0),0,TRUNC((800/($N888*60+$P888)-IF($G888="w",Parameter!$B$6,Parameter!$D$6))/IF($G888="w",Parameter!$C$6,Parameter!$E$6))))</f>
        <v>0</v>
      </c>
      <c r="R888" s="106"/>
      <c r="S888" s="73">
        <f>IF(R888=0,0,TRUNC((2000/(R888)- IF(Q888="w",Parameter!$B$6,Parameter!$D$6))/IF(Q888="w",Parameter!$C$6,Parameter!$E$6)))</f>
        <v>0</v>
      </c>
      <c r="T888" s="106"/>
      <c r="U888" s="73">
        <f>IF(T888=0,0,TRUNC((2000/(T888)- IF(Q888="w",Parameter!$B$3,Parameter!$D$3))/IF(Q888="w",Parameter!$C$3,Parameter!$E$3)))</f>
        <v>0</v>
      </c>
      <c r="V888" s="80"/>
      <c r="W888" s="79" t="s">
        <v>44</v>
      </c>
      <c r="X888" s="81"/>
      <c r="Y888" s="54">
        <f>IF($G888="w",0,IF(AND($V888=0,$X888=0),0,TRUNC((1000/($V888*60+$X888)-IF($G888="w",Parameter!$B$6,Parameter!$D$6))/IF($G888="w",Parameter!$C$6,Parameter!$E$6))))</f>
        <v>0</v>
      </c>
      <c r="Z888" s="37"/>
      <c r="AA888" s="104">
        <f>IF(Z888=0,0,TRUNC((SQRT(Z888)- IF($G888="w",Parameter!$B$11,Parameter!$D$11))/IF($G888="w",Parameter!$C$11,Parameter!$E$11)))</f>
        <v>0</v>
      </c>
      <c r="AB888" s="105"/>
      <c r="AC888" s="104">
        <f>IF(AB888=0,0,TRUNC((SQRT(AB888)- IF($G888="w",Parameter!$B$10,Parameter!$D$10))/IF($G888="w",Parameter!$C$10,Parameter!$E$10)))</f>
        <v>0</v>
      </c>
      <c r="AD888" s="38"/>
      <c r="AE888" s="55">
        <f>IF(AD888=0,0,TRUNC((SQRT(AD888)- IF($G888="w",Parameter!$B$15,Parameter!$D$15))/IF($G888="w",Parameter!$C$15,Parameter!$E$15)))</f>
        <v>0</v>
      </c>
      <c r="AF888" s="32"/>
      <c r="AG888" s="55">
        <f>IF(AF888=0,0,TRUNC((SQRT(AF888)- IF($G888="w",Parameter!$B$12,Parameter!$D$12))/IF($G888="w",Parameter!$C$12,Parameter!$E$12)))</f>
        <v>0</v>
      </c>
      <c r="AH888" s="60">
        <f t="shared" si="183"/>
        <v>0</v>
      </c>
      <c r="AI888" s="61">
        <f>LOOKUP($F888,Urkunde!$A$2:$A$16,IF($G888="w",Urkunde!$B$2:$B$16,Urkunde!$D$2:$D$16))</f>
        <v>0</v>
      </c>
      <c r="AJ888" s="61">
        <f>LOOKUP($F888,Urkunde!$A$2:$A$16,IF($G888="w",Urkunde!$C$2:$C$16,Urkunde!$E$2:$E$16))</f>
        <v>0</v>
      </c>
      <c r="AK888" s="61" t="str">
        <f t="shared" si="184"/>
        <v>-</v>
      </c>
      <c r="AL888" s="29">
        <f t="shared" si="185"/>
        <v>0</v>
      </c>
      <c r="AM888" s="21">
        <f t="shared" si="186"/>
        <v>0</v>
      </c>
      <c r="AN888" s="21">
        <f t="shared" si="187"/>
        <v>0</v>
      </c>
      <c r="AO888" s="21">
        <f t="shared" si="188"/>
        <v>0</v>
      </c>
      <c r="AP888" s="21">
        <f t="shared" si="189"/>
        <v>0</v>
      </c>
      <c r="AQ888" s="21">
        <f t="shared" si="190"/>
        <v>0</v>
      </c>
      <c r="AR888" s="21">
        <f t="shared" si="191"/>
        <v>0</v>
      </c>
      <c r="AS888" s="21">
        <f t="shared" si="192"/>
        <v>0</v>
      </c>
      <c r="AT888" s="21">
        <f t="shared" si="193"/>
        <v>0</v>
      </c>
      <c r="AU888" s="21">
        <f t="shared" si="194"/>
        <v>0</v>
      </c>
      <c r="AV888" s="21">
        <f t="shared" si="195"/>
        <v>0</v>
      </c>
    </row>
    <row r="889" spans="1:48" ht="15.6" x14ac:dyDescent="0.3">
      <c r="A889" s="51"/>
      <c r="B889" s="50"/>
      <c r="C889" s="96"/>
      <c r="D889" s="96"/>
      <c r="E889" s="49"/>
      <c r="F889" s="52">
        <f t="shared" si="182"/>
        <v>0</v>
      </c>
      <c r="G889" s="48"/>
      <c r="H889" s="38"/>
      <c r="I889" s="54">
        <f>IF(H889=0,0,TRUNC((50/(H889+0.24)- IF($G889="w",Parameter!$B$3,Parameter!$D$3))/IF($G889="w",Parameter!$C$3,Parameter!$E$3)))</f>
        <v>0</v>
      </c>
      <c r="J889" s="105"/>
      <c r="K889" s="54">
        <f>IF(J889=0,0,TRUNC((75/(J889+0.24)- IF($G889="w",Parameter!$B$3,Parameter!$D$3))/IF($G889="w",Parameter!$C$3,Parameter!$E$3)))</f>
        <v>0</v>
      </c>
      <c r="L889" s="105"/>
      <c r="M889" s="54">
        <f>IF(L889=0,0,TRUNC((100/(L889+0.24)- IF($G889="w",Parameter!$B$3,Parameter!$D$3))/IF($G889="w",Parameter!$C$3,Parameter!$E$3)))</f>
        <v>0</v>
      </c>
      <c r="N889" s="80"/>
      <c r="O889" s="79" t="s">
        <v>44</v>
      </c>
      <c r="P889" s="81"/>
      <c r="Q889" s="54">
        <f>IF($G889="m",0,IF(AND($P889=0,$N889=0),0,TRUNC((800/($N889*60+$P889)-IF($G889="w",Parameter!$B$6,Parameter!$D$6))/IF($G889="w",Parameter!$C$6,Parameter!$E$6))))</f>
        <v>0</v>
      </c>
      <c r="R889" s="106"/>
      <c r="S889" s="73">
        <f>IF(R889=0,0,TRUNC((2000/(R889)- IF(Q889="w",Parameter!$B$6,Parameter!$D$6))/IF(Q889="w",Parameter!$C$6,Parameter!$E$6)))</f>
        <v>0</v>
      </c>
      <c r="T889" s="106"/>
      <c r="U889" s="73">
        <f>IF(T889=0,0,TRUNC((2000/(T889)- IF(Q889="w",Parameter!$B$3,Parameter!$D$3))/IF(Q889="w",Parameter!$C$3,Parameter!$E$3)))</f>
        <v>0</v>
      </c>
      <c r="V889" s="80"/>
      <c r="W889" s="79" t="s">
        <v>44</v>
      </c>
      <c r="X889" s="81"/>
      <c r="Y889" s="54">
        <f>IF($G889="w",0,IF(AND($V889=0,$X889=0),0,TRUNC((1000/($V889*60+$X889)-IF($G889="w",Parameter!$B$6,Parameter!$D$6))/IF($G889="w",Parameter!$C$6,Parameter!$E$6))))</f>
        <v>0</v>
      </c>
      <c r="Z889" s="37"/>
      <c r="AA889" s="104">
        <f>IF(Z889=0,0,TRUNC((SQRT(Z889)- IF($G889="w",Parameter!$B$11,Parameter!$D$11))/IF($G889="w",Parameter!$C$11,Parameter!$E$11)))</f>
        <v>0</v>
      </c>
      <c r="AB889" s="105"/>
      <c r="AC889" s="104">
        <f>IF(AB889=0,0,TRUNC((SQRT(AB889)- IF($G889="w",Parameter!$B$10,Parameter!$D$10))/IF($G889="w",Parameter!$C$10,Parameter!$E$10)))</f>
        <v>0</v>
      </c>
      <c r="AD889" s="38"/>
      <c r="AE889" s="55">
        <f>IF(AD889=0,0,TRUNC((SQRT(AD889)- IF($G889="w",Parameter!$B$15,Parameter!$D$15))/IF($G889="w",Parameter!$C$15,Parameter!$E$15)))</f>
        <v>0</v>
      </c>
      <c r="AF889" s="32"/>
      <c r="AG889" s="55">
        <f>IF(AF889=0,0,TRUNC((SQRT(AF889)- IF($G889="w",Parameter!$B$12,Parameter!$D$12))/IF($G889="w",Parameter!$C$12,Parameter!$E$12)))</f>
        <v>0</v>
      </c>
      <c r="AH889" s="60">
        <f t="shared" si="183"/>
        <v>0</v>
      </c>
      <c r="AI889" s="61">
        <f>LOOKUP($F889,Urkunde!$A$2:$A$16,IF($G889="w",Urkunde!$B$2:$B$16,Urkunde!$D$2:$D$16))</f>
        <v>0</v>
      </c>
      <c r="AJ889" s="61">
        <f>LOOKUP($F889,Urkunde!$A$2:$A$16,IF($G889="w",Urkunde!$C$2:$C$16,Urkunde!$E$2:$E$16))</f>
        <v>0</v>
      </c>
      <c r="AK889" s="61" t="str">
        <f t="shared" si="184"/>
        <v>-</v>
      </c>
      <c r="AL889" s="29">
        <f t="shared" si="185"/>
        <v>0</v>
      </c>
      <c r="AM889" s="21">
        <f t="shared" si="186"/>
        <v>0</v>
      </c>
      <c r="AN889" s="21">
        <f t="shared" si="187"/>
        <v>0</v>
      </c>
      <c r="AO889" s="21">
        <f t="shared" si="188"/>
        <v>0</v>
      </c>
      <c r="AP889" s="21">
        <f t="shared" si="189"/>
        <v>0</v>
      </c>
      <c r="AQ889" s="21">
        <f t="shared" si="190"/>
        <v>0</v>
      </c>
      <c r="AR889" s="21">
        <f t="shared" si="191"/>
        <v>0</v>
      </c>
      <c r="AS889" s="21">
        <f t="shared" si="192"/>
        <v>0</v>
      </c>
      <c r="AT889" s="21">
        <f t="shared" si="193"/>
        <v>0</v>
      </c>
      <c r="AU889" s="21">
        <f t="shared" si="194"/>
        <v>0</v>
      </c>
      <c r="AV889" s="21">
        <f t="shared" si="195"/>
        <v>0</v>
      </c>
    </row>
    <row r="890" spans="1:48" ht="15.6" x14ac:dyDescent="0.3">
      <c r="A890" s="51"/>
      <c r="B890" s="50"/>
      <c r="C890" s="96"/>
      <c r="D890" s="96"/>
      <c r="E890" s="49"/>
      <c r="F890" s="52">
        <f t="shared" si="182"/>
        <v>0</v>
      </c>
      <c r="G890" s="48"/>
      <c r="H890" s="38"/>
      <c r="I890" s="54">
        <f>IF(H890=0,0,TRUNC((50/(H890+0.24)- IF($G890="w",Parameter!$B$3,Parameter!$D$3))/IF($G890="w",Parameter!$C$3,Parameter!$E$3)))</f>
        <v>0</v>
      </c>
      <c r="J890" s="105"/>
      <c r="K890" s="54">
        <f>IF(J890=0,0,TRUNC((75/(J890+0.24)- IF($G890="w",Parameter!$B$3,Parameter!$D$3))/IF($G890="w",Parameter!$C$3,Parameter!$E$3)))</f>
        <v>0</v>
      </c>
      <c r="L890" s="105"/>
      <c r="M890" s="54">
        <f>IF(L890=0,0,TRUNC((100/(L890+0.24)- IF($G890="w",Parameter!$B$3,Parameter!$D$3))/IF($G890="w",Parameter!$C$3,Parameter!$E$3)))</f>
        <v>0</v>
      </c>
      <c r="N890" s="80"/>
      <c r="O890" s="79" t="s">
        <v>44</v>
      </c>
      <c r="P890" s="81"/>
      <c r="Q890" s="54">
        <f>IF($G890="m",0,IF(AND($P890=0,$N890=0),0,TRUNC((800/($N890*60+$P890)-IF($G890="w",Parameter!$B$6,Parameter!$D$6))/IF($G890="w",Parameter!$C$6,Parameter!$E$6))))</f>
        <v>0</v>
      </c>
      <c r="R890" s="106"/>
      <c r="S890" s="73">
        <f>IF(R890=0,0,TRUNC((2000/(R890)- IF(Q890="w",Parameter!$B$6,Parameter!$D$6))/IF(Q890="w",Parameter!$C$6,Parameter!$E$6)))</f>
        <v>0</v>
      </c>
      <c r="T890" s="106"/>
      <c r="U890" s="73">
        <f>IF(T890=0,0,TRUNC((2000/(T890)- IF(Q890="w",Parameter!$B$3,Parameter!$D$3))/IF(Q890="w",Parameter!$C$3,Parameter!$E$3)))</f>
        <v>0</v>
      </c>
      <c r="V890" s="80"/>
      <c r="W890" s="79" t="s">
        <v>44</v>
      </c>
      <c r="X890" s="81"/>
      <c r="Y890" s="54">
        <f>IF($G890="w",0,IF(AND($V890=0,$X890=0),0,TRUNC((1000/($V890*60+$X890)-IF($G890="w",Parameter!$B$6,Parameter!$D$6))/IF($G890="w",Parameter!$C$6,Parameter!$E$6))))</f>
        <v>0</v>
      </c>
      <c r="Z890" s="37"/>
      <c r="AA890" s="104">
        <f>IF(Z890=0,0,TRUNC((SQRT(Z890)- IF($G890="w",Parameter!$B$11,Parameter!$D$11))/IF($G890="w",Parameter!$C$11,Parameter!$E$11)))</f>
        <v>0</v>
      </c>
      <c r="AB890" s="105"/>
      <c r="AC890" s="104">
        <f>IF(AB890=0,0,TRUNC((SQRT(AB890)- IF($G890="w",Parameter!$B$10,Parameter!$D$10))/IF($G890="w",Parameter!$C$10,Parameter!$E$10)))</f>
        <v>0</v>
      </c>
      <c r="AD890" s="38"/>
      <c r="AE890" s="55">
        <f>IF(AD890=0,0,TRUNC((SQRT(AD890)- IF($G890="w",Parameter!$B$15,Parameter!$D$15))/IF($G890="w",Parameter!$C$15,Parameter!$E$15)))</f>
        <v>0</v>
      </c>
      <c r="AF890" s="32"/>
      <c r="AG890" s="55">
        <f>IF(AF890=0,0,TRUNC((SQRT(AF890)- IF($G890="w",Parameter!$B$12,Parameter!$D$12))/IF($G890="w",Parameter!$C$12,Parameter!$E$12)))</f>
        <v>0</v>
      </c>
      <c r="AH890" s="60">
        <f t="shared" si="183"/>
        <v>0</v>
      </c>
      <c r="AI890" s="61">
        <f>LOOKUP($F890,Urkunde!$A$2:$A$16,IF($G890="w",Urkunde!$B$2:$B$16,Urkunde!$D$2:$D$16))</f>
        <v>0</v>
      </c>
      <c r="AJ890" s="61">
        <f>LOOKUP($F890,Urkunde!$A$2:$A$16,IF($G890="w",Urkunde!$C$2:$C$16,Urkunde!$E$2:$E$16))</f>
        <v>0</v>
      </c>
      <c r="AK890" s="61" t="str">
        <f t="shared" si="184"/>
        <v>-</v>
      </c>
      <c r="AL890" s="29">
        <f t="shared" si="185"/>
        <v>0</v>
      </c>
      <c r="AM890" s="21">
        <f t="shared" si="186"/>
        <v>0</v>
      </c>
      <c r="AN890" s="21">
        <f t="shared" si="187"/>
        <v>0</v>
      </c>
      <c r="AO890" s="21">
        <f t="shared" si="188"/>
        <v>0</v>
      </c>
      <c r="AP890" s="21">
        <f t="shared" si="189"/>
        <v>0</v>
      </c>
      <c r="AQ890" s="21">
        <f t="shared" si="190"/>
        <v>0</v>
      </c>
      <c r="AR890" s="21">
        <f t="shared" si="191"/>
        <v>0</v>
      </c>
      <c r="AS890" s="21">
        <f t="shared" si="192"/>
        <v>0</v>
      </c>
      <c r="AT890" s="21">
        <f t="shared" si="193"/>
        <v>0</v>
      </c>
      <c r="AU890" s="21">
        <f t="shared" si="194"/>
        <v>0</v>
      </c>
      <c r="AV890" s="21">
        <f t="shared" si="195"/>
        <v>0</v>
      </c>
    </row>
    <row r="891" spans="1:48" ht="15.6" x14ac:dyDescent="0.3">
      <c r="A891" s="51"/>
      <c r="B891" s="50"/>
      <c r="C891" s="96"/>
      <c r="D891" s="96"/>
      <c r="E891" s="49"/>
      <c r="F891" s="52">
        <f t="shared" si="182"/>
        <v>0</v>
      </c>
      <c r="G891" s="48"/>
      <c r="H891" s="38"/>
      <c r="I891" s="54">
        <f>IF(H891=0,0,TRUNC((50/(H891+0.24)- IF($G891="w",Parameter!$B$3,Parameter!$D$3))/IF($G891="w",Parameter!$C$3,Parameter!$E$3)))</f>
        <v>0</v>
      </c>
      <c r="J891" s="105"/>
      <c r="K891" s="54">
        <f>IF(J891=0,0,TRUNC((75/(J891+0.24)- IF($G891="w",Parameter!$B$3,Parameter!$D$3))/IF($G891="w",Parameter!$C$3,Parameter!$E$3)))</f>
        <v>0</v>
      </c>
      <c r="L891" s="105"/>
      <c r="M891" s="54">
        <f>IF(L891=0,0,TRUNC((100/(L891+0.24)- IF($G891="w",Parameter!$B$3,Parameter!$D$3))/IF($G891="w",Parameter!$C$3,Parameter!$E$3)))</f>
        <v>0</v>
      </c>
      <c r="N891" s="80"/>
      <c r="O891" s="79" t="s">
        <v>44</v>
      </c>
      <c r="P891" s="81"/>
      <c r="Q891" s="54">
        <f>IF($G891="m",0,IF(AND($P891=0,$N891=0),0,TRUNC((800/($N891*60+$P891)-IF($G891="w",Parameter!$B$6,Parameter!$D$6))/IF($G891="w",Parameter!$C$6,Parameter!$E$6))))</f>
        <v>0</v>
      </c>
      <c r="R891" s="106"/>
      <c r="S891" s="73">
        <f>IF(R891=0,0,TRUNC((2000/(R891)- IF(Q891="w",Parameter!$B$6,Parameter!$D$6))/IF(Q891="w",Parameter!$C$6,Parameter!$E$6)))</f>
        <v>0</v>
      </c>
      <c r="T891" s="106"/>
      <c r="U891" s="73">
        <f>IF(T891=0,0,TRUNC((2000/(T891)- IF(Q891="w",Parameter!$B$3,Parameter!$D$3))/IF(Q891="w",Parameter!$C$3,Parameter!$E$3)))</f>
        <v>0</v>
      </c>
      <c r="V891" s="80"/>
      <c r="W891" s="79" t="s">
        <v>44</v>
      </c>
      <c r="X891" s="81"/>
      <c r="Y891" s="54">
        <f>IF($G891="w",0,IF(AND($V891=0,$X891=0),0,TRUNC((1000/($V891*60+$X891)-IF($G891="w",Parameter!$B$6,Parameter!$D$6))/IF($G891="w",Parameter!$C$6,Parameter!$E$6))))</f>
        <v>0</v>
      </c>
      <c r="Z891" s="37"/>
      <c r="AA891" s="104">
        <f>IF(Z891=0,0,TRUNC((SQRT(Z891)- IF($G891="w",Parameter!$B$11,Parameter!$D$11))/IF($G891="w",Parameter!$C$11,Parameter!$E$11)))</f>
        <v>0</v>
      </c>
      <c r="AB891" s="105"/>
      <c r="AC891" s="104">
        <f>IF(AB891=0,0,TRUNC((SQRT(AB891)- IF($G891="w",Parameter!$B$10,Parameter!$D$10))/IF($G891="w",Parameter!$C$10,Parameter!$E$10)))</f>
        <v>0</v>
      </c>
      <c r="AD891" s="38"/>
      <c r="AE891" s="55">
        <f>IF(AD891=0,0,TRUNC((SQRT(AD891)- IF($G891="w",Parameter!$B$15,Parameter!$D$15))/IF($G891="w",Parameter!$C$15,Parameter!$E$15)))</f>
        <v>0</v>
      </c>
      <c r="AF891" s="32"/>
      <c r="AG891" s="55">
        <f>IF(AF891=0,0,TRUNC((SQRT(AF891)- IF($G891="w",Parameter!$B$12,Parameter!$D$12))/IF($G891="w",Parameter!$C$12,Parameter!$E$12)))</f>
        <v>0</v>
      </c>
      <c r="AH891" s="60">
        <f t="shared" si="183"/>
        <v>0</v>
      </c>
      <c r="AI891" s="61">
        <f>LOOKUP($F891,Urkunde!$A$2:$A$16,IF($G891="w",Urkunde!$B$2:$B$16,Urkunde!$D$2:$D$16))</f>
        <v>0</v>
      </c>
      <c r="AJ891" s="61">
        <f>LOOKUP($F891,Urkunde!$A$2:$A$16,IF($G891="w",Urkunde!$C$2:$C$16,Urkunde!$E$2:$E$16))</f>
        <v>0</v>
      </c>
      <c r="AK891" s="61" t="str">
        <f t="shared" si="184"/>
        <v>-</v>
      </c>
      <c r="AL891" s="29">
        <f t="shared" si="185"/>
        <v>0</v>
      </c>
      <c r="AM891" s="21">
        <f t="shared" si="186"/>
        <v>0</v>
      </c>
      <c r="AN891" s="21">
        <f t="shared" si="187"/>
        <v>0</v>
      </c>
      <c r="AO891" s="21">
        <f t="shared" si="188"/>
        <v>0</v>
      </c>
      <c r="AP891" s="21">
        <f t="shared" si="189"/>
        <v>0</v>
      </c>
      <c r="AQ891" s="21">
        <f t="shared" si="190"/>
        <v>0</v>
      </c>
      <c r="AR891" s="21">
        <f t="shared" si="191"/>
        <v>0</v>
      </c>
      <c r="AS891" s="21">
        <f t="shared" si="192"/>
        <v>0</v>
      </c>
      <c r="AT891" s="21">
        <f t="shared" si="193"/>
        <v>0</v>
      </c>
      <c r="AU891" s="21">
        <f t="shared" si="194"/>
        <v>0</v>
      </c>
      <c r="AV891" s="21">
        <f t="shared" si="195"/>
        <v>0</v>
      </c>
    </row>
    <row r="892" spans="1:48" ht="15.6" x14ac:dyDescent="0.3">
      <c r="A892" s="51"/>
      <c r="B892" s="50"/>
      <c r="C892" s="96"/>
      <c r="D892" s="96"/>
      <c r="E892" s="49"/>
      <c r="F892" s="52">
        <f t="shared" si="182"/>
        <v>0</v>
      </c>
      <c r="G892" s="48"/>
      <c r="H892" s="38"/>
      <c r="I892" s="54">
        <f>IF(H892=0,0,TRUNC((50/(H892+0.24)- IF($G892="w",Parameter!$B$3,Parameter!$D$3))/IF($G892="w",Parameter!$C$3,Parameter!$E$3)))</f>
        <v>0</v>
      </c>
      <c r="J892" s="105"/>
      <c r="K892" s="54">
        <f>IF(J892=0,0,TRUNC((75/(J892+0.24)- IF($G892="w",Parameter!$B$3,Parameter!$D$3))/IF($G892="w",Parameter!$C$3,Parameter!$E$3)))</f>
        <v>0</v>
      </c>
      <c r="L892" s="105"/>
      <c r="M892" s="54">
        <f>IF(L892=0,0,TRUNC((100/(L892+0.24)- IF($G892="w",Parameter!$B$3,Parameter!$D$3))/IF($G892="w",Parameter!$C$3,Parameter!$E$3)))</f>
        <v>0</v>
      </c>
      <c r="N892" s="80"/>
      <c r="O892" s="79" t="s">
        <v>44</v>
      </c>
      <c r="P892" s="81"/>
      <c r="Q892" s="54">
        <f>IF($G892="m",0,IF(AND($P892=0,$N892=0),0,TRUNC((800/($N892*60+$P892)-IF($G892="w",Parameter!$B$6,Parameter!$D$6))/IF($G892="w",Parameter!$C$6,Parameter!$E$6))))</f>
        <v>0</v>
      </c>
      <c r="R892" s="106"/>
      <c r="S892" s="73">
        <f>IF(R892=0,0,TRUNC((2000/(R892)- IF(Q892="w",Parameter!$B$6,Parameter!$D$6))/IF(Q892="w",Parameter!$C$6,Parameter!$E$6)))</f>
        <v>0</v>
      </c>
      <c r="T892" s="106"/>
      <c r="U892" s="73">
        <f>IF(T892=0,0,TRUNC((2000/(T892)- IF(Q892="w",Parameter!$B$3,Parameter!$D$3))/IF(Q892="w",Parameter!$C$3,Parameter!$E$3)))</f>
        <v>0</v>
      </c>
      <c r="V892" s="80"/>
      <c r="W892" s="79" t="s">
        <v>44</v>
      </c>
      <c r="X892" s="81"/>
      <c r="Y892" s="54">
        <f>IF($G892="w",0,IF(AND($V892=0,$X892=0),0,TRUNC((1000/($V892*60+$X892)-IF($G892="w",Parameter!$B$6,Parameter!$D$6))/IF($G892="w",Parameter!$C$6,Parameter!$E$6))))</f>
        <v>0</v>
      </c>
      <c r="Z892" s="37"/>
      <c r="AA892" s="104">
        <f>IF(Z892=0,0,TRUNC((SQRT(Z892)- IF($G892="w",Parameter!$B$11,Parameter!$D$11))/IF($G892="w",Parameter!$C$11,Parameter!$E$11)))</f>
        <v>0</v>
      </c>
      <c r="AB892" s="105"/>
      <c r="AC892" s="104">
        <f>IF(AB892=0,0,TRUNC((SQRT(AB892)- IF($G892="w",Parameter!$B$10,Parameter!$D$10))/IF($G892="w",Parameter!$C$10,Parameter!$E$10)))</f>
        <v>0</v>
      </c>
      <c r="AD892" s="38"/>
      <c r="AE892" s="55">
        <f>IF(AD892=0,0,TRUNC((SQRT(AD892)- IF($G892="w",Parameter!$B$15,Parameter!$D$15))/IF($G892="w",Parameter!$C$15,Parameter!$E$15)))</f>
        <v>0</v>
      </c>
      <c r="AF892" s="32"/>
      <c r="AG892" s="55">
        <f>IF(AF892=0,0,TRUNC((SQRT(AF892)- IF($G892="w",Parameter!$B$12,Parameter!$D$12))/IF($G892="w",Parameter!$C$12,Parameter!$E$12)))</f>
        <v>0</v>
      </c>
      <c r="AH892" s="60">
        <f t="shared" si="183"/>
        <v>0</v>
      </c>
      <c r="AI892" s="61">
        <f>LOOKUP($F892,Urkunde!$A$2:$A$16,IF($G892="w",Urkunde!$B$2:$B$16,Urkunde!$D$2:$D$16))</f>
        <v>0</v>
      </c>
      <c r="AJ892" s="61">
        <f>LOOKUP($F892,Urkunde!$A$2:$A$16,IF($G892="w",Urkunde!$C$2:$C$16,Urkunde!$E$2:$E$16))</f>
        <v>0</v>
      </c>
      <c r="AK892" s="61" t="str">
        <f t="shared" si="184"/>
        <v>-</v>
      </c>
      <c r="AL892" s="29">
        <f t="shared" si="185"/>
        <v>0</v>
      </c>
      <c r="AM892" s="21">
        <f t="shared" si="186"/>
        <v>0</v>
      </c>
      <c r="AN892" s="21">
        <f t="shared" si="187"/>
        <v>0</v>
      </c>
      <c r="AO892" s="21">
        <f t="shared" si="188"/>
        <v>0</v>
      </c>
      <c r="AP892" s="21">
        <f t="shared" si="189"/>
        <v>0</v>
      </c>
      <c r="AQ892" s="21">
        <f t="shared" si="190"/>
        <v>0</v>
      </c>
      <c r="AR892" s="21">
        <f t="shared" si="191"/>
        <v>0</v>
      </c>
      <c r="AS892" s="21">
        <f t="shared" si="192"/>
        <v>0</v>
      </c>
      <c r="AT892" s="21">
        <f t="shared" si="193"/>
        <v>0</v>
      </c>
      <c r="AU892" s="21">
        <f t="shared" si="194"/>
        <v>0</v>
      </c>
      <c r="AV892" s="21">
        <f t="shared" si="195"/>
        <v>0</v>
      </c>
    </row>
    <row r="893" spans="1:48" ht="15.6" x14ac:dyDescent="0.3">
      <c r="A893" s="51"/>
      <c r="B893" s="50"/>
      <c r="C893" s="96"/>
      <c r="D893" s="96"/>
      <c r="E893" s="49"/>
      <c r="F893" s="52">
        <f t="shared" si="182"/>
        <v>0</v>
      </c>
      <c r="G893" s="48"/>
      <c r="H893" s="38"/>
      <c r="I893" s="54">
        <f>IF(H893=0,0,TRUNC((50/(H893+0.24)- IF($G893="w",Parameter!$B$3,Parameter!$D$3))/IF($G893="w",Parameter!$C$3,Parameter!$E$3)))</f>
        <v>0</v>
      </c>
      <c r="J893" s="105"/>
      <c r="K893" s="54">
        <f>IF(J893=0,0,TRUNC((75/(J893+0.24)- IF($G893="w",Parameter!$B$3,Parameter!$D$3))/IF($G893="w",Parameter!$C$3,Parameter!$E$3)))</f>
        <v>0</v>
      </c>
      <c r="L893" s="105"/>
      <c r="M893" s="54">
        <f>IF(L893=0,0,TRUNC((100/(L893+0.24)- IF($G893="w",Parameter!$B$3,Parameter!$D$3))/IF($G893="w",Parameter!$C$3,Parameter!$E$3)))</f>
        <v>0</v>
      </c>
      <c r="N893" s="80"/>
      <c r="O893" s="79" t="s">
        <v>44</v>
      </c>
      <c r="P893" s="81"/>
      <c r="Q893" s="54">
        <f>IF($G893="m",0,IF(AND($P893=0,$N893=0),0,TRUNC((800/($N893*60+$P893)-IF($G893="w",Parameter!$B$6,Parameter!$D$6))/IF($G893="w",Parameter!$C$6,Parameter!$E$6))))</f>
        <v>0</v>
      </c>
      <c r="R893" s="106"/>
      <c r="S893" s="73">
        <f>IF(R893=0,0,TRUNC((2000/(R893)- IF(Q893="w",Parameter!$B$6,Parameter!$D$6))/IF(Q893="w",Parameter!$C$6,Parameter!$E$6)))</f>
        <v>0</v>
      </c>
      <c r="T893" s="106"/>
      <c r="U893" s="73">
        <f>IF(T893=0,0,TRUNC((2000/(T893)- IF(Q893="w",Parameter!$B$3,Parameter!$D$3))/IF(Q893="w",Parameter!$C$3,Parameter!$E$3)))</f>
        <v>0</v>
      </c>
      <c r="V893" s="80"/>
      <c r="W893" s="79" t="s">
        <v>44</v>
      </c>
      <c r="X893" s="81"/>
      <c r="Y893" s="54">
        <f>IF($G893="w",0,IF(AND($V893=0,$X893=0),0,TRUNC((1000/($V893*60+$X893)-IF($G893="w",Parameter!$B$6,Parameter!$D$6))/IF($G893="w",Parameter!$C$6,Parameter!$E$6))))</f>
        <v>0</v>
      </c>
      <c r="Z893" s="37"/>
      <c r="AA893" s="104">
        <f>IF(Z893=0,0,TRUNC((SQRT(Z893)- IF($G893="w",Parameter!$B$11,Parameter!$D$11))/IF($G893="w",Parameter!$C$11,Parameter!$E$11)))</f>
        <v>0</v>
      </c>
      <c r="AB893" s="105"/>
      <c r="AC893" s="104">
        <f>IF(AB893=0,0,TRUNC((SQRT(AB893)- IF($G893="w",Parameter!$B$10,Parameter!$D$10))/IF($G893="w",Parameter!$C$10,Parameter!$E$10)))</f>
        <v>0</v>
      </c>
      <c r="AD893" s="38"/>
      <c r="AE893" s="55">
        <f>IF(AD893=0,0,TRUNC((SQRT(AD893)- IF($G893="w",Parameter!$B$15,Parameter!$D$15))/IF($G893="w",Parameter!$C$15,Parameter!$E$15)))</f>
        <v>0</v>
      </c>
      <c r="AF893" s="32"/>
      <c r="AG893" s="55">
        <f>IF(AF893=0,0,TRUNC((SQRT(AF893)- IF($G893="w",Parameter!$B$12,Parameter!$D$12))/IF($G893="w",Parameter!$C$12,Parameter!$E$12)))</f>
        <v>0</v>
      </c>
      <c r="AH893" s="60">
        <f t="shared" si="183"/>
        <v>0</v>
      </c>
      <c r="AI893" s="61">
        <f>LOOKUP($F893,Urkunde!$A$2:$A$16,IF($G893="w",Urkunde!$B$2:$B$16,Urkunde!$D$2:$D$16))</f>
        <v>0</v>
      </c>
      <c r="AJ893" s="61">
        <f>LOOKUP($F893,Urkunde!$A$2:$A$16,IF($G893="w",Urkunde!$C$2:$C$16,Urkunde!$E$2:$E$16))</f>
        <v>0</v>
      </c>
      <c r="AK893" s="61" t="str">
        <f t="shared" si="184"/>
        <v>-</v>
      </c>
      <c r="AL893" s="29">
        <f t="shared" si="185"/>
        <v>0</v>
      </c>
      <c r="AM893" s="21">
        <f t="shared" si="186"/>
        <v>0</v>
      </c>
      <c r="AN893" s="21">
        <f t="shared" si="187"/>
        <v>0</v>
      </c>
      <c r="AO893" s="21">
        <f t="shared" si="188"/>
        <v>0</v>
      </c>
      <c r="AP893" s="21">
        <f t="shared" si="189"/>
        <v>0</v>
      </c>
      <c r="AQ893" s="21">
        <f t="shared" si="190"/>
        <v>0</v>
      </c>
      <c r="AR893" s="21">
        <f t="shared" si="191"/>
        <v>0</v>
      </c>
      <c r="AS893" s="21">
        <f t="shared" si="192"/>
        <v>0</v>
      </c>
      <c r="AT893" s="21">
        <f t="shared" si="193"/>
        <v>0</v>
      </c>
      <c r="AU893" s="21">
        <f t="shared" si="194"/>
        <v>0</v>
      </c>
      <c r="AV893" s="21">
        <f t="shared" si="195"/>
        <v>0</v>
      </c>
    </row>
    <row r="894" spans="1:48" ht="15.6" x14ac:dyDescent="0.3">
      <c r="A894" s="51"/>
      <c r="B894" s="50"/>
      <c r="C894" s="96"/>
      <c r="D894" s="96"/>
      <c r="E894" s="49"/>
      <c r="F894" s="52">
        <f t="shared" si="182"/>
        <v>0</v>
      </c>
      <c r="G894" s="48"/>
      <c r="H894" s="38"/>
      <c r="I894" s="54">
        <f>IF(H894=0,0,TRUNC((50/(H894+0.24)- IF($G894="w",Parameter!$B$3,Parameter!$D$3))/IF($G894="w",Parameter!$C$3,Parameter!$E$3)))</f>
        <v>0</v>
      </c>
      <c r="J894" s="105"/>
      <c r="K894" s="54">
        <f>IF(J894=0,0,TRUNC((75/(J894+0.24)- IF($G894="w",Parameter!$B$3,Parameter!$D$3))/IF($G894="w",Parameter!$C$3,Parameter!$E$3)))</f>
        <v>0</v>
      </c>
      <c r="L894" s="105"/>
      <c r="M894" s="54">
        <f>IF(L894=0,0,TRUNC((100/(L894+0.24)- IF($G894="w",Parameter!$B$3,Parameter!$D$3))/IF($G894="w",Parameter!$C$3,Parameter!$E$3)))</f>
        <v>0</v>
      </c>
      <c r="N894" s="80"/>
      <c r="O894" s="79" t="s">
        <v>44</v>
      </c>
      <c r="P894" s="81"/>
      <c r="Q894" s="54">
        <f>IF($G894="m",0,IF(AND($P894=0,$N894=0),0,TRUNC((800/($N894*60+$P894)-IF($G894="w",Parameter!$B$6,Parameter!$D$6))/IF($G894="w",Parameter!$C$6,Parameter!$E$6))))</f>
        <v>0</v>
      </c>
      <c r="R894" s="106"/>
      <c r="S894" s="73">
        <f>IF(R894=0,0,TRUNC((2000/(R894)- IF(Q894="w",Parameter!$B$6,Parameter!$D$6))/IF(Q894="w",Parameter!$C$6,Parameter!$E$6)))</f>
        <v>0</v>
      </c>
      <c r="T894" s="106"/>
      <c r="U894" s="73">
        <f>IF(T894=0,0,TRUNC((2000/(T894)- IF(Q894="w",Parameter!$B$3,Parameter!$D$3))/IF(Q894="w",Parameter!$C$3,Parameter!$E$3)))</f>
        <v>0</v>
      </c>
      <c r="V894" s="80"/>
      <c r="W894" s="79" t="s">
        <v>44</v>
      </c>
      <c r="X894" s="81"/>
      <c r="Y894" s="54">
        <f>IF($G894="w",0,IF(AND($V894=0,$X894=0),0,TRUNC((1000/($V894*60+$X894)-IF($G894="w",Parameter!$B$6,Parameter!$D$6))/IF($G894="w",Parameter!$C$6,Parameter!$E$6))))</f>
        <v>0</v>
      </c>
      <c r="Z894" s="37"/>
      <c r="AA894" s="104">
        <f>IF(Z894=0,0,TRUNC((SQRT(Z894)- IF($G894="w",Parameter!$B$11,Parameter!$D$11))/IF($G894="w",Parameter!$C$11,Parameter!$E$11)))</f>
        <v>0</v>
      </c>
      <c r="AB894" s="105"/>
      <c r="AC894" s="104">
        <f>IF(AB894=0,0,TRUNC((SQRT(AB894)- IF($G894="w",Parameter!$B$10,Parameter!$D$10))/IF($G894="w",Parameter!$C$10,Parameter!$E$10)))</f>
        <v>0</v>
      </c>
      <c r="AD894" s="38"/>
      <c r="AE894" s="55">
        <f>IF(AD894=0,0,TRUNC((SQRT(AD894)- IF($G894="w",Parameter!$B$15,Parameter!$D$15))/IF($G894="w",Parameter!$C$15,Parameter!$E$15)))</f>
        <v>0</v>
      </c>
      <c r="AF894" s="32"/>
      <c r="AG894" s="55">
        <f>IF(AF894=0,0,TRUNC((SQRT(AF894)- IF($G894="w",Parameter!$B$12,Parameter!$D$12))/IF($G894="w",Parameter!$C$12,Parameter!$E$12)))</f>
        <v>0</v>
      </c>
      <c r="AH894" s="60">
        <f t="shared" si="183"/>
        <v>0</v>
      </c>
      <c r="AI894" s="61">
        <f>LOOKUP($F894,Urkunde!$A$2:$A$16,IF($G894="w",Urkunde!$B$2:$B$16,Urkunde!$D$2:$D$16))</f>
        <v>0</v>
      </c>
      <c r="AJ894" s="61">
        <f>LOOKUP($F894,Urkunde!$A$2:$A$16,IF($G894="w",Urkunde!$C$2:$C$16,Urkunde!$E$2:$E$16))</f>
        <v>0</v>
      </c>
      <c r="AK894" s="61" t="str">
        <f t="shared" si="184"/>
        <v>-</v>
      </c>
      <c r="AL894" s="29">
        <f t="shared" si="185"/>
        <v>0</v>
      </c>
      <c r="AM894" s="21">
        <f t="shared" si="186"/>
        <v>0</v>
      </c>
      <c r="AN894" s="21">
        <f t="shared" si="187"/>
        <v>0</v>
      </c>
      <c r="AO894" s="21">
        <f t="shared" si="188"/>
        <v>0</v>
      </c>
      <c r="AP894" s="21">
        <f t="shared" si="189"/>
        <v>0</v>
      </c>
      <c r="AQ894" s="21">
        <f t="shared" si="190"/>
        <v>0</v>
      </c>
      <c r="AR894" s="21">
        <f t="shared" si="191"/>
        <v>0</v>
      </c>
      <c r="AS894" s="21">
        <f t="shared" si="192"/>
        <v>0</v>
      </c>
      <c r="AT894" s="21">
        <f t="shared" si="193"/>
        <v>0</v>
      </c>
      <c r="AU894" s="21">
        <f t="shared" si="194"/>
        <v>0</v>
      </c>
      <c r="AV894" s="21">
        <f t="shared" si="195"/>
        <v>0</v>
      </c>
    </row>
    <row r="895" spans="1:48" ht="15.6" x14ac:dyDescent="0.3">
      <c r="A895" s="51"/>
      <c r="B895" s="50"/>
      <c r="C895" s="96"/>
      <c r="D895" s="96"/>
      <c r="E895" s="49"/>
      <c r="F895" s="52">
        <f t="shared" si="182"/>
        <v>0</v>
      </c>
      <c r="G895" s="48"/>
      <c r="H895" s="38"/>
      <c r="I895" s="54">
        <f>IF(H895=0,0,TRUNC((50/(H895+0.24)- IF($G895="w",Parameter!$B$3,Parameter!$D$3))/IF($G895="w",Parameter!$C$3,Parameter!$E$3)))</f>
        <v>0</v>
      </c>
      <c r="J895" s="105"/>
      <c r="K895" s="54">
        <f>IF(J895=0,0,TRUNC((75/(J895+0.24)- IF($G895="w",Parameter!$B$3,Parameter!$D$3))/IF($G895="w",Parameter!$C$3,Parameter!$E$3)))</f>
        <v>0</v>
      </c>
      <c r="L895" s="105"/>
      <c r="M895" s="54">
        <f>IF(L895=0,0,TRUNC((100/(L895+0.24)- IF($G895="w",Parameter!$B$3,Parameter!$D$3))/IF($G895="w",Parameter!$C$3,Parameter!$E$3)))</f>
        <v>0</v>
      </c>
      <c r="N895" s="80"/>
      <c r="O895" s="79" t="s">
        <v>44</v>
      </c>
      <c r="P895" s="81"/>
      <c r="Q895" s="54">
        <f>IF($G895="m",0,IF(AND($P895=0,$N895=0),0,TRUNC((800/($N895*60+$P895)-IF($G895="w",Parameter!$B$6,Parameter!$D$6))/IF($G895="w",Parameter!$C$6,Parameter!$E$6))))</f>
        <v>0</v>
      </c>
      <c r="R895" s="106"/>
      <c r="S895" s="73">
        <f>IF(R895=0,0,TRUNC((2000/(R895)- IF(Q895="w",Parameter!$B$6,Parameter!$D$6))/IF(Q895="w",Parameter!$C$6,Parameter!$E$6)))</f>
        <v>0</v>
      </c>
      <c r="T895" s="106"/>
      <c r="U895" s="73">
        <f>IF(T895=0,0,TRUNC((2000/(T895)- IF(Q895="w",Parameter!$B$3,Parameter!$D$3))/IF(Q895="w",Parameter!$C$3,Parameter!$E$3)))</f>
        <v>0</v>
      </c>
      <c r="V895" s="80"/>
      <c r="W895" s="79" t="s">
        <v>44</v>
      </c>
      <c r="X895" s="81"/>
      <c r="Y895" s="54">
        <f>IF($G895="w",0,IF(AND($V895=0,$X895=0),0,TRUNC((1000/($V895*60+$X895)-IF($G895="w",Parameter!$B$6,Parameter!$D$6))/IF($G895="w",Parameter!$C$6,Parameter!$E$6))))</f>
        <v>0</v>
      </c>
      <c r="Z895" s="37"/>
      <c r="AA895" s="104">
        <f>IF(Z895=0,0,TRUNC((SQRT(Z895)- IF($G895="w",Parameter!$B$11,Parameter!$D$11))/IF($G895="w",Parameter!$C$11,Parameter!$E$11)))</f>
        <v>0</v>
      </c>
      <c r="AB895" s="105"/>
      <c r="AC895" s="104">
        <f>IF(AB895=0,0,TRUNC((SQRT(AB895)- IF($G895="w",Parameter!$B$10,Parameter!$D$10))/IF($G895="w",Parameter!$C$10,Parameter!$E$10)))</f>
        <v>0</v>
      </c>
      <c r="AD895" s="38"/>
      <c r="AE895" s="55">
        <f>IF(AD895=0,0,TRUNC((SQRT(AD895)- IF($G895="w",Parameter!$B$15,Parameter!$D$15))/IF($G895="w",Parameter!$C$15,Parameter!$E$15)))</f>
        <v>0</v>
      </c>
      <c r="AF895" s="32"/>
      <c r="AG895" s="55">
        <f>IF(AF895=0,0,TRUNC((SQRT(AF895)- IF($G895="w",Parameter!$B$12,Parameter!$D$12))/IF($G895="w",Parameter!$C$12,Parameter!$E$12)))</f>
        <v>0</v>
      </c>
      <c r="AH895" s="60">
        <f t="shared" si="183"/>
        <v>0</v>
      </c>
      <c r="AI895" s="61">
        <f>LOOKUP($F895,Urkunde!$A$2:$A$16,IF($G895="w",Urkunde!$B$2:$B$16,Urkunde!$D$2:$D$16))</f>
        <v>0</v>
      </c>
      <c r="AJ895" s="61">
        <f>LOOKUP($F895,Urkunde!$A$2:$A$16,IF($G895="w",Urkunde!$C$2:$C$16,Urkunde!$E$2:$E$16))</f>
        <v>0</v>
      </c>
      <c r="AK895" s="61" t="str">
        <f t="shared" si="184"/>
        <v>-</v>
      </c>
      <c r="AL895" s="29">
        <f t="shared" si="185"/>
        <v>0</v>
      </c>
      <c r="AM895" s="21">
        <f t="shared" si="186"/>
        <v>0</v>
      </c>
      <c r="AN895" s="21">
        <f t="shared" si="187"/>
        <v>0</v>
      </c>
      <c r="AO895" s="21">
        <f t="shared" si="188"/>
        <v>0</v>
      </c>
      <c r="AP895" s="21">
        <f t="shared" si="189"/>
        <v>0</v>
      </c>
      <c r="AQ895" s="21">
        <f t="shared" si="190"/>
        <v>0</v>
      </c>
      <c r="AR895" s="21">
        <f t="shared" si="191"/>
        <v>0</v>
      </c>
      <c r="AS895" s="21">
        <f t="shared" si="192"/>
        <v>0</v>
      </c>
      <c r="AT895" s="21">
        <f t="shared" si="193"/>
        <v>0</v>
      </c>
      <c r="AU895" s="21">
        <f t="shared" si="194"/>
        <v>0</v>
      </c>
      <c r="AV895" s="21">
        <f t="shared" si="195"/>
        <v>0</v>
      </c>
    </row>
    <row r="896" spans="1:48" ht="15.6" x14ac:dyDescent="0.3">
      <c r="A896" s="51"/>
      <c r="B896" s="50"/>
      <c r="C896" s="96"/>
      <c r="D896" s="96"/>
      <c r="E896" s="49"/>
      <c r="F896" s="52">
        <f t="shared" si="182"/>
        <v>0</v>
      </c>
      <c r="G896" s="48"/>
      <c r="H896" s="38"/>
      <c r="I896" s="54">
        <f>IF(H896=0,0,TRUNC((50/(H896+0.24)- IF($G896="w",Parameter!$B$3,Parameter!$D$3))/IF($G896="w",Parameter!$C$3,Parameter!$E$3)))</f>
        <v>0</v>
      </c>
      <c r="J896" s="105"/>
      <c r="K896" s="54">
        <f>IF(J896=0,0,TRUNC((75/(J896+0.24)- IF($G896="w",Parameter!$B$3,Parameter!$D$3))/IF($G896="w",Parameter!$C$3,Parameter!$E$3)))</f>
        <v>0</v>
      </c>
      <c r="L896" s="105"/>
      <c r="M896" s="54">
        <f>IF(L896=0,0,TRUNC((100/(L896+0.24)- IF($G896="w",Parameter!$B$3,Parameter!$D$3))/IF($G896="w",Parameter!$C$3,Parameter!$E$3)))</f>
        <v>0</v>
      </c>
      <c r="N896" s="80"/>
      <c r="O896" s="79" t="s">
        <v>44</v>
      </c>
      <c r="P896" s="81"/>
      <c r="Q896" s="54">
        <f>IF($G896="m",0,IF(AND($P896=0,$N896=0),0,TRUNC((800/($N896*60+$P896)-IF($G896="w",Parameter!$B$6,Parameter!$D$6))/IF($G896="w",Parameter!$C$6,Parameter!$E$6))))</f>
        <v>0</v>
      </c>
      <c r="R896" s="106"/>
      <c r="S896" s="73">
        <f>IF(R896=0,0,TRUNC((2000/(R896)- IF(Q896="w",Parameter!$B$6,Parameter!$D$6))/IF(Q896="w",Parameter!$C$6,Parameter!$E$6)))</f>
        <v>0</v>
      </c>
      <c r="T896" s="106"/>
      <c r="U896" s="73">
        <f>IF(T896=0,0,TRUNC((2000/(T896)- IF(Q896="w",Parameter!$B$3,Parameter!$D$3))/IF(Q896="w",Parameter!$C$3,Parameter!$E$3)))</f>
        <v>0</v>
      </c>
      <c r="V896" s="80"/>
      <c r="W896" s="79" t="s">
        <v>44</v>
      </c>
      <c r="X896" s="81"/>
      <c r="Y896" s="54">
        <f>IF($G896="w",0,IF(AND($V896=0,$X896=0),0,TRUNC((1000/($V896*60+$X896)-IF($G896="w",Parameter!$B$6,Parameter!$D$6))/IF($G896="w",Parameter!$C$6,Parameter!$E$6))))</f>
        <v>0</v>
      </c>
      <c r="Z896" s="37"/>
      <c r="AA896" s="104">
        <f>IF(Z896=0,0,TRUNC((SQRT(Z896)- IF($G896="w",Parameter!$B$11,Parameter!$D$11))/IF($G896="w",Parameter!$C$11,Parameter!$E$11)))</f>
        <v>0</v>
      </c>
      <c r="AB896" s="105"/>
      <c r="AC896" s="104">
        <f>IF(AB896=0,0,TRUNC((SQRT(AB896)- IF($G896="w",Parameter!$B$10,Parameter!$D$10))/IF($G896="w",Parameter!$C$10,Parameter!$E$10)))</f>
        <v>0</v>
      </c>
      <c r="AD896" s="38"/>
      <c r="AE896" s="55">
        <f>IF(AD896=0,0,TRUNC((SQRT(AD896)- IF($G896="w",Parameter!$B$15,Parameter!$D$15))/IF($G896="w",Parameter!$C$15,Parameter!$E$15)))</f>
        <v>0</v>
      </c>
      <c r="AF896" s="32"/>
      <c r="AG896" s="55">
        <f>IF(AF896=0,0,TRUNC((SQRT(AF896)- IF($G896="w",Parameter!$B$12,Parameter!$D$12))/IF($G896="w",Parameter!$C$12,Parameter!$E$12)))</f>
        <v>0</v>
      </c>
      <c r="AH896" s="60">
        <f t="shared" si="183"/>
        <v>0</v>
      </c>
      <c r="AI896" s="61">
        <f>LOOKUP($F896,Urkunde!$A$2:$A$16,IF($G896="w",Urkunde!$B$2:$B$16,Urkunde!$D$2:$D$16))</f>
        <v>0</v>
      </c>
      <c r="AJ896" s="61">
        <f>LOOKUP($F896,Urkunde!$A$2:$A$16,IF($G896="w",Urkunde!$C$2:$C$16,Urkunde!$E$2:$E$16))</f>
        <v>0</v>
      </c>
      <c r="AK896" s="61" t="str">
        <f t="shared" si="184"/>
        <v>-</v>
      </c>
      <c r="AL896" s="29">
        <f t="shared" si="185"/>
        <v>0</v>
      </c>
      <c r="AM896" s="21">
        <f t="shared" si="186"/>
        <v>0</v>
      </c>
      <c r="AN896" s="21">
        <f t="shared" si="187"/>
        <v>0</v>
      </c>
      <c r="AO896" s="21">
        <f t="shared" si="188"/>
        <v>0</v>
      </c>
      <c r="AP896" s="21">
        <f t="shared" si="189"/>
        <v>0</v>
      </c>
      <c r="AQ896" s="21">
        <f t="shared" si="190"/>
        <v>0</v>
      </c>
      <c r="AR896" s="21">
        <f t="shared" si="191"/>
        <v>0</v>
      </c>
      <c r="AS896" s="21">
        <f t="shared" si="192"/>
        <v>0</v>
      </c>
      <c r="AT896" s="21">
        <f t="shared" si="193"/>
        <v>0</v>
      </c>
      <c r="AU896" s="21">
        <f t="shared" si="194"/>
        <v>0</v>
      </c>
      <c r="AV896" s="21">
        <f t="shared" si="195"/>
        <v>0</v>
      </c>
    </row>
    <row r="897" spans="1:48" ht="15.6" x14ac:dyDescent="0.3">
      <c r="A897" s="51"/>
      <c r="B897" s="50"/>
      <c r="C897" s="96"/>
      <c r="D897" s="96"/>
      <c r="E897" s="49"/>
      <c r="F897" s="52">
        <f t="shared" si="182"/>
        <v>0</v>
      </c>
      <c r="G897" s="48"/>
      <c r="H897" s="38"/>
      <c r="I897" s="54">
        <f>IF(H897=0,0,TRUNC((50/(H897+0.24)- IF($G897="w",Parameter!$B$3,Parameter!$D$3))/IF($G897="w",Parameter!$C$3,Parameter!$E$3)))</f>
        <v>0</v>
      </c>
      <c r="J897" s="105"/>
      <c r="K897" s="54">
        <f>IF(J897=0,0,TRUNC((75/(J897+0.24)- IF($G897="w",Parameter!$B$3,Parameter!$D$3))/IF($G897="w",Parameter!$C$3,Parameter!$E$3)))</f>
        <v>0</v>
      </c>
      <c r="L897" s="105"/>
      <c r="M897" s="54">
        <f>IF(L897=0,0,TRUNC((100/(L897+0.24)- IF($G897="w",Parameter!$B$3,Parameter!$D$3))/IF($G897="w",Parameter!$C$3,Parameter!$E$3)))</f>
        <v>0</v>
      </c>
      <c r="N897" s="80"/>
      <c r="O897" s="79" t="s">
        <v>44</v>
      </c>
      <c r="P897" s="81"/>
      <c r="Q897" s="54">
        <f>IF($G897="m",0,IF(AND($P897=0,$N897=0),0,TRUNC((800/($N897*60+$P897)-IF($G897="w",Parameter!$B$6,Parameter!$D$6))/IF($G897="w",Parameter!$C$6,Parameter!$E$6))))</f>
        <v>0</v>
      </c>
      <c r="R897" s="106"/>
      <c r="S897" s="73">
        <f>IF(R897=0,0,TRUNC((2000/(R897)- IF(Q897="w",Parameter!$B$6,Parameter!$D$6))/IF(Q897="w",Parameter!$C$6,Parameter!$E$6)))</f>
        <v>0</v>
      </c>
      <c r="T897" s="106"/>
      <c r="U897" s="73">
        <f>IF(T897=0,0,TRUNC((2000/(T897)- IF(Q897="w",Parameter!$B$3,Parameter!$D$3))/IF(Q897="w",Parameter!$C$3,Parameter!$E$3)))</f>
        <v>0</v>
      </c>
      <c r="V897" s="80"/>
      <c r="W897" s="79" t="s">
        <v>44</v>
      </c>
      <c r="X897" s="81"/>
      <c r="Y897" s="54">
        <f>IF($G897="w",0,IF(AND($V897=0,$X897=0),0,TRUNC((1000/($V897*60+$X897)-IF($G897="w",Parameter!$B$6,Parameter!$D$6))/IF($G897="w",Parameter!$C$6,Parameter!$E$6))))</f>
        <v>0</v>
      </c>
      <c r="Z897" s="37"/>
      <c r="AA897" s="104">
        <f>IF(Z897=0,0,TRUNC((SQRT(Z897)- IF($G897="w",Parameter!$B$11,Parameter!$D$11))/IF($G897="w",Parameter!$C$11,Parameter!$E$11)))</f>
        <v>0</v>
      </c>
      <c r="AB897" s="105"/>
      <c r="AC897" s="104">
        <f>IF(AB897=0,0,TRUNC((SQRT(AB897)- IF($G897="w",Parameter!$B$10,Parameter!$D$10))/IF($G897="w",Parameter!$C$10,Parameter!$E$10)))</f>
        <v>0</v>
      </c>
      <c r="AD897" s="38"/>
      <c r="AE897" s="55">
        <f>IF(AD897=0,0,TRUNC((SQRT(AD897)- IF($G897="w",Parameter!$B$15,Parameter!$D$15))/IF($G897="w",Parameter!$C$15,Parameter!$E$15)))</f>
        <v>0</v>
      </c>
      <c r="AF897" s="32"/>
      <c r="AG897" s="55">
        <f>IF(AF897=0,0,TRUNC((SQRT(AF897)- IF($G897="w",Parameter!$B$12,Parameter!$D$12))/IF($G897="w",Parameter!$C$12,Parameter!$E$12)))</f>
        <v>0</v>
      </c>
      <c r="AH897" s="60">
        <f t="shared" si="183"/>
        <v>0</v>
      </c>
      <c r="AI897" s="61">
        <f>LOOKUP($F897,Urkunde!$A$2:$A$16,IF($G897="w",Urkunde!$B$2:$B$16,Urkunde!$D$2:$D$16))</f>
        <v>0</v>
      </c>
      <c r="AJ897" s="61">
        <f>LOOKUP($F897,Urkunde!$A$2:$A$16,IF($G897="w",Urkunde!$C$2:$C$16,Urkunde!$E$2:$E$16))</f>
        <v>0</v>
      </c>
      <c r="AK897" s="61" t="str">
        <f t="shared" si="184"/>
        <v>-</v>
      </c>
      <c r="AL897" s="29">
        <f t="shared" si="185"/>
        <v>0</v>
      </c>
      <c r="AM897" s="21">
        <f t="shared" si="186"/>
        <v>0</v>
      </c>
      <c r="AN897" s="21">
        <f t="shared" si="187"/>
        <v>0</v>
      </c>
      <c r="AO897" s="21">
        <f t="shared" si="188"/>
        <v>0</v>
      </c>
      <c r="AP897" s="21">
        <f t="shared" si="189"/>
        <v>0</v>
      </c>
      <c r="AQ897" s="21">
        <f t="shared" si="190"/>
        <v>0</v>
      </c>
      <c r="AR897" s="21">
        <f t="shared" si="191"/>
        <v>0</v>
      </c>
      <c r="AS897" s="21">
        <f t="shared" si="192"/>
        <v>0</v>
      </c>
      <c r="AT897" s="21">
        <f t="shared" si="193"/>
        <v>0</v>
      </c>
      <c r="AU897" s="21">
        <f t="shared" si="194"/>
        <v>0</v>
      </c>
      <c r="AV897" s="21">
        <f t="shared" si="195"/>
        <v>0</v>
      </c>
    </row>
    <row r="898" spans="1:48" ht="15.6" x14ac:dyDescent="0.3">
      <c r="A898" s="51"/>
      <c r="B898" s="50"/>
      <c r="C898" s="96"/>
      <c r="D898" s="96"/>
      <c r="E898" s="49"/>
      <c r="F898" s="52">
        <f t="shared" si="182"/>
        <v>0</v>
      </c>
      <c r="G898" s="48"/>
      <c r="H898" s="38"/>
      <c r="I898" s="54">
        <f>IF(H898=0,0,TRUNC((50/(H898+0.24)- IF($G898="w",Parameter!$B$3,Parameter!$D$3))/IF($G898="w",Parameter!$C$3,Parameter!$E$3)))</f>
        <v>0</v>
      </c>
      <c r="J898" s="105"/>
      <c r="K898" s="54">
        <f>IF(J898=0,0,TRUNC((75/(J898+0.24)- IF($G898="w",Parameter!$B$3,Parameter!$D$3))/IF($G898="w",Parameter!$C$3,Parameter!$E$3)))</f>
        <v>0</v>
      </c>
      <c r="L898" s="105"/>
      <c r="M898" s="54">
        <f>IF(L898=0,0,TRUNC((100/(L898+0.24)- IF($G898="w",Parameter!$B$3,Parameter!$D$3))/IF($G898="w",Parameter!$C$3,Parameter!$E$3)))</f>
        <v>0</v>
      </c>
      <c r="N898" s="80"/>
      <c r="O898" s="79" t="s">
        <v>44</v>
      </c>
      <c r="P898" s="81"/>
      <c r="Q898" s="54">
        <f>IF($G898="m",0,IF(AND($P898=0,$N898=0),0,TRUNC((800/($N898*60+$P898)-IF($G898="w",Parameter!$B$6,Parameter!$D$6))/IF($G898="w",Parameter!$C$6,Parameter!$E$6))))</f>
        <v>0</v>
      </c>
      <c r="R898" s="106"/>
      <c r="S898" s="73">
        <f>IF(R898=0,0,TRUNC((2000/(R898)- IF(Q898="w",Parameter!$B$6,Parameter!$D$6))/IF(Q898="w",Parameter!$C$6,Parameter!$E$6)))</f>
        <v>0</v>
      </c>
      <c r="T898" s="106"/>
      <c r="U898" s="73">
        <f>IF(T898=0,0,TRUNC((2000/(T898)- IF(Q898="w",Parameter!$B$3,Parameter!$D$3))/IF(Q898="w",Parameter!$C$3,Parameter!$E$3)))</f>
        <v>0</v>
      </c>
      <c r="V898" s="80"/>
      <c r="W898" s="79" t="s">
        <v>44</v>
      </c>
      <c r="X898" s="81"/>
      <c r="Y898" s="54">
        <f>IF($G898="w",0,IF(AND($V898=0,$X898=0),0,TRUNC((1000/($V898*60+$X898)-IF($G898="w",Parameter!$B$6,Parameter!$D$6))/IF($G898="w",Parameter!$C$6,Parameter!$E$6))))</f>
        <v>0</v>
      </c>
      <c r="Z898" s="37"/>
      <c r="AA898" s="104">
        <f>IF(Z898=0,0,TRUNC((SQRT(Z898)- IF($G898="w",Parameter!$B$11,Parameter!$D$11))/IF($G898="w",Parameter!$C$11,Parameter!$E$11)))</f>
        <v>0</v>
      </c>
      <c r="AB898" s="105"/>
      <c r="AC898" s="104">
        <f>IF(AB898=0,0,TRUNC((SQRT(AB898)- IF($G898="w",Parameter!$B$10,Parameter!$D$10))/IF($G898="w",Parameter!$C$10,Parameter!$E$10)))</f>
        <v>0</v>
      </c>
      <c r="AD898" s="38"/>
      <c r="AE898" s="55">
        <f>IF(AD898=0,0,TRUNC((SQRT(AD898)- IF($G898="w",Parameter!$B$15,Parameter!$D$15))/IF($G898="w",Parameter!$C$15,Parameter!$E$15)))</f>
        <v>0</v>
      </c>
      <c r="AF898" s="32"/>
      <c r="AG898" s="55">
        <f>IF(AF898=0,0,TRUNC((SQRT(AF898)- IF($G898="w",Parameter!$B$12,Parameter!$D$12))/IF($G898="w",Parameter!$C$12,Parameter!$E$12)))</f>
        <v>0</v>
      </c>
      <c r="AH898" s="60">
        <f t="shared" si="183"/>
        <v>0</v>
      </c>
      <c r="AI898" s="61">
        <f>LOOKUP($F898,Urkunde!$A$2:$A$16,IF($G898="w",Urkunde!$B$2:$B$16,Urkunde!$D$2:$D$16))</f>
        <v>0</v>
      </c>
      <c r="AJ898" s="61">
        <f>LOOKUP($F898,Urkunde!$A$2:$A$16,IF($G898="w",Urkunde!$C$2:$C$16,Urkunde!$E$2:$E$16))</f>
        <v>0</v>
      </c>
      <c r="AK898" s="61" t="str">
        <f t="shared" si="184"/>
        <v>-</v>
      </c>
      <c r="AL898" s="29">
        <f t="shared" si="185"/>
        <v>0</v>
      </c>
      <c r="AM898" s="21">
        <f t="shared" si="186"/>
        <v>0</v>
      </c>
      <c r="AN898" s="21">
        <f t="shared" si="187"/>
        <v>0</v>
      </c>
      <c r="AO898" s="21">
        <f t="shared" si="188"/>
        <v>0</v>
      </c>
      <c r="AP898" s="21">
        <f t="shared" si="189"/>
        <v>0</v>
      </c>
      <c r="AQ898" s="21">
        <f t="shared" si="190"/>
        <v>0</v>
      </c>
      <c r="AR898" s="21">
        <f t="shared" si="191"/>
        <v>0</v>
      </c>
      <c r="AS898" s="21">
        <f t="shared" si="192"/>
        <v>0</v>
      </c>
      <c r="AT898" s="21">
        <f t="shared" si="193"/>
        <v>0</v>
      </c>
      <c r="AU898" s="21">
        <f t="shared" si="194"/>
        <v>0</v>
      </c>
      <c r="AV898" s="21">
        <f t="shared" si="195"/>
        <v>0</v>
      </c>
    </row>
    <row r="899" spans="1:48" ht="15.6" x14ac:dyDescent="0.3">
      <c r="A899" s="51"/>
      <c r="B899" s="50"/>
      <c r="C899" s="96"/>
      <c r="D899" s="96"/>
      <c r="E899" s="49"/>
      <c r="F899" s="52">
        <f t="shared" si="182"/>
        <v>0</v>
      </c>
      <c r="G899" s="48"/>
      <c r="H899" s="38"/>
      <c r="I899" s="54">
        <f>IF(H899=0,0,TRUNC((50/(H899+0.24)- IF($G899="w",Parameter!$B$3,Parameter!$D$3))/IF($G899="w",Parameter!$C$3,Parameter!$E$3)))</f>
        <v>0</v>
      </c>
      <c r="J899" s="105"/>
      <c r="K899" s="54">
        <f>IF(J899=0,0,TRUNC((75/(J899+0.24)- IF($G899="w",Parameter!$B$3,Parameter!$D$3))/IF($G899="w",Parameter!$C$3,Parameter!$E$3)))</f>
        <v>0</v>
      </c>
      <c r="L899" s="105"/>
      <c r="M899" s="54">
        <f>IF(L899=0,0,TRUNC((100/(L899+0.24)- IF($G899="w",Parameter!$B$3,Parameter!$D$3))/IF($G899="w",Parameter!$C$3,Parameter!$E$3)))</f>
        <v>0</v>
      </c>
      <c r="N899" s="80"/>
      <c r="O899" s="79" t="s">
        <v>44</v>
      </c>
      <c r="P899" s="81"/>
      <c r="Q899" s="54">
        <f>IF($G899="m",0,IF(AND($P899=0,$N899=0),0,TRUNC((800/($N899*60+$P899)-IF($G899="w",Parameter!$B$6,Parameter!$D$6))/IF($G899="w",Parameter!$C$6,Parameter!$E$6))))</f>
        <v>0</v>
      </c>
      <c r="R899" s="106"/>
      <c r="S899" s="73">
        <f>IF(R899=0,0,TRUNC((2000/(R899)- IF(Q899="w",Parameter!$B$6,Parameter!$D$6))/IF(Q899="w",Parameter!$C$6,Parameter!$E$6)))</f>
        <v>0</v>
      </c>
      <c r="T899" s="106"/>
      <c r="U899" s="73">
        <f>IF(T899=0,0,TRUNC((2000/(T899)- IF(Q899="w",Parameter!$B$3,Parameter!$D$3))/IF(Q899="w",Parameter!$C$3,Parameter!$E$3)))</f>
        <v>0</v>
      </c>
      <c r="V899" s="80"/>
      <c r="W899" s="79" t="s">
        <v>44</v>
      </c>
      <c r="X899" s="81"/>
      <c r="Y899" s="54">
        <f>IF($G899="w",0,IF(AND($V899=0,$X899=0),0,TRUNC((1000/($V899*60+$X899)-IF($G899="w",Parameter!$B$6,Parameter!$D$6))/IF($G899="w",Parameter!$C$6,Parameter!$E$6))))</f>
        <v>0</v>
      </c>
      <c r="Z899" s="37"/>
      <c r="AA899" s="104">
        <f>IF(Z899=0,0,TRUNC((SQRT(Z899)- IF($G899="w",Parameter!$B$11,Parameter!$D$11))/IF($G899="w",Parameter!$C$11,Parameter!$E$11)))</f>
        <v>0</v>
      </c>
      <c r="AB899" s="105"/>
      <c r="AC899" s="104">
        <f>IF(AB899=0,0,TRUNC((SQRT(AB899)- IF($G899="w",Parameter!$B$10,Parameter!$D$10))/IF($G899="w",Parameter!$C$10,Parameter!$E$10)))</f>
        <v>0</v>
      </c>
      <c r="AD899" s="38"/>
      <c r="AE899" s="55">
        <f>IF(AD899=0,0,TRUNC((SQRT(AD899)- IF($G899="w",Parameter!$B$15,Parameter!$D$15))/IF($G899="w",Parameter!$C$15,Parameter!$E$15)))</f>
        <v>0</v>
      </c>
      <c r="AF899" s="32"/>
      <c r="AG899" s="55">
        <f>IF(AF899=0,0,TRUNC((SQRT(AF899)- IF($G899="w",Parameter!$B$12,Parameter!$D$12))/IF($G899="w",Parameter!$C$12,Parameter!$E$12)))</f>
        <v>0</v>
      </c>
      <c r="AH899" s="60">
        <f t="shared" si="183"/>
        <v>0</v>
      </c>
      <c r="AI899" s="61">
        <f>LOOKUP($F899,Urkunde!$A$2:$A$16,IF($G899="w",Urkunde!$B$2:$B$16,Urkunde!$D$2:$D$16))</f>
        <v>0</v>
      </c>
      <c r="AJ899" s="61">
        <f>LOOKUP($F899,Urkunde!$A$2:$A$16,IF($G899="w",Urkunde!$C$2:$C$16,Urkunde!$E$2:$E$16))</f>
        <v>0</v>
      </c>
      <c r="AK899" s="61" t="str">
        <f t="shared" si="184"/>
        <v>-</v>
      </c>
      <c r="AL899" s="29">
        <f t="shared" si="185"/>
        <v>0</v>
      </c>
      <c r="AM899" s="21">
        <f t="shared" si="186"/>
        <v>0</v>
      </c>
      <c r="AN899" s="21">
        <f t="shared" si="187"/>
        <v>0</v>
      </c>
      <c r="AO899" s="21">
        <f t="shared" si="188"/>
        <v>0</v>
      </c>
      <c r="AP899" s="21">
        <f t="shared" si="189"/>
        <v>0</v>
      </c>
      <c r="AQ899" s="21">
        <f t="shared" si="190"/>
        <v>0</v>
      </c>
      <c r="AR899" s="21">
        <f t="shared" si="191"/>
        <v>0</v>
      </c>
      <c r="AS899" s="21">
        <f t="shared" si="192"/>
        <v>0</v>
      </c>
      <c r="AT899" s="21">
        <f t="shared" si="193"/>
        <v>0</v>
      </c>
      <c r="AU899" s="21">
        <f t="shared" si="194"/>
        <v>0</v>
      </c>
      <c r="AV899" s="21">
        <f t="shared" si="195"/>
        <v>0</v>
      </c>
    </row>
    <row r="900" spans="1:48" ht="15.6" x14ac:dyDescent="0.3">
      <c r="A900" s="51"/>
      <c r="B900" s="50"/>
      <c r="C900" s="96"/>
      <c r="D900" s="96"/>
      <c r="E900" s="49"/>
      <c r="F900" s="52">
        <f t="shared" ref="F900:F963" si="196">IF(E900=0,0,$E$2-E900)</f>
        <v>0</v>
      </c>
      <c r="G900" s="48"/>
      <c r="H900" s="38"/>
      <c r="I900" s="54">
        <f>IF(H900=0,0,TRUNC((50/(H900+0.24)- IF($G900="w",Parameter!$B$3,Parameter!$D$3))/IF($G900="w",Parameter!$C$3,Parameter!$E$3)))</f>
        <v>0</v>
      </c>
      <c r="J900" s="105"/>
      <c r="K900" s="54">
        <f>IF(J900=0,0,TRUNC((75/(J900+0.24)- IF($G900="w",Parameter!$B$3,Parameter!$D$3))/IF($G900="w",Parameter!$C$3,Parameter!$E$3)))</f>
        <v>0</v>
      </c>
      <c r="L900" s="105"/>
      <c r="M900" s="54">
        <f>IF(L900=0,0,TRUNC((100/(L900+0.24)- IF($G900="w",Parameter!$B$3,Parameter!$D$3))/IF($G900="w",Parameter!$C$3,Parameter!$E$3)))</f>
        <v>0</v>
      </c>
      <c r="N900" s="80"/>
      <c r="O900" s="79" t="s">
        <v>44</v>
      </c>
      <c r="P900" s="81"/>
      <c r="Q900" s="54">
        <f>IF($G900="m",0,IF(AND($P900=0,$N900=0),0,TRUNC((800/($N900*60+$P900)-IF($G900="w",Parameter!$B$6,Parameter!$D$6))/IF($G900="w",Parameter!$C$6,Parameter!$E$6))))</f>
        <v>0</v>
      </c>
      <c r="R900" s="106"/>
      <c r="S900" s="73">
        <f>IF(R900=0,0,TRUNC((2000/(R900)- IF(Q900="w",Parameter!$B$6,Parameter!$D$6))/IF(Q900="w",Parameter!$C$6,Parameter!$E$6)))</f>
        <v>0</v>
      </c>
      <c r="T900" s="106"/>
      <c r="U900" s="73">
        <f>IF(T900=0,0,TRUNC((2000/(T900)- IF(Q900="w",Parameter!$B$3,Parameter!$D$3))/IF(Q900="w",Parameter!$C$3,Parameter!$E$3)))</f>
        <v>0</v>
      </c>
      <c r="V900" s="80"/>
      <c r="W900" s="79" t="s">
        <v>44</v>
      </c>
      <c r="X900" s="81"/>
      <c r="Y900" s="54">
        <f>IF($G900="w",0,IF(AND($V900=0,$X900=0),0,TRUNC((1000/($V900*60+$X900)-IF($G900="w",Parameter!$B$6,Parameter!$D$6))/IF($G900="w",Parameter!$C$6,Parameter!$E$6))))</f>
        <v>0</v>
      </c>
      <c r="Z900" s="37"/>
      <c r="AA900" s="104">
        <f>IF(Z900=0,0,TRUNC((SQRT(Z900)- IF($G900="w",Parameter!$B$11,Parameter!$D$11))/IF($G900="w",Parameter!$C$11,Parameter!$E$11)))</f>
        <v>0</v>
      </c>
      <c r="AB900" s="105"/>
      <c r="AC900" s="104">
        <f>IF(AB900=0,0,TRUNC((SQRT(AB900)- IF($G900="w",Parameter!$B$10,Parameter!$D$10))/IF($G900="w",Parameter!$C$10,Parameter!$E$10)))</f>
        <v>0</v>
      </c>
      <c r="AD900" s="38"/>
      <c r="AE900" s="55">
        <f>IF(AD900=0,0,TRUNC((SQRT(AD900)- IF($G900="w",Parameter!$B$15,Parameter!$D$15))/IF($G900="w",Parameter!$C$15,Parameter!$E$15)))</f>
        <v>0</v>
      </c>
      <c r="AF900" s="32"/>
      <c r="AG900" s="55">
        <f>IF(AF900=0,0,TRUNC((SQRT(AF900)- IF($G900="w",Parameter!$B$12,Parameter!$D$12))/IF($G900="w",Parameter!$C$12,Parameter!$E$12)))</f>
        <v>0</v>
      </c>
      <c r="AH900" s="60">
        <f t="shared" si="183"/>
        <v>0</v>
      </c>
      <c r="AI900" s="61">
        <f>LOOKUP($F900,Urkunde!$A$2:$A$16,IF($G900="w",Urkunde!$B$2:$B$16,Urkunde!$D$2:$D$16))</f>
        <v>0</v>
      </c>
      <c r="AJ900" s="61">
        <f>LOOKUP($F900,Urkunde!$A$2:$A$16,IF($G900="w",Urkunde!$C$2:$C$16,Urkunde!$E$2:$E$16))</f>
        <v>0</v>
      </c>
      <c r="AK900" s="61" t="str">
        <f t="shared" si="184"/>
        <v>-</v>
      </c>
      <c r="AL900" s="29">
        <f t="shared" si="185"/>
        <v>0</v>
      </c>
      <c r="AM900" s="21">
        <f t="shared" si="186"/>
        <v>0</v>
      </c>
      <c r="AN900" s="21">
        <f t="shared" si="187"/>
        <v>0</v>
      </c>
      <c r="AO900" s="21">
        <f t="shared" si="188"/>
        <v>0</v>
      </c>
      <c r="AP900" s="21">
        <f t="shared" si="189"/>
        <v>0</v>
      </c>
      <c r="AQ900" s="21">
        <f t="shared" si="190"/>
        <v>0</v>
      </c>
      <c r="AR900" s="21">
        <f t="shared" si="191"/>
        <v>0</v>
      </c>
      <c r="AS900" s="21">
        <f t="shared" si="192"/>
        <v>0</v>
      </c>
      <c r="AT900" s="21">
        <f t="shared" si="193"/>
        <v>0</v>
      </c>
      <c r="AU900" s="21">
        <f t="shared" si="194"/>
        <v>0</v>
      </c>
      <c r="AV900" s="21">
        <f t="shared" si="195"/>
        <v>0</v>
      </c>
    </row>
    <row r="901" spans="1:48" ht="15.6" x14ac:dyDescent="0.3">
      <c r="A901" s="51"/>
      <c r="B901" s="50"/>
      <c r="C901" s="96"/>
      <c r="D901" s="96"/>
      <c r="E901" s="49"/>
      <c r="F901" s="52">
        <f t="shared" si="196"/>
        <v>0</v>
      </c>
      <c r="G901" s="48"/>
      <c r="H901" s="38"/>
      <c r="I901" s="54">
        <f>IF(H901=0,0,TRUNC((50/(H901+0.24)- IF($G901="w",Parameter!$B$3,Parameter!$D$3))/IF($G901="w",Parameter!$C$3,Parameter!$E$3)))</f>
        <v>0</v>
      </c>
      <c r="J901" s="105"/>
      <c r="K901" s="54">
        <f>IF(J901=0,0,TRUNC((75/(J901+0.24)- IF($G901="w",Parameter!$B$3,Parameter!$D$3))/IF($G901="w",Parameter!$C$3,Parameter!$E$3)))</f>
        <v>0</v>
      </c>
      <c r="L901" s="105"/>
      <c r="M901" s="54">
        <f>IF(L901=0,0,TRUNC((100/(L901+0.24)- IF($G901="w",Parameter!$B$3,Parameter!$D$3))/IF($G901="w",Parameter!$C$3,Parameter!$E$3)))</f>
        <v>0</v>
      </c>
      <c r="N901" s="80"/>
      <c r="O901" s="79" t="s">
        <v>44</v>
      </c>
      <c r="P901" s="81"/>
      <c r="Q901" s="54">
        <f>IF($G901="m",0,IF(AND($P901=0,$N901=0),0,TRUNC((800/($N901*60+$P901)-IF($G901="w",Parameter!$B$6,Parameter!$D$6))/IF($G901="w",Parameter!$C$6,Parameter!$E$6))))</f>
        <v>0</v>
      </c>
      <c r="R901" s="106"/>
      <c r="S901" s="73">
        <f>IF(R901=0,0,TRUNC((2000/(R901)- IF(Q901="w",Parameter!$B$6,Parameter!$D$6))/IF(Q901="w",Parameter!$C$6,Parameter!$E$6)))</f>
        <v>0</v>
      </c>
      <c r="T901" s="106"/>
      <c r="U901" s="73">
        <f>IF(T901=0,0,TRUNC((2000/(T901)- IF(Q901="w",Parameter!$B$3,Parameter!$D$3))/IF(Q901="w",Parameter!$C$3,Parameter!$E$3)))</f>
        <v>0</v>
      </c>
      <c r="V901" s="80"/>
      <c r="W901" s="79" t="s">
        <v>44</v>
      </c>
      <c r="X901" s="81"/>
      <c r="Y901" s="54">
        <f>IF($G901="w",0,IF(AND($V901=0,$X901=0),0,TRUNC((1000/($V901*60+$X901)-IF($G901="w",Parameter!$B$6,Parameter!$D$6))/IF($G901="w",Parameter!$C$6,Parameter!$E$6))))</f>
        <v>0</v>
      </c>
      <c r="Z901" s="37"/>
      <c r="AA901" s="104">
        <f>IF(Z901=0,0,TRUNC((SQRT(Z901)- IF($G901="w",Parameter!$B$11,Parameter!$D$11))/IF($G901="w",Parameter!$C$11,Parameter!$E$11)))</f>
        <v>0</v>
      </c>
      <c r="AB901" s="105"/>
      <c r="AC901" s="104">
        <f>IF(AB901=0,0,TRUNC((SQRT(AB901)- IF($G901="w",Parameter!$B$10,Parameter!$D$10))/IF($G901="w",Parameter!$C$10,Parameter!$E$10)))</f>
        <v>0</v>
      </c>
      <c r="AD901" s="38"/>
      <c r="AE901" s="55">
        <f>IF(AD901=0,0,TRUNC((SQRT(AD901)- IF($G901="w",Parameter!$B$15,Parameter!$D$15))/IF($G901="w",Parameter!$C$15,Parameter!$E$15)))</f>
        <v>0</v>
      </c>
      <c r="AF901" s="32"/>
      <c r="AG901" s="55">
        <f>IF(AF901=0,0,TRUNC((SQRT(AF901)- IF($G901="w",Parameter!$B$12,Parameter!$D$12))/IF($G901="w",Parameter!$C$12,Parameter!$E$12)))</f>
        <v>0</v>
      </c>
      <c r="AH901" s="60">
        <f t="shared" ref="AH901:AH964" si="197">AV901</f>
        <v>0</v>
      </c>
      <c r="AI901" s="61">
        <f>LOOKUP($F901,Urkunde!$A$2:$A$16,IF($G901="w",Urkunde!$B$2:$B$16,Urkunde!$D$2:$D$16))</f>
        <v>0</v>
      </c>
      <c r="AJ901" s="61">
        <f>LOOKUP($F901,Urkunde!$A$2:$A$16,IF($G901="w",Urkunde!$C$2:$C$16,Urkunde!$E$2:$E$16))</f>
        <v>0</v>
      </c>
      <c r="AK901" s="61" t="str">
        <f t="shared" ref="AK901:AK964" si="198">IF(AH901=0,"-",IF(AH901&gt;=AJ901,"Ehrenurkunde",IF(AH901&gt;=AI901,"Siegerurkunde","Teilnehmerurkunde")))</f>
        <v>-</v>
      </c>
      <c r="AL901" s="29">
        <f t="shared" ref="AL901:AL964" si="199">$I901</f>
        <v>0</v>
      </c>
      <c r="AM901" s="21">
        <f t="shared" ref="AM901:AM964" si="200">$K901</f>
        <v>0</v>
      </c>
      <c r="AN901" s="21">
        <f t="shared" ref="AN901:AN964" si="201">$M901</f>
        <v>0</v>
      </c>
      <c r="AO901" s="21">
        <f t="shared" ref="AO901:AO964" si="202">$Q901</f>
        <v>0</v>
      </c>
      <c r="AP901" s="21">
        <f t="shared" ref="AP901:AP964" si="203">$S901</f>
        <v>0</v>
      </c>
      <c r="AQ901" s="21">
        <f t="shared" ref="AQ901:AQ964" si="204">$U901</f>
        <v>0</v>
      </c>
      <c r="AR901" s="21">
        <f t="shared" ref="AR901:AR964" si="205">$Y901</f>
        <v>0</v>
      </c>
      <c r="AS901" s="21">
        <f t="shared" ref="AS901:AS964" si="206">$AA901</f>
        <v>0</v>
      </c>
      <c r="AT901" s="21">
        <f t="shared" ref="AT901:AT964" si="207">$AC901</f>
        <v>0</v>
      </c>
      <c r="AU901" s="21">
        <f t="shared" ref="AU901:AU964" si="208">$AE901</f>
        <v>0</v>
      </c>
      <c r="AV901" s="21">
        <f t="shared" ref="AV901:AV964" si="209">LARGE(AL901:AU901,1) + LARGE(AL901:AU901,2) + LARGE(AL901:AU901,3)</f>
        <v>0</v>
      </c>
    </row>
    <row r="902" spans="1:48" ht="15.6" x14ac:dyDescent="0.3">
      <c r="A902" s="51"/>
      <c r="B902" s="50"/>
      <c r="C902" s="96"/>
      <c r="D902" s="96"/>
      <c r="E902" s="49"/>
      <c r="F902" s="52">
        <f t="shared" si="196"/>
        <v>0</v>
      </c>
      <c r="G902" s="48"/>
      <c r="H902" s="38"/>
      <c r="I902" s="54">
        <f>IF(H902=0,0,TRUNC((50/(H902+0.24)- IF($G902="w",Parameter!$B$3,Parameter!$D$3))/IF($G902="w",Parameter!$C$3,Parameter!$E$3)))</f>
        <v>0</v>
      </c>
      <c r="J902" s="105"/>
      <c r="K902" s="54">
        <f>IF(J902=0,0,TRUNC((75/(J902+0.24)- IF($G902="w",Parameter!$B$3,Parameter!$D$3))/IF($G902="w",Parameter!$C$3,Parameter!$E$3)))</f>
        <v>0</v>
      </c>
      <c r="L902" s="105"/>
      <c r="M902" s="54">
        <f>IF(L902=0,0,TRUNC((100/(L902+0.24)- IF($G902="w",Parameter!$B$3,Parameter!$D$3))/IF($G902="w",Parameter!$C$3,Parameter!$E$3)))</f>
        <v>0</v>
      </c>
      <c r="N902" s="80"/>
      <c r="O902" s="79" t="s">
        <v>44</v>
      </c>
      <c r="P902" s="81"/>
      <c r="Q902" s="54">
        <f>IF($G902="m",0,IF(AND($P902=0,$N902=0),0,TRUNC((800/($N902*60+$P902)-IF($G902="w",Parameter!$B$6,Parameter!$D$6))/IF($G902="w",Parameter!$C$6,Parameter!$E$6))))</f>
        <v>0</v>
      </c>
      <c r="R902" s="106"/>
      <c r="S902" s="73">
        <f>IF(R902=0,0,TRUNC((2000/(R902)- IF(Q902="w",Parameter!$B$6,Parameter!$D$6))/IF(Q902="w",Parameter!$C$6,Parameter!$E$6)))</f>
        <v>0</v>
      </c>
      <c r="T902" s="106"/>
      <c r="U902" s="73">
        <f>IF(T902=0,0,TRUNC((2000/(T902)- IF(Q902="w",Parameter!$B$3,Parameter!$D$3))/IF(Q902="w",Parameter!$C$3,Parameter!$E$3)))</f>
        <v>0</v>
      </c>
      <c r="V902" s="80"/>
      <c r="W902" s="79" t="s">
        <v>44</v>
      </c>
      <c r="X902" s="81"/>
      <c r="Y902" s="54">
        <f>IF($G902="w",0,IF(AND($V902=0,$X902=0),0,TRUNC((1000/($V902*60+$X902)-IF($G902="w",Parameter!$B$6,Parameter!$D$6))/IF($G902="w",Parameter!$C$6,Parameter!$E$6))))</f>
        <v>0</v>
      </c>
      <c r="Z902" s="37"/>
      <c r="AA902" s="104">
        <f>IF(Z902=0,0,TRUNC((SQRT(Z902)- IF($G902="w",Parameter!$B$11,Parameter!$D$11))/IF($G902="w",Parameter!$C$11,Parameter!$E$11)))</f>
        <v>0</v>
      </c>
      <c r="AB902" s="105"/>
      <c r="AC902" s="104">
        <f>IF(AB902=0,0,TRUNC((SQRT(AB902)- IF($G902="w",Parameter!$B$10,Parameter!$D$10))/IF($G902="w",Parameter!$C$10,Parameter!$E$10)))</f>
        <v>0</v>
      </c>
      <c r="AD902" s="38"/>
      <c r="AE902" s="55">
        <f>IF(AD902=0,0,TRUNC((SQRT(AD902)- IF($G902="w",Parameter!$B$15,Parameter!$D$15))/IF($G902="w",Parameter!$C$15,Parameter!$E$15)))</f>
        <v>0</v>
      </c>
      <c r="AF902" s="32"/>
      <c r="AG902" s="55">
        <f>IF(AF902=0,0,TRUNC((SQRT(AF902)- IF($G902="w",Parameter!$B$12,Parameter!$D$12))/IF($G902="w",Parameter!$C$12,Parameter!$E$12)))</f>
        <v>0</v>
      </c>
      <c r="AH902" s="60">
        <f t="shared" si="197"/>
        <v>0</v>
      </c>
      <c r="AI902" s="61">
        <f>LOOKUP($F902,Urkunde!$A$2:$A$16,IF($G902="w",Urkunde!$B$2:$B$16,Urkunde!$D$2:$D$16))</f>
        <v>0</v>
      </c>
      <c r="AJ902" s="61">
        <f>LOOKUP($F902,Urkunde!$A$2:$A$16,IF($G902="w",Urkunde!$C$2:$C$16,Urkunde!$E$2:$E$16))</f>
        <v>0</v>
      </c>
      <c r="AK902" s="61" t="str">
        <f t="shared" si="198"/>
        <v>-</v>
      </c>
      <c r="AL902" s="29">
        <f t="shared" si="199"/>
        <v>0</v>
      </c>
      <c r="AM902" s="21">
        <f t="shared" si="200"/>
        <v>0</v>
      </c>
      <c r="AN902" s="21">
        <f t="shared" si="201"/>
        <v>0</v>
      </c>
      <c r="AO902" s="21">
        <f t="shared" si="202"/>
        <v>0</v>
      </c>
      <c r="AP902" s="21">
        <f t="shared" si="203"/>
        <v>0</v>
      </c>
      <c r="AQ902" s="21">
        <f t="shared" si="204"/>
        <v>0</v>
      </c>
      <c r="AR902" s="21">
        <f t="shared" si="205"/>
        <v>0</v>
      </c>
      <c r="AS902" s="21">
        <f t="shared" si="206"/>
        <v>0</v>
      </c>
      <c r="AT902" s="21">
        <f t="shared" si="207"/>
        <v>0</v>
      </c>
      <c r="AU902" s="21">
        <f t="shared" si="208"/>
        <v>0</v>
      </c>
      <c r="AV902" s="21">
        <f t="shared" si="209"/>
        <v>0</v>
      </c>
    </row>
    <row r="903" spans="1:48" ht="15.6" x14ac:dyDescent="0.3">
      <c r="A903" s="51"/>
      <c r="B903" s="50"/>
      <c r="C903" s="96"/>
      <c r="D903" s="96"/>
      <c r="E903" s="49"/>
      <c r="F903" s="52">
        <f t="shared" si="196"/>
        <v>0</v>
      </c>
      <c r="G903" s="48"/>
      <c r="H903" s="38"/>
      <c r="I903" s="54">
        <f>IF(H903=0,0,TRUNC((50/(H903+0.24)- IF($G903="w",Parameter!$B$3,Parameter!$D$3))/IF($G903="w",Parameter!$C$3,Parameter!$E$3)))</f>
        <v>0</v>
      </c>
      <c r="J903" s="105"/>
      <c r="K903" s="54">
        <f>IF(J903=0,0,TRUNC((75/(J903+0.24)- IF($G903="w",Parameter!$B$3,Parameter!$D$3))/IF($G903="w",Parameter!$C$3,Parameter!$E$3)))</f>
        <v>0</v>
      </c>
      <c r="L903" s="105"/>
      <c r="M903" s="54">
        <f>IF(L903=0,0,TRUNC((100/(L903+0.24)- IF($G903="w",Parameter!$B$3,Parameter!$D$3))/IF($G903="w",Parameter!$C$3,Parameter!$E$3)))</f>
        <v>0</v>
      </c>
      <c r="N903" s="80"/>
      <c r="O903" s="79" t="s">
        <v>44</v>
      </c>
      <c r="P903" s="81"/>
      <c r="Q903" s="54">
        <f>IF($G903="m",0,IF(AND($P903=0,$N903=0),0,TRUNC((800/($N903*60+$P903)-IF($G903="w",Parameter!$B$6,Parameter!$D$6))/IF($G903="w",Parameter!$C$6,Parameter!$E$6))))</f>
        <v>0</v>
      </c>
      <c r="R903" s="106"/>
      <c r="S903" s="73">
        <f>IF(R903=0,0,TRUNC((2000/(R903)- IF(Q903="w",Parameter!$B$6,Parameter!$D$6))/IF(Q903="w",Parameter!$C$6,Parameter!$E$6)))</f>
        <v>0</v>
      </c>
      <c r="T903" s="106"/>
      <c r="U903" s="73">
        <f>IF(T903=0,0,TRUNC((2000/(T903)- IF(Q903="w",Parameter!$B$3,Parameter!$D$3))/IF(Q903="w",Parameter!$C$3,Parameter!$E$3)))</f>
        <v>0</v>
      </c>
      <c r="V903" s="80"/>
      <c r="W903" s="79" t="s">
        <v>44</v>
      </c>
      <c r="X903" s="81"/>
      <c r="Y903" s="54">
        <f>IF($G903="w",0,IF(AND($V903=0,$X903=0),0,TRUNC((1000/($V903*60+$X903)-IF($G903="w",Parameter!$B$6,Parameter!$D$6))/IF($G903="w",Parameter!$C$6,Parameter!$E$6))))</f>
        <v>0</v>
      </c>
      <c r="Z903" s="37"/>
      <c r="AA903" s="104">
        <f>IF(Z903=0,0,TRUNC((SQRT(Z903)- IF($G903="w",Parameter!$B$11,Parameter!$D$11))/IF($G903="w",Parameter!$C$11,Parameter!$E$11)))</f>
        <v>0</v>
      </c>
      <c r="AB903" s="105"/>
      <c r="AC903" s="104">
        <f>IF(AB903=0,0,TRUNC((SQRT(AB903)- IF($G903="w",Parameter!$B$10,Parameter!$D$10))/IF($G903="w",Parameter!$C$10,Parameter!$E$10)))</f>
        <v>0</v>
      </c>
      <c r="AD903" s="38"/>
      <c r="AE903" s="55">
        <f>IF(AD903=0,0,TRUNC((SQRT(AD903)- IF($G903="w",Parameter!$B$15,Parameter!$D$15))/IF($G903="w",Parameter!$C$15,Parameter!$E$15)))</f>
        <v>0</v>
      </c>
      <c r="AF903" s="32"/>
      <c r="AG903" s="55">
        <f>IF(AF903=0,0,TRUNC((SQRT(AF903)- IF($G903="w",Parameter!$B$12,Parameter!$D$12))/IF($G903="w",Parameter!$C$12,Parameter!$E$12)))</f>
        <v>0</v>
      </c>
      <c r="AH903" s="60">
        <f t="shared" si="197"/>
        <v>0</v>
      </c>
      <c r="AI903" s="61">
        <f>LOOKUP($F903,Urkunde!$A$2:$A$16,IF($G903="w",Urkunde!$B$2:$B$16,Urkunde!$D$2:$D$16))</f>
        <v>0</v>
      </c>
      <c r="AJ903" s="61">
        <f>LOOKUP($F903,Urkunde!$A$2:$A$16,IF($G903="w",Urkunde!$C$2:$C$16,Urkunde!$E$2:$E$16))</f>
        <v>0</v>
      </c>
      <c r="AK903" s="61" t="str">
        <f t="shared" si="198"/>
        <v>-</v>
      </c>
      <c r="AL903" s="29">
        <f t="shared" si="199"/>
        <v>0</v>
      </c>
      <c r="AM903" s="21">
        <f t="shared" si="200"/>
        <v>0</v>
      </c>
      <c r="AN903" s="21">
        <f t="shared" si="201"/>
        <v>0</v>
      </c>
      <c r="AO903" s="21">
        <f t="shared" si="202"/>
        <v>0</v>
      </c>
      <c r="AP903" s="21">
        <f t="shared" si="203"/>
        <v>0</v>
      </c>
      <c r="AQ903" s="21">
        <f t="shared" si="204"/>
        <v>0</v>
      </c>
      <c r="AR903" s="21">
        <f t="shared" si="205"/>
        <v>0</v>
      </c>
      <c r="AS903" s="21">
        <f t="shared" si="206"/>
        <v>0</v>
      </c>
      <c r="AT903" s="21">
        <f t="shared" si="207"/>
        <v>0</v>
      </c>
      <c r="AU903" s="21">
        <f t="shared" si="208"/>
        <v>0</v>
      </c>
      <c r="AV903" s="21">
        <f t="shared" si="209"/>
        <v>0</v>
      </c>
    </row>
    <row r="904" spans="1:48" ht="15.6" x14ac:dyDescent="0.3">
      <c r="A904" s="51"/>
      <c r="B904" s="50"/>
      <c r="C904" s="96"/>
      <c r="D904" s="96"/>
      <c r="E904" s="49"/>
      <c r="F904" s="52">
        <f t="shared" si="196"/>
        <v>0</v>
      </c>
      <c r="G904" s="48"/>
      <c r="H904" s="38"/>
      <c r="I904" s="54">
        <f>IF(H904=0,0,TRUNC((50/(H904+0.24)- IF($G904="w",Parameter!$B$3,Parameter!$D$3))/IF($G904="w",Parameter!$C$3,Parameter!$E$3)))</f>
        <v>0</v>
      </c>
      <c r="J904" s="105"/>
      <c r="K904" s="54">
        <f>IF(J904=0,0,TRUNC((75/(J904+0.24)- IF($G904="w",Parameter!$B$3,Parameter!$D$3))/IF($G904="w",Parameter!$C$3,Parameter!$E$3)))</f>
        <v>0</v>
      </c>
      <c r="L904" s="105"/>
      <c r="M904" s="54">
        <f>IF(L904=0,0,TRUNC((100/(L904+0.24)- IF($G904="w",Parameter!$B$3,Parameter!$D$3))/IF($G904="w",Parameter!$C$3,Parameter!$E$3)))</f>
        <v>0</v>
      </c>
      <c r="N904" s="80"/>
      <c r="O904" s="79" t="s">
        <v>44</v>
      </c>
      <c r="P904" s="81"/>
      <c r="Q904" s="54">
        <f>IF($G904="m",0,IF(AND($P904=0,$N904=0),0,TRUNC((800/($N904*60+$P904)-IF($G904="w",Parameter!$B$6,Parameter!$D$6))/IF($G904="w",Parameter!$C$6,Parameter!$E$6))))</f>
        <v>0</v>
      </c>
      <c r="R904" s="106"/>
      <c r="S904" s="73">
        <f>IF(R904=0,0,TRUNC((2000/(R904)- IF(Q904="w",Parameter!$B$6,Parameter!$D$6))/IF(Q904="w",Parameter!$C$6,Parameter!$E$6)))</f>
        <v>0</v>
      </c>
      <c r="T904" s="106"/>
      <c r="U904" s="73">
        <f>IF(T904=0,0,TRUNC((2000/(T904)- IF(Q904="w",Parameter!$B$3,Parameter!$D$3))/IF(Q904="w",Parameter!$C$3,Parameter!$E$3)))</f>
        <v>0</v>
      </c>
      <c r="V904" s="80"/>
      <c r="W904" s="79" t="s">
        <v>44</v>
      </c>
      <c r="X904" s="81"/>
      <c r="Y904" s="54">
        <f>IF($G904="w",0,IF(AND($V904=0,$X904=0),0,TRUNC((1000/($V904*60+$X904)-IF($G904="w",Parameter!$B$6,Parameter!$D$6))/IF($G904="w",Parameter!$C$6,Parameter!$E$6))))</f>
        <v>0</v>
      </c>
      <c r="Z904" s="37"/>
      <c r="AA904" s="104">
        <f>IF(Z904=0,0,TRUNC((SQRT(Z904)- IF($G904="w",Parameter!$B$11,Parameter!$D$11))/IF($G904="w",Parameter!$C$11,Parameter!$E$11)))</f>
        <v>0</v>
      </c>
      <c r="AB904" s="105"/>
      <c r="AC904" s="104">
        <f>IF(AB904=0,0,TRUNC((SQRT(AB904)- IF($G904="w",Parameter!$B$10,Parameter!$D$10))/IF($G904="w",Parameter!$C$10,Parameter!$E$10)))</f>
        <v>0</v>
      </c>
      <c r="AD904" s="38"/>
      <c r="AE904" s="55">
        <f>IF(AD904=0,0,TRUNC((SQRT(AD904)- IF($G904="w",Parameter!$B$15,Parameter!$D$15))/IF($G904="w",Parameter!$C$15,Parameter!$E$15)))</f>
        <v>0</v>
      </c>
      <c r="AF904" s="32"/>
      <c r="AG904" s="55">
        <f>IF(AF904=0,0,TRUNC((SQRT(AF904)- IF($G904="w",Parameter!$B$12,Parameter!$D$12))/IF($G904="w",Parameter!$C$12,Parameter!$E$12)))</f>
        <v>0</v>
      </c>
      <c r="AH904" s="60">
        <f t="shared" si="197"/>
        <v>0</v>
      </c>
      <c r="AI904" s="61">
        <f>LOOKUP($F904,Urkunde!$A$2:$A$16,IF($G904="w",Urkunde!$B$2:$B$16,Urkunde!$D$2:$D$16))</f>
        <v>0</v>
      </c>
      <c r="AJ904" s="61">
        <f>LOOKUP($F904,Urkunde!$A$2:$A$16,IF($G904="w",Urkunde!$C$2:$C$16,Urkunde!$E$2:$E$16))</f>
        <v>0</v>
      </c>
      <c r="AK904" s="61" t="str">
        <f t="shared" si="198"/>
        <v>-</v>
      </c>
      <c r="AL904" s="29">
        <f t="shared" si="199"/>
        <v>0</v>
      </c>
      <c r="AM904" s="21">
        <f t="shared" si="200"/>
        <v>0</v>
      </c>
      <c r="AN904" s="21">
        <f t="shared" si="201"/>
        <v>0</v>
      </c>
      <c r="AO904" s="21">
        <f t="shared" si="202"/>
        <v>0</v>
      </c>
      <c r="AP904" s="21">
        <f t="shared" si="203"/>
        <v>0</v>
      </c>
      <c r="AQ904" s="21">
        <f t="shared" si="204"/>
        <v>0</v>
      </c>
      <c r="AR904" s="21">
        <f t="shared" si="205"/>
        <v>0</v>
      </c>
      <c r="AS904" s="21">
        <f t="shared" si="206"/>
        <v>0</v>
      </c>
      <c r="AT904" s="21">
        <f t="shared" si="207"/>
        <v>0</v>
      </c>
      <c r="AU904" s="21">
        <f t="shared" si="208"/>
        <v>0</v>
      </c>
      <c r="AV904" s="21">
        <f t="shared" si="209"/>
        <v>0</v>
      </c>
    </row>
    <row r="905" spans="1:48" ht="15.6" x14ac:dyDescent="0.3">
      <c r="A905" s="51"/>
      <c r="B905" s="50"/>
      <c r="C905" s="96"/>
      <c r="D905" s="96"/>
      <c r="E905" s="49"/>
      <c r="F905" s="52">
        <f t="shared" si="196"/>
        <v>0</v>
      </c>
      <c r="G905" s="48"/>
      <c r="H905" s="38"/>
      <c r="I905" s="54">
        <f>IF(H905=0,0,TRUNC((50/(H905+0.24)- IF($G905="w",Parameter!$B$3,Parameter!$D$3))/IF($G905="w",Parameter!$C$3,Parameter!$E$3)))</f>
        <v>0</v>
      </c>
      <c r="J905" s="105"/>
      <c r="K905" s="54">
        <f>IF(J905=0,0,TRUNC((75/(J905+0.24)- IF($G905="w",Parameter!$B$3,Parameter!$D$3))/IF($G905="w",Parameter!$C$3,Parameter!$E$3)))</f>
        <v>0</v>
      </c>
      <c r="L905" s="105"/>
      <c r="M905" s="54">
        <f>IF(L905=0,0,TRUNC((100/(L905+0.24)- IF($G905="w",Parameter!$B$3,Parameter!$D$3))/IF($G905="w",Parameter!$C$3,Parameter!$E$3)))</f>
        <v>0</v>
      </c>
      <c r="N905" s="80"/>
      <c r="O905" s="79" t="s">
        <v>44</v>
      </c>
      <c r="P905" s="81"/>
      <c r="Q905" s="54">
        <f>IF($G905="m",0,IF(AND($P905=0,$N905=0),0,TRUNC((800/($N905*60+$P905)-IF($G905="w",Parameter!$B$6,Parameter!$D$6))/IF($G905="w",Parameter!$C$6,Parameter!$E$6))))</f>
        <v>0</v>
      </c>
      <c r="R905" s="106"/>
      <c r="S905" s="73">
        <f>IF(R905=0,0,TRUNC((2000/(R905)- IF(Q905="w",Parameter!$B$6,Parameter!$D$6))/IF(Q905="w",Parameter!$C$6,Parameter!$E$6)))</f>
        <v>0</v>
      </c>
      <c r="T905" s="106"/>
      <c r="U905" s="73">
        <f>IF(T905=0,0,TRUNC((2000/(T905)- IF(Q905="w",Parameter!$B$3,Parameter!$D$3))/IF(Q905="w",Parameter!$C$3,Parameter!$E$3)))</f>
        <v>0</v>
      </c>
      <c r="V905" s="80"/>
      <c r="W905" s="79" t="s">
        <v>44</v>
      </c>
      <c r="X905" s="81"/>
      <c r="Y905" s="54">
        <f>IF($G905="w",0,IF(AND($V905=0,$X905=0),0,TRUNC((1000/($V905*60+$X905)-IF($G905="w",Parameter!$B$6,Parameter!$D$6))/IF($G905="w",Parameter!$C$6,Parameter!$E$6))))</f>
        <v>0</v>
      </c>
      <c r="Z905" s="37"/>
      <c r="AA905" s="104">
        <f>IF(Z905=0,0,TRUNC((SQRT(Z905)- IF($G905="w",Parameter!$B$11,Parameter!$D$11))/IF($G905="w",Parameter!$C$11,Parameter!$E$11)))</f>
        <v>0</v>
      </c>
      <c r="AB905" s="105"/>
      <c r="AC905" s="104">
        <f>IF(AB905=0,0,TRUNC((SQRT(AB905)- IF($G905="w",Parameter!$B$10,Parameter!$D$10))/IF($G905="w",Parameter!$C$10,Parameter!$E$10)))</f>
        <v>0</v>
      </c>
      <c r="AD905" s="38"/>
      <c r="AE905" s="55">
        <f>IF(AD905=0,0,TRUNC((SQRT(AD905)- IF($G905="w",Parameter!$B$15,Parameter!$D$15))/IF($G905="w",Parameter!$C$15,Parameter!$E$15)))</f>
        <v>0</v>
      </c>
      <c r="AF905" s="32"/>
      <c r="AG905" s="55">
        <f>IF(AF905=0,0,TRUNC((SQRT(AF905)- IF($G905="w",Parameter!$B$12,Parameter!$D$12))/IF($G905="w",Parameter!$C$12,Parameter!$E$12)))</f>
        <v>0</v>
      </c>
      <c r="AH905" s="60">
        <f t="shared" si="197"/>
        <v>0</v>
      </c>
      <c r="AI905" s="61">
        <f>LOOKUP($F905,Urkunde!$A$2:$A$16,IF($G905="w",Urkunde!$B$2:$B$16,Urkunde!$D$2:$D$16))</f>
        <v>0</v>
      </c>
      <c r="AJ905" s="61">
        <f>LOOKUP($F905,Urkunde!$A$2:$A$16,IF($G905="w",Urkunde!$C$2:$C$16,Urkunde!$E$2:$E$16))</f>
        <v>0</v>
      </c>
      <c r="AK905" s="61" t="str">
        <f t="shared" si="198"/>
        <v>-</v>
      </c>
      <c r="AL905" s="29">
        <f t="shared" si="199"/>
        <v>0</v>
      </c>
      <c r="AM905" s="21">
        <f t="shared" si="200"/>
        <v>0</v>
      </c>
      <c r="AN905" s="21">
        <f t="shared" si="201"/>
        <v>0</v>
      </c>
      <c r="AO905" s="21">
        <f t="shared" si="202"/>
        <v>0</v>
      </c>
      <c r="AP905" s="21">
        <f t="shared" si="203"/>
        <v>0</v>
      </c>
      <c r="AQ905" s="21">
        <f t="shared" si="204"/>
        <v>0</v>
      </c>
      <c r="AR905" s="21">
        <f t="shared" si="205"/>
        <v>0</v>
      </c>
      <c r="AS905" s="21">
        <f t="shared" si="206"/>
        <v>0</v>
      </c>
      <c r="AT905" s="21">
        <f t="shared" si="207"/>
        <v>0</v>
      </c>
      <c r="AU905" s="21">
        <f t="shared" si="208"/>
        <v>0</v>
      </c>
      <c r="AV905" s="21">
        <f t="shared" si="209"/>
        <v>0</v>
      </c>
    </row>
    <row r="906" spans="1:48" ht="15.6" x14ac:dyDescent="0.3">
      <c r="A906" s="51"/>
      <c r="B906" s="50"/>
      <c r="C906" s="96"/>
      <c r="D906" s="96"/>
      <c r="E906" s="49"/>
      <c r="F906" s="52">
        <f t="shared" si="196"/>
        <v>0</v>
      </c>
      <c r="G906" s="48"/>
      <c r="H906" s="38"/>
      <c r="I906" s="54">
        <f>IF(H906=0,0,TRUNC((50/(H906+0.24)- IF($G906="w",Parameter!$B$3,Parameter!$D$3))/IF($G906="w",Parameter!$C$3,Parameter!$E$3)))</f>
        <v>0</v>
      </c>
      <c r="J906" s="105"/>
      <c r="K906" s="54">
        <f>IF(J906=0,0,TRUNC((75/(J906+0.24)- IF($G906="w",Parameter!$B$3,Parameter!$D$3))/IF($G906="w",Parameter!$C$3,Parameter!$E$3)))</f>
        <v>0</v>
      </c>
      <c r="L906" s="105"/>
      <c r="M906" s="54">
        <f>IF(L906=0,0,TRUNC((100/(L906+0.24)- IF($G906="w",Parameter!$B$3,Parameter!$D$3))/IF($G906="w",Parameter!$C$3,Parameter!$E$3)))</f>
        <v>0</v>
      </c>
      <c r="N906" s="80"/>
      <c r="O906" s="79" t="s">
        <v>44</v>
      </c>
      <c r="P906" s="81"/>
      <c r="Q906" s="54">
        <f>IF($G906="m",0,IF(AND($P906=0,$N906=0),0,TRUNC((800/($N906*60+$P906)-IF($G906="w",Parameter!$B$6,Parameter!$D$6))/IF($G906="w",Parameter!$C$6,Parameter!$E$6))))</f>
        <v>0</v>
      </c>
      <c r="R906" s="106"/>
      <c r="S906" s="73">
        <f>IF(R906=0,0,TRUNC((2000/(R906)- IF(Q906="w",Parameter!$B$6,Parameter!$D$6))/IF(Q906="w",Parameter!$C$6,Parameter!$E$6)))</f>
        <v>0</v>
      </c>
      <c r="T906" s="106"/>
      <c r="U906" s="73">
        <f>IF(T906=0,0,TRUNC((2000/(T906)- IF(Q906="w",Parameter!$B$3,Parameter!$D$3))/IF(Q906="w",Parameter!$C$3,Parameter!$E$3)))</f>
        <v>0</v>
      </c>
      <c r="V906" s="80"/>
      <c r="W906" s="79" t="s">
        <v>44</v>
      </c>
      <c r="X906" s="81"/>
      <c r="Y906" s="54">
        <f>IF($G906="w",0,IF(AND($V906=0,$X906=0),0,TRUNC((1000/($V906*60+$X906)-IF($G906="w",Parameter!$B$6,Parameter!$D$6))/IF($G906="w",Parameter!$C$6,Parameter!$E$6))))</f>
        <v>0</v>
      </c>
      <c r="Z906" s="37"/>
      <c r="AA906" s="104">
        <f>IF(Z906=0,0,TRUNC((SQRT(Z906)- IF($G906="w",Parameter!$B$11,Parameter!$D$11))/IF($G906="w",Parameter!$C$11,Parameter!$E$11)))</f>
        <v>0</v>
      </c>
      <c r="AB906" s="105"/>
      <c r="AC906" s="104">
        <f>IF(AB906=0,0,TRUNC((SQRT(AB906)- IF($G906="w",Parameter!$B$10,Parameter!$D$10))/IF($G906="w",Parameter!$C$10,Parameter!$E$10)))</f>
        <v>0</v>
      </c>
      <c r="AD906" s="38"/>
      <c r="AE906" s="55">
        <f>IF(AD906=0,0,TRUNC((SQRT(AD906)- IF($G906="w",Parameter!$B$15,Parameter!$D$15))/IF($G906="w",Parameter!$C$15,Parameter!$E$15)))</f>
        <v>0</v>
      </c>
      <c r="AF906" s="32"/>
      <c r="AG906" s="55">
        <f>IF(AF906=0,0,TRUNC((SQRT(AF906)- IF($G906="w",Parameter!$B$12,Parameter!$D$12))/IF($G906="w",Parameter!$C$12,Parameter!$E$12)))</f>
        <v>0</v>
      </c>
      <c r="AH906" s="60">
        <f t="shared" si="197"/>
        <v>0</v>
      </c>
      <c r="AI906" s="61">
        <f>LOOKUP($F906,Urkunde!$A$2:$A$16,IF($G906="w",Urkunde!$B$2:$B$16,Urkunde!$D$2:$D$16))</f>
        <v>0</v>
      </c>
      <c r="AJ906" s="61">
        <f>LOOKUP($F906,Urkunde!$A$2:$A$16,IF($G906="w",Urkunde!$C$2:$C$16,Urkunde!$E$2:$E$16))</f>
        <v>0</v>
      </c>
      <c r="AK906" s="61" t="str">
        <f t="shared" si="198"/>
        <v>-</v>
      </c>
      <c r="AL906" s="29">
        <f t="shared" si="199"/>
        <v>0</v>
      </c>
      <c r="AM906" s="21">
        <f t="shared" si="200"/>
        <v>0</v>
      </c>
      <c r="AN906" s="21">
        <f t="shared" si="201"/>
        <v>0</v>
      </c>
      <c r="AO906" s="21">
        <f t="shared" si="202"/>
        <v>0</v>
      </c>
      <c r="AP906" s="21">
        <f t="shared" si="203"/>
        <v>0</v>
      </c>
      <c r="AQ906" s="21">
        <f t="shared" si="204"/>
        <v>0</v>
      </c>
      <c r="AR906" s="21">
        <f t="shared" si="205"/>
        <v>0</v>
      </c>
      <c r="AS906" s="21">
        <f t="shared" si="206"/>
        <v>0</v>
      </c>
      <c r="AT906" s="21">
        <f t="shared" si="207"/>
        <v>0</v>
      </c>
      <c r="AU906" s="21">
        <f t="shared" si="208"/>
        <v>0</v>
      </c>
      <c r="AV906" s="21">
        <f t="shared" si="209"/>
        <v>0</v>
      </c>
    </row>
    <row r="907" spans="1:48" ht="15.6" x14ac:dyDescent="0.3">
      <c r="A907" s="51"/>
      <c r="B907" s="50"/>
      <c r="C907" s="96"/>
      <c r="D907" s="96"/>
      <c r="E907" s="49"/>
      <c r="F907" s="52">
        <f t="shared" si="196"/>
        <v>0</v>
      </c>
      <c r="G907" s="48"/>
      <c r="H907" s="38"/>
      <c r="I907" s="54">
        <f>IF(H907=0,0,TRUNC((50/(H907+0.24)- IF($G907="w",Parameter!$B$3,Parameter!$D$3))/IF($G907="w",Parameter!$C$3,Parameter!$E$3)))</f>
        <v>0</v>
      </c>
      <c r="J907" s="105"/>
      <c r="K907" s="54">
        <f>IF(J907=0,0,TRUNC((75/(J907+0.24)- IF($G907="w",Parameter!$B$3,Parameter!$D$3))/IF($G907="w",Parameter!$C$3,Parameter!$E$3)))</f>
        <v>0</v>
      </c>
      <c r="L907" s="105"/>
      <c r="M907" s="54">
        <f>IF(L907=0,0,TRUNC((100/(L907+0.24)- IF($G907="w",Parameter!$B$3,Parameter!$D$3))/IF($G907="w",Parameter!$C$3,Parameter!$E$3)))</f>
        <v>0</v>
      </c>
      <c r="N907" s="80"/>
      <c r="O907" s="79" t="s">
        <v>44</v>
      </c>
      <c r="P907" s="81"/>
      <c r="Q907" s="54">
        <f>IF($G907="m",0,IF(AND($P907=0,$N907=0),0,TRUNC((800/($N907*60+$P907)-IF($G907="w",Parameter!$B$6,Parameter!$D$6))/IF($G907="w",Parameter!$C$6,Parameter!$E$6))))</f>
        <v>0</v>
      </c>
      <c r="R907" s="106"/>
      <c r="S907" s="73">
        <f>IF(R907=0,0,TRUNC((2000/(R907)- IF(Q907="w",Parameter!$B$6,Parameter!$D$6))/IF(Q907="w",Parameter!$C$6,Parameter!$E$6)))</f>
        <v>0</v>
      </c>
      <c r="T907" s="106"/>
      <c r="U907" s="73">
        <f>IF(T907=0,0,TRUNC((2000/(T907)- IF(Q907="w",Parameter!$B$3,Parameter!$D$3))/IF(Q907="w",Parameter!$C$3,Parameter!$E$3)))</f>
        <v>0</v>
      </c>
      <c r="V907" s="80"/>
      <c r="W907" s="79" t="s">
        <v>44</v>
      </c>
      <c r="X907" s="81"/>
      <c r="Y907" s="54">
        <f>IF($G907="w",0,IF(AND($V907=0,$X907=0),0,TRUNC((1000/($V907*60+$X907)-IF($G907="w",Parameter!$B$6,Parameter!$D$6))/IF($G907="w",Parameter!$C$6,Parameter!$E$6))))</f>
        <v>0</v>
      </c>
      <c r="Z907" s="37"/>
      <c r="AA907" s="104">
        <f>IF(Z907=0,0,TRUNC((SQRT(Z907)- IF($G907="w",Parameter!$B$11,Parameter!$D$11))/IF($G907="w",Parameter!$C$11,Parameter!$E$11)))</f>
        <v>0</v>
      </c>
      <c r="AB907" s="105"/>
      <c r="AC907" s="104">
        <f>IF(AB907=0,0,TRUNC((SQRT(AB907)- IF($G907="w",Parameter!$B$10,Parameter!$D$10))/IF($G907="w",Parameter!$C$10,Parameter!$E$10)))</f>
        <v>0</v>
      </c>
      <c r="AD907" s="38"/>
      <c r="AE907" s="55">
        <f>IF(AD907=0,0,TRUNC((SQRT(AD907)- IF($G907="w",Parameter!$B$15,Parameter!$D$15))/IF($G907="w",Parameter!$C$15,Parameter!$E$15)))</f>
        <v>0</v>
      </c>
      <c r="AF907" s="32"/>
      <c r="AG907" s="55">
        <f>IF(AF907=0,0,TRUNC((SQRT(AF907)- IF($G907="w",Parameter!$B$12,Parameter!$D$12))/IF($G907="w",Parameter!$C$12,Parameter!$E$12)))</f>
        <v>0</v>
      </c>
      <c r="AH907" s="60">
        <f t="shared" si="197"/>
        <v>0</v>
      </c>
      <c r="AI907" s="61">
        <f>LOOKUP($F907,Urkunde!$A$2:$A$16,IF($G907="w",Urkunde!$B$2:$B$16,Urkunde!$D$2:$D$16))</f>
        <v>0</v>
      </c>
      <c r="AJ907" s="61">
        <f>LOOKUP($F907,Urkunde!$A$2:$A$16,IF($G907="w",Urkunde!$C$2:$C$16,Urkunde!$E$2:$E$16))</f>
        <v>0</v>
      </c>
      <c r="AK907" s="61" t="str">
        <f t="shared" si="198"/>
        <v>-</v>
      </c>
      <c r="AL907" s="29">
        <f t="shared" si="199"/>
        <v>0</v>
      </c>
      <c r="AM907" s="21">
        <f t="shared" si="200"/>
        <v>0</v>
      </c>
      <c r="AN907" s="21">
        <f t="shared" si="201"/>
        <v>0</v>
      </c>
      <c r="AO907" s="21">
        <f t="shared" si="202"/>
        <v>0</v>
      </c>
      <c r="AP907" s="21">
        <f t="shared" si="203"/>
        <v>0</v>
      </c>
      <c r="AQ907" s="21">
        <f t="shared" si="204"/>
        <v>0</v>
      </c>
      <c r="AR907" s="21">
        <f t="shared" si="205"/>
        <v>0</v>
      </c>
      <c r="AS907" s="21">
        <f t="shared" si="206"/>
        <v>0</v>
      </c>
      <c r="AT907" s="21">
        <f t="shared" si="207"/>
        <v>0</v>
      </c>
      <c r="AU907" s="21">
        <f t="shared" si="208"/>
        <v>0</v>
      </c>
      <c r="AV907" s="21">
        <f t="shared" si="209"/>
        <v>0</v>
      </c>
    </row>
    <row r="908" spans="1:48" ht="15.6" x14ac:dyDescent="0.3">
      <c r="A908" s="51"/>
      <c r="B908" s="50"/>
      <c r="C908" s="96"/>
      <c r="D908" s="96"/>
      <c r="E908" s="49"/>
      <c r="F908" s="52">
        <f t="shared" si="196"/>
        <v>0</v>
      </c>
      <c r="G908" s="48"/>
      <c r="H908" s="38"/>
      <c r="I908" s="54">
        <f>IF(H908=0,0,TRUNC((50/(H908+0.24)- IF($G908="w",Parameter!$B$3,Parameter!$D$3))/IF($G908="w",Parameter!$C$3,Parameter!$E$3)))</f>
        <v>0</v>
      </c>
      <c r="J908" s="105"/>
      <c r="K908" s="54">
        <f>IF(J908=0,0,TRUNC((75/(J908+0.24)- IF($G908="w",Parameter!$B$3,Parameter!$D$3))/IF($G908="w",Parameter!$C$3,Parameter!$E$3)))</f>
        <v>0</v>
      </c>
      <c r="L908" s="105"/>
      <c r="M908" s="54">
        <f>IF(L908=0,0,TRUNC((100/(L908+0.24)- IF($G908="w",Parameter!$B$3,Parameter!$D$3))/IF($G908="w",Parameter!$C$3,Parameter!$E$3)))</f>
        <v>0</v>
      </c>
      <c r="N908" s="80"/>
      <c r="O908" s="79" t="s">
        <v>44</v>
      </c>
      <c r="P908" s="81"/>
      <c r="Q908" s="54">
        <f>IF($G908="m",0,IF(AND($P908=0,$N908=0),0,TRUNC((800/($N908*60+$P908)-IF($G908="w",Parameter!$B$6,Parameter!$D$6))/IF($G908="w",Parameter!$C$6,Parameter!$E$6))))</f>
        <v>0</v>
      </c>
      <c r="R908" s="106"/>
      <c r="S908" s="73">
        <f>IF(R908=0,0,TRUNC((2000/(R908)- IF(Q908="w",Parameter!$B$6,Parameter!$D$6))/IF(Q908="w",Parameter!$C$6,Parameter!$E$6)))</f>
        <v>0</v>
      </c>
      <c r="T908" s="106"/>
      <c r="U908" s="73">
        <f>IF(T908=0,0,TRUNC((2000/(T908)- IF(Q908="w",Parameter!$B$3,Parameter!$D$3))/IF(Q908="w",Parameter!$C$3,Parameter!$E$3)))</f>
        <v>0</v>
      </c>
      <c r="V908" s="80"/>
      <c r="W908" s="79" t="s">
        <v>44</v>
      </c>
      <c r="X908" s="81"/>
      <c r="Y908" s="54">
        <f>IF($G908="w",0,IF(AND($V908=0,$X908=0),0,TRUNC((1000/($V908*60+$X908)-IF($G908="w",Parameter!$B$6,Parameter!$D$6))/IF($G908="w",Parameter!$C$6,Parameter!$E$6))))</f>
        <v>0</v>
      </c>
      <c r="Z908" s="37"/>
      <c r="AA908" s="104">
        <f>IF(Z908=0,0,TRUNC((SQRT(Z908)- IF($G908="w",Parameter!$B$11,Parameter!$D$11))/IF($G908="w",Parameter!$C$11,Parameter!$E$11)))</f>
        <v>0</v>
      </c>
      <c r="AB908" s="105"/>
      <c r="AC908" s="104">
        <f>IF(AB908=0,0,TRUNC((SQRT(AB908)- IF($G908="w",Parameter!$B$10,Parameter!$D$10))/IF($G908="w",Parameter!$C$10,Parameter!$E$10)))</f>
        <v>0</v>
      </c>
      <c r="AD908" s="38"/>
      <c r="AE908" s="55">
        <f>IF(AD908=0,0,TRUNC((SQRT(AD908)- IF($G908="w",Parameter!$B$15,Parameter!$D$15))/IF($G908="w",Parameter!$C$15,Parameter!$E$15)))</f>
        <v>0</v>
      </c>
      <c r="AF908" s="32"/>
      <c r="AG908" s="55">
        <f>IF(AF908=0,0,TRUNC((SQRT(AF908)- IF($G908="w",Parameter!$B$12,Parameter!$D$12))/IF($G908="w",Parameter!$C$12,Parameter!$E$12)))</f>
        <v>0</v>
      </c>
      <c r="AH908" s="60">
        <f t="shared" si="197"/>
        <v>0</v>
      </c>
      <c r="AI908" s="61">
        <f>LOOKUP($F908,Urkunde!$A$2:$A$16,IF($G908="w",Urkunde!$B$2:$B$16,Urkunde!$D$2:$D$16))</f>
        <v>0</v>
      </c>
      <c r="AJ908" s="61">
        <f>LOOKUP($F908,Urkunde!$A$2:$A$16,IF($G908="w",Urkunde!$C$2:$C$16,Urkunde!$E$2:$E$16))</f>
        <v>0</v>
      </c>
      <c r="AK908" s="61" t="str">
        <f t="shared" si="198"/>
        <v>-</v>
      </c>
      <c r="AL908" s="29">
        <f t="shared" si="199"/>
        <v>0</v>
      </c>
      <c r="AM908" s="21">
        <f t="shared" si="200"/>
        <v>0</v>
      </c>
      <c r="AN908" s="21">
        <f t="shared" si="201"/>
        <v>0</v>
      </c>
      <c r="AO908" s="21">
        <f t="shared" si="202"/>
        <v>0</v>
      </c>
      <c r="AP908" s="21">
        <f t="shared" si="203"/>
        <v>0</v>
      </c>
      <c r="AQ908" s="21">
        <f t="shared" si="204"/>
        <v>0</v>
      </c>
      <c r="AR908" s="21">
        <f t="shared" si="205"/>
        <v>0</v>
      </c>
      <c r="AS908" s="21">
        <f t="shared" si="206"/>
        <v>0</v>
      </c>
      <c r="AT908" s="21">
        <f t="shared" si="207"/>
        <v>0</v>
      </c>
      <c r="AU908" s="21">
        <f t="shared" si="208"/>
        <v>0</v>
      </c>
      <c r="AV908" s="21">
        <f t="shared" si="209"/>
        <v>0</v>
      </c>
    </row>
    <row r="909" spans="1:48" ht="15.6" x14ac:dyDescent="0.3">
      <c r="A909" s="51"/>
      <c r="B909" s="50"/>
      <c r="C909" s="96"/>
      <c r="D909" s="96"/>
      <c r="E909" s="49"/>
      <c r="F909" s="52">
        <f t="shared" si="196"/>
        <v>0</v>
      </c>
      <c r="G909" s="48"/>
      <c r="H909" s="38"/>
      <c r="I909" s="54">
        <f>IF(H909=0,0,TRUNC((50/(H909+0.24)- IF($G909="w",Parameter!$B$3,Parameter!$D$3))/IF($G909="w",Parameter!$C$3,Parameter!$E$3)))</f>
        <v>0</v>
      </c>
      <c r="J909" s="105"/>
      <c r="K909" s="54">
        <f>IF(J909=0,0,TRUNC((75/(J909+0.24)- IF($G909="w",Parameter!$B$3,Parameter!$D$3))/IF($G909="w",Parameter!$C$3,Parameter!$E$3)))</f>
        <v>0</v>
      </c>
      <c r="L909" s="105"/>
      <c r="M909" s="54">
        <f>IF(L909=0,0,TRUNC((100/(L909+0.24)- IF($G909="w",Parameter!$B$3,Parameter!$D$3))/IF($G909="w",Parameter!$C$3,Parameter!$E$3)))</f>
        <v>0</v>
      </c>
      <c r="N909" s="80"/>
      <c r="O909" s="79" t="s">
        <v>44</v>
      </c>
      <c r="P909" s="81"/>
      <c r="Q909" s="54">
        <f>IF($G909="m",0,IF(AND($P909=0,$N909=0),0,TRUNC((800/($N909*60+$P909)-IF($G909="w",Parameter!$B$6,Parameter!$D$6))/IF($G909="w",Parameter!$C$6,Parameter!$E$6))))</f>
        <v>0</v>
      </c>
      <c r="R909" s="106"/>
      <c r="S909" s="73">
        <f>IF(R909=0,0,TRUNC((2000/(R909)- IF(Q909="w",Parameter!$B$6,Parameter!$D$6))/IF(Q909="w",Parameter!$C$6,Parameter!$E$6)))</f>
        <v>0</v>
      </c>
      <c r="T909" s="106"/>
      <c r="U909" s="73">
        <f>IF(T909=0,0,TRUNC((2000/(T909)- IF(Q909="w",Parameter!$B$3,Parameter!$D$3))/IF(Q909="w",Parameter!$C$3,Parameter!$E$3)))</f>
        <v>0</v>
      </c>
      <c r="V909" s="80"/>
      <c r="W909" s="79" t="s">
        <v>44</v>
      </c>
      <c r="X909" s="81"/>
      <c r="Y909" s="54">
        <f>IF($G909="w",0,IF(AND($V909=0,$X909=0),0,TRUNC((1000/($V909*60+$X909)-IF($G909="w",Parameter!$B$6,Parameter!$D$6))/IF($G909="w",Parameter!$C$6,Parameter!$E$6))))</f>
        <v>0</v>
      </c>
      <c r="Z909" s="37"/>
      <c r="AA909" s="104">
        <f>IF(Z909=0,0,TRUNC((SQRT(Z909)- IF($G909="w",Parameter!$B$11,Parameter!$D$11))/IF($G909="w",Parameter!$C$11,Parameter!$E$11)))</f>
        <v>0</v>
      </c>
      <c r="AB909" s="105"/>
      <c r="AC909" s="104">
        <f>IF(AB909=0,0,TRUNC((SQRT(AB909)- IF($G909="w",Parameter!$B$10,Parameter!$D$10))/IF($G909="w",Parameter!$C$10,Parameter!$E$10)))</f>
        <v>0</v>
      </c>
      <c r="AD909" s="38"/>
      <c r="AE909" s="55">
        <f>IF(AD909=0,0,TRUNC((SQRT(AD909)- IF($G909="w",Parameter!$B$15,Parameter!$D$15))/IF($G909="w",Parameter!$C$15,Parameter!$E$15)))</f>
        <v>0</v>
      </c>
      <c r="AF909" s="32"/>
      <c r="AG909" s="55">
        <f>IF(AF909=0,0,TRUNC((SQRT(AF909)- IF($G909="w",Parameter!$B$12,Parameter!$D$12))/IF($G909="w",Parameter!$C$12,Parameter!$E$12)))</f>
        <v>0</v>
      </c>
      <c r="AH909" s="60">
        <f t="shared" si="197"/>
        <v>0</v>
      </c>
      <c r="AI909" s="61">
        <f>LOOKUP($F909,Urkunde!$A$2:$A$16,IF($G909="w",Urkunde!$B$2:$B$16,Urkunde!$D$2:$D$16))</f>
        <v>0</v>
      </c>
      <c r="AJ909" s="61">
        <f>LOOKUP($F909,Urkunde!$A$2:$A$16,IF($G909="w",Urkunde!$C$2:$C$16,Urkunde!$E$2:$E$16))</f>
        <v>0</v>
      </c>
      <c r="AK909" s="61" t="str">
        <f t="shared" si="198"/>
        <v>-</v>
      </c>
      <c r="AL909" s="29">
        <f t="shared" si="199"/>
        <v>0</v>
      </c>
      <c r="AM909" s="21">
        <f t="shared" si="200"/>
        <v>0</v>
      </c>
      <c r="AN909" s="21">
        <f t="shared" si="201"/>
        <v>0</v>
      </c>
      <c r="AO909" s="21">
        <f t="shared" si="202"/>
        <v>0</v>
      </c>
      <c r="AP909" s="21">
        <f t="shared" si="203"/>
        <v>0</v>
      </c>
      <c r="AQ909" s="21">
        <f t="shared" si="204"/>
        <v>0</v>
      </c>
      <c r="AR909" s="21">
        <f t="shared" si="205"/>
        <v>0</v>
      </c>
      <c r="AS909" s="21">
        <f t="shared" si="206"/>
        <v>0</v>
      </c>
      <c r="AT909" s="21">
        <f t="shared" si="207"/>
        <v>0</v>
      </c>
      <c r="AU909" s="21">
        <f t="shared" si="208"/>
        <v>0</v>
      </c>
      <c r="AV909" s="21">
        <f t="shared" si="209"/>
        <v>0</v>
      </c>
    </row>
    <row r="910" spans="1:48" ht="15.6" x14ac:dyDescent="0.3">
      <c r="A910" s="51"/>
      <c r="B910" s="50"/>
      <c r="C910" s="96"/>
      <c r="D910" s="96"/>
      <c r="E910" s="49"/>
      <c r="F910" s="52">
        <f t="shared" si="196"/>
        <v>0</v>
      </c>
      <c r="G910" s="48"/>
      <c r="H910" s="38"/>
      <c r="I910" s="54">
        <f>IF(H910=0,0,TRUNC((50/(H910+0.24)- IF($G910="w",Parameter!$B$3,Parameter!$D$3))/IF($G910="w",Parameter!$C$3,Parameter!$E$3)))</f>
        <v>0</v>
      </c>
      <c r="J910" s="105"/>
      <c r="K910" s="54">
        <f>IF(J910=0,0,TRUNC((75/(J910+0.24)- IF($G910="w",Parameter!$B$3,Parameter!$D$3))/IF($G910="w",Parameter!$C$3,Parameter!$E$3)))</f>
        <v>0</v>
      </c>
      <c r="L910" s="105"/>
      <c r="M910" s="54">
        <f>IF(L910=0,0,TRUNC((100/(L910+0.24)- IF($G910="w",Parameter!$B$3,Parameter!$D$3))/IF($G910="w",Parameter!$C$3,Parameter!$E$3)))</f>
        <v>0</v>
      </c>
      <c r="N910" s="80"/>
      <c r="O910" s="79" t="s">
        <v>44</v>
      </c>
      <c r="P910" s="81"/>
      <c r="Q910" s="54">
        <f>IF($G910="m",0,IF(AND($P910=0,$N910=0),0,TRUNC((800/($N910*60+$P910)-IF($G910="w",Parameter!$B$6,Parameter!$D$6))/IF($G910="w",Parameter!$C$6,Parameter!$E$6))))</f>
        <v>0</v>
      </c>
      <c r="R910" s="106"/>
      <c r="S910" s="73">
        <f>IF(R910=0,0,TRUNC((2000/(R910)- IF(Q910="w",Parameter!$B$6,Parameter!$D$6))/IF(Q910="w",Parameter!$C$6,Parameter!$E$6)))</f>
        <v>0</v>
      </c>
      <c r="T910" s="106"/>
      <c r="U910" s="73">
        <f>IF(T910=0,0,TRUNC((2000/(T910)- IF(Q910="w",Parameter!$B$3,Parameter!$D$3))/IF(Q910="w",Parameter!$C$3,Parameter!$E$3)))</f>
        <v>0</v>
      </c>
      <c r="V910" s="80"/>
      <c r="W910" s="79" t="s">
        <v>44</v>
      </c>
      <c r="X910" s="81"/>
      <c r="Y910" s="54">
        <f>IF($G910="w",0,IF(AND($V910=0,$X910=0),0,TRUNC((1000/($V910*60+$X910)-IF($G910="w",Parameter!$B$6,Parameter!$D$6))/IF($G910="w",Parameter!$C$6,Parameter!$E$6))))</f>
        <v>0</v>
      </c>
      <c r="Z910" s="37"/>
      <c r="AA910" s="104">
        <f>IF(Z910=0,0,TRUNC((SQRT(Z910)- IF($G910="w",Parameter!$B$11,Parameter!$D$11))/IF($G910="w",Parameter!$C$11,Parameter!$E$11)))</f>
        <v>0</v>
      </c>
      <c r="AB910" s="105"/>
      <c r="AC910" s="104">
        <f>IF(AB910=0,0,TRUNC((SQRT(AB910)- IF($G910="w",Parameter!$B$10,Parameter!$D$10))/IF($G910="w",Parameter!$C$10,Parameter!$E$10)))</f>
        <v>0</v>
      </c>
      <c r="AD910" s="38"/>
      <c r="AE910" s="55">
        <f>IF(AD910=0,0,TRUNC((SQRT(AD910)- IF($G910="w",Parameter!$B$15,Parameter!$D$15))/IF($G910="w",Parameter!$C$15,Parameter!$E$15)))</f>
        <v>0</v>
      </c>
      <c r="AF910" s="32"/>
      <c r="AG910" s="55">
        <f>IF(AF910=0,0,TRUNC((SQRT(AF910)- IF($G910="w",Parameter!$B$12,Parameter!$D$12))/IF($G910="w",Parameter!$C$12,Parameter!$E$12)))</f>
        <v>0</v>
      </c>
      <c r="AH910" s="60">
        <f t="shared" si="197"/>
        <v>0</v>
      </c>
      <c r="AI910" s="61">
        <f>LOOKUP($F910,Urkunde!$A$2:$A$16,IF($G910="w",Urkunde!$B$2:$B$16,Urkunde!$D$2:$D$16))</f>
        <v>0</v>
      </c>
      <c r="AJ910" s="61">
        <f>LOOKUP($F910,Urkunde!$A$2:$A$16,IF($G910="w",Urkunde!$C$2:$C$16,Urkunde!$E$2:$E$16))</f>
        <v>0</v>
      </c>
      <c r="AK910" s="61" t="str">
        <f t="shared" si="198"/>
        <v>-</v>
      </c>
      <c r="AL910" s="29">
        <f t="shared" si="199"/>
        <v>0</v>
      </c>
      <c r="AM910" s="21">
        <f t="shared" si="200"/>
        <v>0</v>
      </c>
      <c r="AN910" s="21">
        <f t="shared" si="201"/>
        <v>0</v>
      </c>
      <c r="AO910" s="21">
        <f t="shared" si="202"/>
        <v>0</v>
      </c>
      <c r="AP910" s="21">
        <f t="shared" si="203"/>
        <v>0</v>
      </c>
      <c r="AQ910" s="21">
        <f t="shared" si="204"/>
        <v>0</v>
      </c>
      <c r="AR910" s="21">
        <f t="shared" si="205"/>
        <v>0</v>
      </c>
      <c r="AS910" s="21">
        <f t="shared" si="206"/>
        <v>0</v>
      </c>
      <c r="AT910" s="21">
        <f t="shared" si="207"/>
        <v>0</v>
      </c>
      <c r="AU910" s="21">
        <f t="shared" si="208"/>
        <v>0</v>
      </c>
      <c r="AV910" s="21">
        <f t="shared" si="209"/>
        <v>0</v>
      </c>
    </row>
    <row r="911" spans="1:48" ht="15.6" x14ac:dyDescent="0.3">
      <c r="A911" s="51"/>
      <c r="B911" s="50"/>
      <c r="C911" s="96"/>
      <c r="D911" s="96"/>
      <c r="E911" s="49"/>
      <c r="F911" s="52">
        <f t="shared" si="196"/>
        <v>0</v>
      </c>
      <c r="G911" s="48"/>
      <c r="H911" s="38"/>
      <c r="I911" s="54">
        <f>IF(H911=0,0,TRUNC((50/(H911+0.24)- IF($G911="w",Parameter!$B$3,Parameter!$D$3))/IF($G911="w",Parameter!$C$3,Parameter!$E$3)))</f>
        <v>0</v>
      </c>
      <c r="J911" s="105"/>
      <c r="K911" s="54">
        <f>IF(J911=0,0,TRUNC((75/(J911+0.24)- IF($G911="w",Parameter!$B$3,Parameter!$D$3))/IF($G911="w",Parameter!$C$3,Parameter!$E$3)))</f>
        <v>0</v>
      </c>
      <c r="L911" s="105"/>
      <c r="M911" s="54">
        <f>IF(L911=0,0,TRUNC((100/(L911+0.24)- IF($G911="w",Parameter!$B$3,Parameter!$D$3))/IF($G911="w",Parameter!$C$3,Parameter!$E$3)))</f>
        <v>0</v>
      </c>
      <c r="N911" s="80"/>
      <c r="O911" s="79" t="s">
        <v>44</v>
      </c>
      <c r="P911" s="81"/>
      <c r="Q911" s="54">
        <f>IF($G911="m",0,IF(AND($P911=0,$N911=0),0,TRUNC((800/($N911*60+$P911)-IF($G911="w",Parameter!$B$6,Parameter!$D$6))/IF($G911="w",Parameter!$C$6,Parameter!$E$6))))</f>
        <v>0</v>
      </c>
      <c r="R911" s="106"/>
      <c r="S911" s="73">
        <f>IF(R911=0,0,TRUNC((2000/(R911)- IF(Q911="w",Parameter!$B$6,Parameter!$D$6))/IF(Q911="w",Parameter!$C$6,Parameter!$E$6)))</f>
        <v>0</v>
      </c>
      <c r="T911" s="106"/>
      <c r="U911" s="73">
        <f>IF(T911=0,0,TRUNC((2000/(T911)- IF(Q911="w",Parameter!$B$3,Parameter!$D$3))/IF(Q911="w",Parameter!$C$3,Parameter!$E$3)))</f>
        <v>0</v>
      </c>
      <c r="V911" s="80"/>
      <c r="W911" s="79" t="s">
        <v>44</v>
      </c>
      <c r="X911" s="81"/>
      <c r="Y911" s="54">
        <f>IF($G911="w",0,IF(AND($V911=0,$X911=0),0,TRUNC((1000/($V911*60+$X911)-IF($G911="w",Parameter!$B$6,Parameter!$D$6))/IF($G911="w",Parameter!$C$6,Parameter!$E$6))))</f>
        <v>0</v>
      </c>
      <c r="Z911" s="37"/>
      <c r="AA911" s="104">
        <f>IF(Z911=0,0,TRUNC((SQRT(Z911)- IF($G911="w",Parameter!$B$11,Parameter!$D$11))/IF($G911="w",Parameter!$C$11,Parameter!$E$11)))</f>
        <v>0</v>
      </c>
      <c r="AB911" s="105"/>
      <c r="AC911" s="104">
        <f>IF(AB911=0,0,TRUNC((SQRT(AB911)- IF($G911="w",Parameter!$B$10,Parameter!$D$10))/IF($G911="w",Parameter!$C$10,Parameter!$E$10)))</f>
        <v>0</v>
      </c>
      <c r="AD911" s="38"/>
      <c r="AE911" s="55">
        <f>IF(AD911=0,0,TRUNC((SQRT(AD911)- IF($G911="w",Parameter!$B$15,Parameter!$D$15))/IF($G911="w",Parameter!$C$15,Parameter!$E$15)))</f>
        <v>0</v>
      </c>
      <c r="AF911" s="32"/>
      <c r="AG911" s="55">
        <f>IF(AF911=0,0,TRUNC((SQRT(AF911)- IF($G911="w",Parameter!$B$12,Parameter!$D$12))/IF($G911="w",Parameter!$C$12,Parameter!$E$12)))</f>
        <v>0</v>
      </c>
      <c r="AH911" s="60">
        <f t="shared" si="197"/>
        <v>0</v>
      </c>
      <c r="AI911" s="61">
        <f>LOOKUP($F911,Urkunde!$A$2:$A$16,IF($G911="w",Urkunde!$B$2:$B$16,Urkunde!$D$2:$D$16))</f>
        <v>0</v>
      </c>
      <c r="AJ911" s="61">
        <f>LOOKUP($F911,Urkunde!$A$2:$A$16,IF($G911="w",Urkunde!$C$2:$C$16,Urkunde!$E$2:$E$16))</f>
        <v>0</v>
      </c>
      <c r="AK911" s="61" t="str">
        <f t="shared" si="198"/>
        <v>-</v>
      </c>
      <c r="AL911" s="29">
        <f t="shared" si="199"/>
        <v>0</v>
      </c>
      <c r="AM911" s="21">
        <f t="shared" si="200"/>
        <v>0</v>
      </c>
      <c r="AN911" s="21">
        <f t="shared" si="201"/>
        <v>0</v>
      </c>
      <c r="AO911" s="21">
        <f t="shared" si="202"/>
        <v>0</v>
      </c>
      <c r="AP911" s="21">
        <f t="shared" si="203"/>
        <v>0</v>
      </c>
      <c r="AQ911" s="21">
        <f t="shared" si="204"/>
        <v>0</v>
      </c>
      <c r="AR911" s="21">
        <f t="shared" si="205"/>
        <v>0</v>
      </c>
      <c r="AS911" s="21">
        <f t="shared" si="206"/>
        <v>0</v>
      </c>
      <c r="AT911" s="21">
        <f t="shared" si="207"/>
        <v>0</v>
      </c>
      <c r="AU911" s="21">
        <f t="shared" si="208"/>
        <v>0</v>
      </c>
      <c r="AV911" s="21">
        <f t="shared" si="209"/>
        <v>0</v>
      </c>
    </row>
    <row r="912" spans="1:48" ht="15.6" x14ac:dyDescent="0.3">
      <c r="A912" s="51"/>
      <c r="B912" s="50"/>
      <c r="C912" s="96"/>
      <c r="D912" s="96"/>
      <c r="E912" s="49"/>
      <c r="F912" s="52">
        <f t="shared" si="196"/>
        <v>0</v>
      </c>
      <c r="G912" s="48"/>
      <c r="H912" s="38"/>
      <c r="I912" s="54">
        <f>IF(H912=0,0,TRUNC((50/(H912+0.24)- IF($G912="w",Parameter!$B$3,Parameter!$D$3))/IF($G912="w",Parameter!$C$3,Parameter!$E$3)))</f>
        <v>0</v>
      </c>
      <c r="J912" s="105"/>
      <c r="K912" s="54">
        <f>IF(J912=0,0,TRUNC((75/(J912+0.24)- IF($G912="w",Parameter!$B$3,Parameter!$D$3))/IF($G912="w",Parameter!$C$3,Parameter!$E$3)))</f>
        <v>0</v>
      </c>
      <c r="L912" s="105"/>
      <c r="M912" s="54">
        <f>IF(L912=0,0,TRUNC((100/(L912+0.24)- IF($G912="w",Parameter!$B$3,Parameter!$D$3))/IF($G912="w",Parameter!$C$3,Parameter!$E$3)))</f>
        <v>0</v>
      </c>
      <c r="N912" s="80"/>
      <c r="O912" s="79" t="s">
        <v>44</v>
      </c>
      <c r="P912" s="81"/>
      <c r="Q912" s="54">
        <f>IF($G912="m",0,IF(AND($P912=0,$N912=0),0,TRUNC((800/($N912*60+$P912)-IF($G912="w",Parameter!$B$6,Parameter!$D$6))/IF($G912="w",Parameter!$C$6,Parameter!$E$6))))</f>
        <v>0</v>
      </c>
      <c r="R912" s="106"/>
      <c r="S912" s="73">
        <f>IF(R912=0,0,TRUNC((2000/(R912)- IF(Q912="w",Parameter!$B$6,Parameter!$D$6))/IF(Q912="w",Parameter!$C$6,Parameter!$E$6)))</f>
        <v>0</v>
      </c>
      <c r="T912" s="106"/>
      <c r="U912" s="73">
        <f>IF(T912=0,0,TRUNC((2000/(T912)- IF(Q912="w",Parameter!$B$3,Parameter!$D$3))/IF(Q912="w",Parameter!$C$3,Parameter!$E$3)))</f>
        <v>0</v>
      </c>
      <c r="V912" s="80"/>
      <c r="W912" s="79" t="s">
        <v>44</v>
      </c>
      <c r="X912" s="81"/>
      <c r="Y912" s="54">
        <f>IF($G912="w",0,IF(AND($V912=0,$X912=0),0,TRUNC((1000/($V912*60+$X912)-IF($G912="w",Parameter!$B$6,Parameter!$D$6))/IF($G912="w",Parameter!$C$6,Parameter!$E$6))))</f>
        <v>0</v>
      </c>
      <c r="Z912" s="37"/>
      <c r="AA912" s="104">
        <f>IF(Z912=0,0,TRUNC((SQRT(Z912)- IF($G912="w",Parameter!$B$11,Parameter!$D$11))/IF($G912="w",Parameter!$C$11,Parameter!$E$11)))</f>
        <v>0</v>
      </c>
      <c r="AB912" s="105"/>
      <c r="AC912" s="104">
        <f>IF(AB912=0,0,TRUNC((SQRT(AB912)- IF($G912="w",Parameter!$B$10,Parameter!$D$10))/IF($G912="w",Parameter!$C$10,Parameter!$E$10)))</f>
        <v>0</v>
      </c>
      <c r="AD912" s="38"/>
      <c r="AE912" s="55">
        <f>IF(AD912=0,0,TRUNC((SQRT(AD912)- IF($G912="w",Parameter!$B$15,Parameter!$D$15))/IF($G912="w",Parameter!$C$15,Parameter!$E$15)))</f>
        <v>0</v>
      </c>
      <c r="AF912" s="32"/>
      <c r="AG912" s="55">
        <f>IF(AF912=0,0,TRUNC((SQRT(AF912)- IF($G912="w",Parameter!$B$12,Parameter!$D$12))/IF($G912="w",Parameter!$C$12,Parameter!$E$12)))</f>
        <v>0</v>
      </c>
      <c r="AH912" s="60">
        <f t="shared" si="197"/>
        <v>0</v>
      </c>
      <c r="AI912" s="61">
        <f>LOOKUP($F912,Urkunde!$A$2:$A$16,IF($G912="w",Urkunde!$B$2:$B$16,Urkunde!$D$2:$D$16))</f>
        <v>0</v>
      </c>
      <c r="AJ912" s="61">
        <f>LOOKUP($F912,Urkunde!$A$2:$A$16,IF($G912="w",Urkunde!$C$2:$C$16,Urkunde!$E$2:$E$16))</f>
        <v>0</v>
      </c>
      <c r="AK912" s="61" t="str">
        <f t="shared" si="198"/>
        <v>-</v>
      </c>
      <c r="AL912" s="29">
        <f t="shared" si="199"/>
        <v>0</v>
      </c>
      <c r="AM912" s="21">
        <f t="shared" si="200"/>
        <v>0</v>
      </c>
      <c r="AN912" s="21">
        <f t="shared" si="201"/>
        <v>0</v>
      </c>
      <c r="AO912" s="21">
        <f t="shared" si="202"/>
        <v>0</v>
      </c>
      <c r="AP912" s="21">
        <f t="shared" si="203"/>
        <v>0</v>
      </c>
      <c r="AQ912" s="21">
        <f t="shared" si="204"/>
        <v>0</v>
      </c>
      <c r="AR912" s="21">
        <f t="shared" si="205"/>
        <v>0</v>
      </c>
      <c r="AS912" s="21">
        <f t="shared" si="206"/>
        <v>0</v>
      </c>
      <c r="AT912" s="21">
        <f t="shared" si="207"/>
        <v>0</v>
      </c>
      <c r="AU912" s="21">
        <f t="shared" si="208"/>
        <v>0</v>
      </c>
      <c r="AV912" s="21">
        <f t="shared" si="209"/>
        <v>0</v>
      </c>
    </row>
    <row r="913" spans="1:48" ht="15.6" x14ac:dyDescent="0.3">
      <c r="A913" s="51"/>
      <c r="B913" s="50"/>
      <c r="C913" s="96"/>
      <c r="D913" s="96"/>
      <c r="E913" s="49"/>
      <c r="F913" s="52">
        <f t="shared" si="196"/>
        <v>0</v>
      </c>
      <c r="G913" s="48"/>
      <c r="H913" s="38"/>
      <c r="I913" s="54">
        <f>IF(H913=0,0,TRUNC((50/(H913+0.24)- IF($G913="w",Parameter!$B$3,Parameter!$D$3))/IF($G913="w",Parameter!$C$3,Parameter!$E$3)))</f>
        <v>0</v>
      </c>
      <c r="J913" s="105"/>
      <c r="K913" s="54">
        <f>IF(J913=0,0,TRUNC((75/(J913+0.24)- IF($G913="w",Parameter!$B$3,Parameter!$D$3))/IF($G913="w",Parameter!$C$3,Parameter!$E$3)))</f>
        <v>0</v>
      </c>
      <c r="L913" s="105"/>
      <c r="M913" s="54">
        <f>IF(L913=0,0,TRUNC((100/(L913+0.24)- IF($G913="w",Parameter!$B$3,Parameter!$D$3))/IF($G913="w",Parameter!$C$3,Parameter!$E$3)))</f>
        <v>0</v>
      </c>
      <c r="N913" s="80"/>
      <c r="O913" s="79" t="s">
        <v>44</v>
      </c>
      <c r="P913" s="81"/>
      <c r="Q913" s="54">
        <f>IF($G913="m",0,IF(AND($P913=0,$N913=0),0,TRUNC((800/($N913*60+$P913)-IF($G913="w",Parameter!$B$6,Parameter!$D$6))/IF($G913="w",Parameter!$C$6,Parameter!$E$6))))</f>
        <v>0</v>
      </c>
      <c r="R913" s="106"/>
      <c r="S913" s="73">
        <f>IF(R913=0,0,TRUNC((2000/(R913)- IF(Q913="w",Parameter!$B$6,Parameter!$D$6))/IF(Q913="w",Parameter!$C$6,Parameter!$E$6)))</f>
        <v>0</v>
      </c>
      <c r="T913" s="106"/>
      <c r="U913" s="73">
        <f>IF(T913=0,0,TRUNC((2000/(T913)- IF(Q913="w",Parameter!$B$3,Parameter!$D$3))/IF(Q913="w",Parameter!$C$3,Parameter!$E$3)))</f>
        <v>0</v>
      </c>
      <c r="V913" s="80"/>
      <c r="W913" s="79" t="s">
        <v>44</v>
      </c>
      <c r="X913" s="81"/>
      <c r="Y913" s="54">
        <f>IF($G913="w",0,IF(AND($V913=0,$X913=0),0,TRUNC((1000/($V913*60+$X913)-IF($G913="w",Parameter!$B$6,Parameter!$D$6))/IF($G913="w",Parameter!$C$6,Parameter!$E$6))))</f>
        <v>0</v>
      </c>
      <c r="Z913" s="37"/>
      <c r="AA913" s="104">
        <f>IF(Z913=0,0,TRUNC((SQRT(Z913)- IF($G913="w",Parameter!$B$11,Parameter!$D$11))/IF($G913="w",Parameter!$C$11,Parameter!$E$11)))</f>
        <v>0</v>
      </c>
      <c r="AB913" s="105"/>
      <c r="AC913" s="104">
        <f>IF(AB913=0,0,TRUNC((SQRT(AB913)- IF($G913="w",Parameter!$B$10,Parameter!$D$10))/IF($G913="w",Parameter!$C$10,Parameter!$E$10)))</f>
        <v>0</v>
      </c>
      <c r="AD913" s="38"/>
      <c r="AE913" s="55">
        <f>IF(AD913=0,0,TRUNC((SQRT(AD913)- IF($G913="w",Parameter!$B$15,Parameter!$D$15))/IF($G913="w",Parameter!$C$15,Parameter!$E$15)))</f>
        <v>0</v>
      </c>
      <c r="AF913" s="32"/>
      <c r="AG913" s="55">
        <f>IF(AF913=0,0,TRUNC((SQRT(AF913)- IF($G913="w",Parameter!$B$12,Parameter!$D$12))/IF($G913="w",Parameter!$C$12,Parameter!$E$12)))</f>
        <v>0</v>
      </c>
      <c r="AH913" s="60">
        <f t="shared" si="197"/>
        <v>0</v>
      </c>
      <c r="AI913" s="61">
        <f>LOOKUP($F913,Urkunde!$A$2:$A$16,IF($G913="w",Urkunde!$B$2:$B$16,Urkunde!$D$2:$D$16))</f>
        <v>0</v>
      </c>
      <c r="AJ913" s="61">
        <f>LOOKUP($F913,Urkunde!$A$2:$A$16,IF($G913="w",Urkunde!$C$2:$C$16,Urkunde!$E$2:$E$16))</f>
        <v>0</v>
      </c>
      <c r="AK913" s="61" t="str">
        <f t="shared" si="198"/>
        <v>-</v>
      </c>
      <c r="AL913" s="29">
        <f t="shared" si="199"/>
        <v>0</v>
      </c>
      <c r="AM913" s="21">
        <f t="shared" si="200"/>
        <v>0</v>
      </c>
      <c r="AN913" s="21">
        <f t="shared" si="201"/>
        <v>0</v>
      </c>
      <c r="AO913" s="21">
        <f t="shared" si="202"/>
        <v>0</v>
      </c>
      <c r="AP913" s="21">
        <f t="shared" si="203"/>
        <v>0</v>
      </c>
      <c r="AQ913" s="21">
        <f t="shared" si="204"/>
        <v>0</v>
      </c>
      <c r="AR913" s="21">
        <f t="shared" si="205"/>
        <v>0</v>
      </c>
      <c r="AS913" s="21">
        <f t="shared" si="206"/>
        <v>0</v>
      </c>
      <c r="AT913" s="21">
        <f t="shared" si="207"/>
        <v>0</v>
      </c>
      <c r="AU913" s="21">
        <f t="shared" si="208"/>
        <v>0</v>
      </c>
      <c r="AV913" s="21">
        <f t="shared" si="209"/>
        <v>0</v>
      </c>
    </row>
    <row r="914" spans="1:48" ht="15.6" x14ac:dyDescent="0.3">
      <c r="A914" s="51"/>
      <c r="B914" s="50"/>
      <c r="C914" s="96"/>
      <c r="D914" s="96"/>
      <c r="E914" s="49"/>
      <c r="F914" s="52">
        <f t="shared" si="196"/>
        <v>0</v>
      </c>
      <c r="G914" s="48"/>
      <c r="H914" s="38"/>
      <c r="I914" s="54">
        <f>IF(H914=0,0,TRUNC((50/(H914+0.24)- IF($G914="w",Parameter!$B$3,Parameter!$D$3))/IF($G914="w",Parameter!$C$3,Parameter!$E$3)))</f>
        <v>0</v>
      </c>
      <c r="J914" s="105"/>
      <c r="K914" s="54">
        <f>IF(J914=0,0,TRUNC((75/(J914+0.24)- IF($G914="w",Parameter!$B$3,Parameter!$D$3))/IF($G914="w",Parameter!$C$3,Parameter!$E$3)))</f>
        <v>0</v>
      </c>
      <c r="L914" s="105"/>
      <c r="M914" s="54">
        <f>IF(L914=0,0,TRUNC((100/(L914+0.24)- IF($G914="w",Parameter!$B$3,Parameter!$D$3))/IF($G914="w",Parameter!$C$3,Parameter!$E$3)))</f>
        <v>0</v>
      </c>
      <c r="N914" s="80"/>
      <c r="O914" s="79" t="s">
        <v>44</v>
      </c>
      <c r="P914" s="81"/>
      <c r="Q914" s="54">
        <f>IF($G914="m",0,IF(AND($P914=0,$N914=0),0,TRUNC((800/($N914*60+$P914)-IF($G914="w",Parameter!$B$6,Parameter!$D$6))/IF($G914="w",Parameter!$C$6,Parameter!$E$6))))</f>
        <v>0</v>
      </c>
      <c r="R914" s="106"/>
      <c r="S914" s="73">
        <f>IF(R914=0,0,TRUNC((2000/(R914)- IF(Q914="w",Parameter!$B$6,Parameter!$D$6))/IF(Q914="w",Parameter!$C$6,Parameter!$E$6)))</f>
        <v>0</v>
      </c>
      <c r="T914" s="106"/>
      <c r="U914" s="73">
        <f>IF(T914=0,0,TRUNC((2000/(T914)- IF(Q914="w",Parameter!$B$3,Parameter!$D$3))/IF(Q914="w",Parameter!$C$3,Parameter!$E$3)))</f>
        <v>0</v>
      </c>
      <c r="V914" s="80"/>
      <c r="W914" s="79" t="s">
        <v>44</v>
      </c>
      <c r="X914" s="81"/>
      <c r="Y914" s="54">
        <f>IF($G914="w",0,IF(AND($V914=0,$X914=0),0,TRUNC((1000/($V914*60+$X914)-IF($G914="w",Parameter!$B$6,Parameter!$D$6))/IF($G914="w",Parameter!$C$6,Parameter!$E$6))))</f>
        <v>0</v>
      </c>
      <c r="Z914" s="37"/>
      <c r="AA914" s="104">
        <f>IF(Z914=0,0,TRUNC((SQRT(Z914)- IF($G914="w",Parameter!$B$11,Parameter!$D$11))/IF($G914="w",Parameter!$C$11,Parameter!$E$11)))</f>
        <v>0</v>
      </c>
      <c r="AB914" s="105"/>
      <c r="AC914" s="104">
        <f>IF(AB914=0,0,TRUNC((SQRT(AB914)- IF($G914="w",Parameter!$B$10,Parameter!$D$10))/IF($G914="w",Parameter!$C$10,Parameter!$E$10)))</f>
        <v>0</v>
      </c>
      <c r="AD914" s="38"/>
      <c r="AE914" s="55">
        <f>IF(AD914=0,0,TRUNC((SQRT(AD914)- IF($G914="w",Parameter!$B$15,Parameter!$D$15))/IF($G914="w",Parameter!$C$15,Parameter!$E$15)))</f>
        <v>0</v>
      </c>
      <c r="AF914" s="32"/>
      <c r="AG914" s="55">
        <f>IF(AF914=0,0,TRUNC((SQRT(AF914)- IF($G914="w",Parameter!$B$12,Parameter!$D$12))/IF($G914="w",Parameter!$C$12,Parameter!$E$12)))</f>
        <v>0</v>
      </c>
      <c r="AH914" s="60">
        <f t="shared" si="197"/>
        <v>0</v>
      </c>
      <c r="AI914" s="61">
        <f>LOOKUP($F914,Urkunde!$A$2:$A$16,IF($G914="w",Urkunde!$B$2:$B$16,Urkunde!$D$2:$D$16))</f>
        <v>0</v>
      </c>
      <c r="AJ914" s="61">
        <f>LOOKUP($F914,Urkunde!$A$2:$A$16,IF($G914="w",Urkunde!$C$2:$C$16,Urkunde!$E$2:$E$16))</f>
        <v>0</v>
      </c>
      <c r="AK914" s="61" t="str">
        <f t="shared" si="198"/>
        <v>-</v>
      </c>
      <c r="AL914" s="29">
        <f t="shared" si="199"/>
        <v>0</v>
      </c>
      <c r="AM914" s="21">
        <f t="shared" si="200"/>
        <v>0</v>
      </c>
      <c r="AN914" s="21">
        <f t="shared" si="201"/>
        <v>0</v>
      </c>
      <c r="AO914" s="21">
        <f t="shared" si="202"/>
        <v>0</v>
      </c>
      <c r="AP914" s="21">
        <f t="shared" si="203"/>
        <v>0</v>
      </c>
      <c r="AQ914" s="21">
        <f t="shared" si="204"/>
        <v>0</v>
      </c>
      <c r="AR914" s="21">
        <f t="shared" si="205"/>
        <v>0</v>
      </c>
      <c r="AS914" s="21">
        <f t="shared" si="206"/>
        <v>0</v>
      </c>
      <c r="AT914" s="21">
        <f t="shared" si="207"/>
        <v>0</v>
      </c>
      <c r="AU914" s="21">
        <f t="shared" si="208"/>
        <v>0</v>
      </c>
      <c r="AV914" s="21">
        <f t="shared" si="209"/>
        <v>0</v>
      </c>
    </row>
    <row r="915" spans="1:48" ht="15.6" x14ac:dyDescent="0.3">
      <c r="A915" s="51"/>
      <c r="B915" s="50"/>
      <c r="C915" s="96"/>
      <c r="D915" s="96"/>
      <c r="E915" s="49"/>
      <c r="F915" s="52">
        <f t="shared" si="196"/>
        <v>0</v>
      </c>
      <c r="G915" s="48"/>
      <c r="H915" s="38"/>
      <c r="I915" s="54">
        <f>IF(H915=0,0,TRUNC((50/(H915+0.24)- IF($G915="w",Parameter!$B$3,Parameter!$D$3))/IF($G915="w",Parameter!$C$3,Parameter!$E$3)))</f>
        <v>0</v>
      </c>
      <c r="J915" s="105"/>
      <c r="K915" s="54">
        <f>IF(J915=0,0,TRUNC((75/(J915+0.24)- IF($G915="w",Parameter!$B$3,Parameter!$D$3))/IF($G915="w",Parameter!$C$3,Parameter!$E$3)))</f>
        <v>0</v>
      </c>
      <c r="L915" s="105"/>
      <c r="M915" s="54">
        <f>IF(L915=0,0,TRUNC((100/(L915+0.24)- IF($G915="w",Parameter!$B$3,Parameter!$D$3))/IF($G915="w",Parameter!$C$3,Parameter!$E$3)))</f>
        <v>0</v>
      </c>
      <c r="N915" s="80"/>
      <c r="O915" s="79" t="s">
        <v>44</v>
      </c>
      <c r="P915" s="81"/>
      <c r="Q915" s="54">
        <f>IF($G915="m",0,IF(AND($P915=0,$N915=0),0,TRUNC((800/($N915*60+$P915)-IF($G915="w",Parameter!$B$6,Parameter!$D$6))/IF($G915="w",Parameter!$C$6,Parameter!$E$6))))</f>
        <v>0</v>
      </c>
      <c r="R915" s="106"/>
      <c r="S915" s="73">
        <f>IF(R915=0,0,TRUNC((2000/(R915)- IF(Q915="w",Parameter!$B$6,Parameter!$D$6))/IF(Q915="w",Parameter!$C$6,Parameter!$E$6)))</f>
        <v>0</v>
      </c>
      <c r="T915" s="106"/>
      <c r="U915" s="73">
        <f>IF(T915=0,0,TRUNC((2000/(T915)- IF(Q915="w",Parameter!$B$3,Parameter!$D$3))/IF(Q915="w",Parameter!$C$3,Parameter!$E$3)))</f>
        <v>0</v>
      </c>
      <c r="V915" s="80"/>
      <c r="W915" s="79" t="s">
        <v>44</v>
      </c>
      <c r="X915" s="81"/>
      <c r="Y915" s="54">
        <f>IF($G915="w",0,IF(AND($V915=0,$X915=0),0,TRUNC((1000/($V915*60+$X915)-IF($G915="w",Parameter!$B$6,Parameter!$D$6))/IF($G915="w",Parameter!$C$6,Parameter!$E$6))))</f>
        <v>0</v>
      </c>
      <c r="Z915" s="37"/>
      <c r="AA915" s="104">
        <f>IF(Z915=0,0,TRUNC((SQRT(Z915)- IF($G915="w",Parameter!$B$11,Parameter!$D$11))/IF($G915="w",Parameter!$C$11,Parameter!$E$11)))</f>
        <v>0</v>
      </c>
      <c r="AB915" s="105"/>
      <c r="AC915" s="104">
        <f>IF(AB915=0,0,TRUNC((SQRT(AB915)- IF($G915="w",Parameter!$B$10,Parameter!$D$10))/IF($G915="w",Parameter!$C$10,Parameter!$E$10)))</f>
        <v>0</v>
      </c>
      <c r="AD915" s="38"/>
      <c r="AE915" s="55">
        <f>IF(AD915=0,0,TRUNC((SQRT(AD915)- IF($G915="w",Parameter!$B$15,Parameter!$D$15))/IF($G915="w",Parameter!$C$15,Parameter!$E$15)))</f>
        <v>0</v>
      </c>
      <c r="AF915" s="32"/>
      <c r="AG915" s="55">
        <f>IF(AF915=0,0,TRUNC((SQRT(AF915)- IF($G915="w",Parameter!$B$12,Parameter!$D$12))/IF($G915="w",Parameter!$C$12,Parameter!$E$12)))</f>
        <v>0</v>
      </c>
      <c r="AH915" s="60">
        <f t="shared" si="197"/>
        <v>0</v>
      </c>
      <c r="AI915" s="61">
        <f>LOOKUP($F915,Urkunde!$A$2:$A$16,IF($G915="w",Urkunde!$B$2:$B$16,Urkunde!$D$2:$D$16))</f>
        <v>0</v>
      </c>
      <c r="AJ915" s="61">
        <f>LOOKUP($F915,Urkunde!$A$2:$A$16,IF($G915="w",Urkunde!$C$2:$C$16,Urkunde!$E$2:$E$16))</f>
        <v>0</v>
      </c>
      <c r="AK915" s="61" t="str">
        <f t="shared" si="198"/>
        <v>-</v>
      </c>
      <c r="AL915" s="29">
        <f t="shared" si="199"/>
        <v>0</v>
      </c>
      <c r="AM915" s="21">
        <f t="shared" si="200"/>
        <v>0</v>
      </c>
      <c r="AN915" s="21">
        <f t="shared" si="201"/>
        <v>0</v>
      </c>
      <c r="AO915" s="21">
        <f t="shared" si="202"/>
        <v>0</v>
      </c>
      <c r="AP915" s="21">
        <f t="shared" si="203"/>
        <v>0</v>
      </c>
      <c r="AQ915" s="21">
        <f t="shared" si="204"/>
        <v>0</v>
      </c>
      <c r="AR915" s="21">
        <f t="shared" si="205"/>
        <v>0</v>
      </c>
      <c r="AS915" s="21">
        <f t="shared" si="206"/>
        <v>0</v>
      </c>
      <c r="AT915" s="21">
        <f t="shared" si="207"/>
        <v>0</v>
      </c>
      <c r="AU915" s="21">
        <f t="shared" si="208"/>
        <v>0</v>
      </c>
      <c r="AV915" s="21">
        <f t="shared" si="209"/>
        <v>0</v>
      </c>
    </row>
    <row r="916" spans="1:48" ht="15.6" x14ac:dyDescent="0.3">
      <c r="A916" s="51"/>
      <c r="B916" s="50"/>
      <c r="C916" s="96"/>
      <c r="D916" s="96"/>
      <c r="E916" s="49"/>
      <c r="F916" s="52">
        <f t="shared" si="196"/>
        <v>0</v>
      </c>
      <c r="G916" s="48"/>
      <c r="H916" s="38"/>
      <c r="I916" s="54">
        <f>IF(H916=0,0,TRUNC((50/(H916+0.24)- IF($G916="w",Parameter!$B$3,Parameter!$D$3))/IF($G916="w",Parameter!$C$3,Parameter!$E$3)))</f>
        <v>0</v>
      </c>
      <c r="J916" s="105"/>
      <c r="K916" s="54">
        <f>IF(J916=0,0,TRUNC((75/(J916+0.24)- IF($G916="w",Parameter!$B$3,Parameter!$D$3))/IF($G916="w",Parameter!$C$3,Parameter!$E$3)))</f>
        <v>0</v>
      </c>
      <c r="L916" s="105"/>
      <c r="M916" s="54">
        <f>IF(L916=0,0,TRUNC((100/(L916+0.24)- IF($G916="w",Parameter!$B$3,Parameter!$D$3))/IF($G916="w",Parameter!$C$3,Parameter!$E$3)))</f>
        <v>0</v>
      </c>
      <c r="N916" s="80"/>
      <c r="O916" s="79" t="s">
        <v>44</v>
      </c>
      <c r="P916" s="81"/>
      <c r="Q916" s="54">
        <f>IF($G916="m",0,IF(AND($P916=0,$N916=0),0,TRUNC((800/($N916*60+$P916)-IF($G916="w",Parameter!$B$6,Parameter!$D$6))/IF($G916="w",Parameter!$C$6,Parameter!$E$6))))</f>
        <v>0</v>
      </c>
      <c r="R916" s="106"/>
      <c r="S916" s="73">
        <f>IF(R916=0,0,TRUNC((2000/(R916)- IF(Q916="w",Parameter!$B$6,Parameter!$D$6))/IF(Q916="w",Parameter!$C$6,Parameter!$E$6)))</f>
        <v>0</v>
      </c>
      <c r="T916" s="106"/>
      <c r="U916" s="73">
        <f>IF(T916=0,0,TRUNC((2000/(T916)- IF(Q916="w",Parameter!$B$3,Parameter!$D$3))/IF(Q916="w",Parameter!$C$3,Parameter!$E$3)))</f>
        <v>0</v>
      </c>
      <c r="V916" s="80"/>
      <c r="W916" s="79" t="s">
        <v>44</v>
      </c>
      <c r="X916" s="81"/>
      <c r="Y916" s="54">
        <f>IF($G916="w",0,IF(AND($V916=0,$X916=0),0,TRUNC((1000/($V916*60+$X916)-IF($G916="w",Parameter!$B$6,Parameter!$D$6))/IF($G916="w",Parameter!$C$6,Parameter!$E$6))))</f>
        <v>0</v>
      </c>
      <c r="Z916" s="37"/>
      <c r="AA916" s="104">
        <f>IF(Z916=0,0,TRUNC((SQRT(Z916)- IF($G916="w",Parameter!$B$11,Parameter!$D$11))/IF($G916="w",Parameter!$C$11,Parameter!$E$11)))</f>
        <v>0</v>
      </c>
      <c r="AB916" s="105"/>
      <c r="AC916" s="104">
        <f>IF(AB916=0,0,TRUNC((SQRT(AB916)- IF($G916="w",Parameter!$B$10,Parameter!$D$10))/IF($G916="w",Parameter!$C$10,Parameter!$E$10)))</f>
        <v>0</v>
      </c>
      <c r="AD916" s="38"/>
      <c r="AE916" s="55">
        <f>IF(AD916=0,0,TRUNC((SQRT(AD916)- IF($G916="w",Parameter!$B$15,Parameter!$D$15))/IF($G916="w",Parameter!$C$15,Parameter!$E$15)))</f>
        <v>0</v>
      </c>
      <c r="AF916" s="32"/>
      <c r="AG916" s="55">
        <f>IF(AF916=0,0,TRUNC((SQRT(AF916)- IF($G916="w",Parameter!$B$12,Parameter!$D$12))/IF($G916="w",Parameter!$C$12,Parameter!$E$12)))</f>
        <v>0</v>
      </c>
      <c r="AH916" s="60">
        <f t="shared" si="197"/>
        <v>0</v>
      </c>
      <c r="AI916" s="61">
        <f>LOOKUP($F916,Urkunde!$A$2:$A$16,IF($G916="w",Urkunde!$B$2:$B$16,Urkunde!$D$2:$D$16))</f>
        <v>0</v>
      </c>
      <c r="AJ916" s="61">
        <f>LOOKUP($F916,Urkunde!$A$2:$A$16,IF($G916="w",Urkunde!$C$2:$C$16,Urkunde!$E$2:$E$16))</f>
        <v>0</v>
      </c>
      <c r="AK916" s="61" t="str">
        <f t="shared" si="198"/>
        <v>-</v>
      </c>
      <c r="AL916" s="29">
        <f t="shared" si="199"/>
        <v>0</v>
      </c>
      <c r="AM916" s="21">
        <f t="shared" si="200"/>
        <v>0</v>
      </c>
      <c r="AN916" s="21">
        <f t="shared" si="201"/>
        <v>0</v>
      </c>
      <c r="AO916" s="21">
        <f t="shared" si="202"/>
        <v>0</v>
      </c>
      <c r="AP916" s="21">
        <f t="shared" si="203"/>
        <v>0</v>
      </c>
      <c r="AQ916" s="21">
        <f t="shared" si="204"/>
        <v>0</v>
      </c>
      <c r="AR916" s="21">
        <f t="shared" si="205"/>
        <v>0</v>
      </c>
      <c r="AS916" s="21">
        <f t="shared" si="206"/>
        <v>0</v>
      </c>
      <c r="AT916" s="21">
        <f t="shared" si="207"/>
        <v>0</v>
      </c>
      <c r="AU916" s="21">
        <f t="shared" si="208"/>
        <v>0</v>
      </c>
      <c r="AV916" s="21">
        <f t="shared" si="209"/>
        <v>0</v>
      </c>
    </row>
    <row r="917" spans="1:48" ht="15.6" x14ac:dyDescent="0.3">
      <c r="A917" s="51"/>
      <c r="B917" s="50"/>
      <c r="C917" s="96"/>
      <c r="D917" s="96"/>
      <c r="E917" s="49"/>
      <c r="F917" s="52">
        <f t="shared" si="196"/>
        <v>0</v>
      </c>
      <c r="G917" s="48"/>
      <c r="H917" s="38"/>
      <c r="I917" s="54">
        <f>IF(H917=0,0,TRUNC((50/(H917+0.24)- IF($G917="w",Parameter!$B$3,Parameter!$D$3))/IF($G917="w",Parameter!$C$3,Parameter!$E$3)))</f>
        <v>0</v>
      </c>
      <c r="J917" s="105"/>
      <c r="K917" s="54">
        <f>IF(J917=0,0,TRUNC((75/(J917+0.24)- IF($G917="w",Parameter!$B$3,Parameter!$D$3))/IF($G917="w",Parameter!$C$3,Parameter!$E$3)))</f>
        <v>0</v>
      </c>
      <c r="L917" s="105"/>
      <c r="M917" s="54">
        <f>IF(L917=0,0,TRUNC((100/(L917+0.24)- IF($G917="w",Parameter!$B$3,Parameter!$D$3))/IF($G917="w",Parameter!$C$3,Parameter!$E$3)))</f>
        <v>0</v>
      </c>
      <c r="N917" s="80"/>
      <c r="O917" s="79" t="s">
        <v>44</v>
      </c>
      <c r="P917" s="81"/>
      <c r="Q917" s="54">
        <f>IF($G917="m",0,IF(AND($P917=0,$N917=0),0,TRUNC((800/($N917*60+$P917)-IF($G917="w",Parameter!$B$6,Parameter!$D$6))/IF($G917="w",Parameter!$C$6,Parameter!$E$6))))</f>
        <v>0</v>
      </c>
      <c r="R917" s="106"/>
      <c r="S917" s="73">
        <f>IF(R917=0,0,TRUNC((2000/(R917)- IF(Q917="w",Parameter!$B$6,Parameter!$D$6))/IF(Q917="w",Parameter!$C$6,Parameter!$E$6)))</f>
        <v>0</v>
      </c>
      <c r="T917" s="106"/>
      <c r="U917" s="73">
        <f>IF(T917=0,0,TRUNC((2000/(T917)- IF(Q917="w",Parameter!$B$3,Parameter!$D$3))/IF(Q917="w",Parameter!$C$3,Parameter!$E$3)))</f>
        <v>0</v>
      </c>
      <c r="V917" s="80"/>
      <c r="W917" s="79" t="s">
        <v>44</v>
      </c>
      <c r="X917" s="81"/>
      <c r="Y917" s="54">
        <f>IF($G917="w",0,IF(AND($V917=0,$X917=0),0,TRUNC((1000/($V917*60+$X917)-IF($G917="w",Parameter!$B$6,Parameter!$D$6))/IF($G917="w",Parameter!$C$6,Parameter!$E$6))))</f>
        <v>0</v>
      </c>
      <c r="Z917" s="37"/>
      <c r="AA917" s="104">
        <f>IF(Z917=0,0,TRUNC((SQRT(Z917)- IF($G917="w",Parameter!$B$11,Parameter!$D$11))/IF($G917="w",Parameter!$C$11,Parameter!$E$11)))</f>
        <v>0</v>
      </c>
      <c r="AB917" s="105"/>
      <c r="AC917" s="104">
        <f>IF(AB917=0,0,TRUNC((SQRT(AB917)- IF($G917="w",Parameter!$B$10,Parameter!$D$10))/IF($G917="w",Parameter!$C$10,Parameter!$E$10)))</f>
        <v>0</v>
      </c>
      <c r="AD917" s="38"/>
      <c r="AE917" s="55">
        <f>IF(AD917=0,0,TRUNC((SQRT(AD917)- IF($G917="w",Parameter!$B$15,Parameter!$D$15))/IF($G917="w",Parameter!$C$15,Parameter!$E$15)))</f>
        <v>0</v>
      </c>
      <c r="AF917" s="32"/>
      <c r="AG917" s="55">
        <f>IF(AF917=0,0,TRUNC((SQRT(AF917)- IF($G917="w",Parameter!$B$12,Parameter!$D$12))/IF($G917="w",Parameter!$C$12,Parameter!$E$12)))</f>
        <v>0</v>
      </c>
      <c r="AH917" s="60">
        <f t="shared" si="197"/>
        <v>0</v>
      </c>
      <c r="AI917" s="61">
        <f>LOOKUP($F917,Urkunde!$A$2:$A$16,IF($G917="w",Urkunde!$B$2:$B$16,Urkunde!$D$2:$D$16))</f>
        <v>0</v>
      </c>
      <c r="AJ917" s="61">
        <f>LOOKUP($F917,Urkunde!$A$2:$A$16,IF($G917="w",Urkunde!$C$2:$C$16,Urkunde!$E$2:$E$16))</f>
        <v>0</v>
      </c>
      <c r="AK917" s="61" t="str">
        <f t="shared" si="198"/>
        <v>-</v>
      </c>
      <c r="AL917" s="29">
        <f t="shared" si="199"/>
        <v>0</v>
      </c>
      <c r="AM917" s="21">
        <f t="shared" si="200"/>
        <v>0</v>
      </c>
      <c r="AN917" s="21">
        <f t="shared" si="201"/>
        <v>0</v>
      </c>
      <c r="AO917" s="21">
        <f t="shared" si="202"/>
        <v>0</v>
      </c>
      <c r="AP917" s="21">
        <f t="shared" si="203"/>
        <v>0</v>
      </c>
      <c r="AQ917" s="21">
        <f t="shared" si="204"/>
        <v>0</v>
      </c>
      <c r="AR917" s="21">
        <f t="shared" si="205"/>
        <v>0</v>
      </c>
      <c r="AS917" s="21">
        <f t="shared" si="206"/>
        <v>0</v>
      </c>
      <c r="AT917" s="21">
        <f t="shared" si="207"/>
        <v>0</v>
      </c>
      <c r="AU917" s="21">
        <f t="shared" si="208"/>
        <v>0</v>
      </c>
      <c r="AV917" s="21">
        <f t="shared" si="209"/>
        <v>0</v>
      </c>
    </row>
    <row r="918" spans="1:48" ht="15.6" x14ac:dyDescent="0.3">
      <c r="A918" s="51"/>
      <c r="B918" s="50"/>
      <c r="C918" s="96"/>
      <c r="D918" s="96"/>
      <c r="E918" s="49"/>
      <c r="F918" s="52">
        <f t="shared" si="196"/>
        <v>0</v>
      </c>
      <c r="G918" s="48"/>
      <c r="H918" s="38"/>
      <c r="I918" s="54">
        <f>IF(H918=0,0,TRUNC((50/(H918+0.24)- IF($G918="w",Parameter!$B$3,Parameter!$D$3))/IF($G918="w",Parameter!$C$3,Parameter!$E$3)))</f>
        <v>0</v>
      </c>
      <c r="J918" s="105"/>
      <c r="K918" s="54">
        <f>IF(J918=0,0,TRUNC((75/(J918+0.24)- IF($G918="w",Parameter!$B$3,Parameter!$D$3))/IF($G918="w",Parameter!$C$3,Parameter!$E$3)))</f>
        <v>0</v>
      </c>
      <c r="L918" s="105"/>
      <c r="M918" s="54">
        <f>IF(L918=0,0,TRUNC((100/(L918+0.24)- IF($G918="w",Parameter!$B$3,Parameter!$D$3))/IF($G918="w",Parameter!$C$3,Parameter!$E$3)))</f>
        <v>0</v>
      </c>
      <c r="N918" s="80"/>
      <c r="O918" s="79" t="s">
        <v>44</v>
      </c>
      <c r="P918" s="81"/>
      <c r="Q918" s="54">
        <f>IF($G918="m",0,IF(AND($P918=0,$N918=0),0,TRUNC((800/($N918*60+$P918)-IF($G918="w",Parameter!$B$6,Parameter!$D$6))/IF($G918="w",Parameter!$C$6,Parameter!$E$6))))</f>
        <v>0</v>
      </c>
      <c r="R918" s="106"/>
      <c r="S918" s="73">
        <f>IF(R918=0,0,TRUNC((2000/(R918)- IF(Q918="w",Parameter!$B$6,Parameter!$D$6))/IF(Q918="w",Parameter!$C$6,Parameter!$E$6)))</f>
        <v>0</v>
      </c>
      <c r="T918" s="106"/>
      <c r="U918" s="73">
        <f>IF(T918=0,0,TRUNC((2000/(T918)- IF(Q918="w",Parameter!$B$3,Parameter!$D$3))/IF(Q918="w",Parameter!$C$3,Parameter!$E$3)))</f>
        <v>0</v>
      </c>
      <c r="V918" s="80"/>
      <c r="W918" s="79" t="s">
        <v>44</v>
      </c>
      <c r="X918" s="81"/>
      <c r="Y918" s="54">
        <f>IF($G918="w",0,IF(AND($V918=0,$X918=0),0,TRUNC((1000/($V918*60+$X918)-IF($G918="w",Parameter!$B$6,Parameter!$D$6))/IF($G918="w",Parameter!$C$6,Parameter!$E$6))))</f>
        <v>0</v>
      </c>
      <c r="Z918" s="37"/>
      <c r="AA918" s="104">
        <f>IF(Z918=0,0,TRUNC((SQRT(Z918)- IF($G918="w",Parameter!$B$11,Parameter!$D$11))/IF($G918="w",Parameter!$C$11,Parameter!$E$11)))</f>
        <v>0</v>
      </c>
      <c r="AB918" s="105"/>
      <c r="AC918" s="104">
        <f>IF(AB918=0,0,TRUNC((SQRT(AB918)- IF($G918="w",Parameter!$B$10,Parameter!$D$10))/IF($G918="w",Parameter!$C$10,Parameter!$E$10)))</f>
        <v>0</v>
      </c>
      <c r="AD918" s="38"/>
      <c r="AE918" s="55">
        <f>IF(AD918=0,0,TRUNC((SQRT(AD918)- IF($G918="w",Parameter!$B$15,Parameter!$D$15))/IF($G918="w",Parameter!$C$15,Parameter!$E$15)))</f>
        <v>0</v>
      </c>
      <c r="AF918" s="32"/>
      <c r="AG918" s="55">
        <f>IF(AF918=0,0,TRUNC((SQRT(AF918)- IF($G918="w",Parameter!$B$12,Parameter!$D$12))/IF($G918="w",Parameter!$C$12,Parameter!$E$12)))</f>
        <v>0</v>
      </c>
      <c r="AH918" s="60">
        <f t="shared" si="197"/>
        <v>0</v>
      </c>
      <c r="AI918" s="61">
        <f>LOOKUP($F918,Urkunde!$A$2:$A$16,IF($G918="w",Urkunde!$B$2:$B$16,Urkunde!$D$2:$D$16))</f>
        <v>0</v>
      </c>
      <c r="AJ918" s="61">
        <f>LOOKUP($F918,Urkunde!$A$2:$A$16,IF($G918="w",Urkunde!$C$2:$C$16,Urkunde!$E$2:$E$16))</f>
        <v>0</v>
      </c>
      <c r="AK918" s="61" t="str">
        <f t="shared" si="198"/>
        <v>-</v>
      </c>
      <c r="AL918" s="29">
        <f t="shared" si="199"/>
        <v>0</v>
      </c>
      <c r="AM918" s="21">
        <f t="shared" si="200"/>
        <v>0</v>
      </c>
      <c r="AN918" s="21">
        <f t="shared" si="201"/>
        <v>0</v>
      </c>
      <c r="AO918" s="21">
        <f t="shared" si="202"/>
        <v>0</v>
      </c>
      <c r="AP918" s="21">
        <f t="shared" si="203"/>
        <v>0</v>
      </c>
      <c r="AQ918" s="21">
        <f t="shared" si="204"/>
        <v>0</v>
      </c>
      <c r="AR918" s="21">
        <f t="shared" si="205"/>
        <v>0</v>
      </c>
      <c r="AS918" s="21">
        <f t="shared" si="206"/>
        <v>0</v>
      </c>
      <c r="AT918" s="21">
        <f t="shared" si="207"/>
        <v>0</v>
      </c>
      <c r="AU918" s="21">
        <f t="shared" si="208"/>
        <v>0</v>
      </c>
      <c r="AV918" s="21">
        <f t="shared" si="209"/>
        <v>0</v>
      </c>
    </row>
    <row r="919" spans="1:48" ht="15.6" x14ac:dyDescent="0.3">
      <c r="A919" s="51"/>
      <c r="B919" s="50"/>
      <c r="C919" s="96"/>
      <c r="D919" s="96"/>
      <c r="E919" s="49"/>
      <c r="F919" s="52">
        <f t="shared" si="196"/>
        <v>0</v>
      </c>
      <c r="G919" s="48"/>
      <c r="H919" s="38"/>
      <c r="I919" s="54">
        <f>IF(H919=0,0,TRUNC((50/(H919+0.24)- IF($G919="w",Parameter!$B$3,Parameter!$D$3))/IF($G919="w",Parameter!$C$3,Parameter!$E$3)))</f>
        <v>0</v>
      </c>
      <c r="J919" s="105"/>
      <c r="K919" s="54">
        <f>IF(J919=0,0,TRUNC((75/(J919+0.24)- IF($G919="w",Parameter!$B$3,Parameter!$D$3))/IF($G919="w",Parameter!$C$3,Parameter!$E$3)))</f>
        <v>0</v>
      </c>
      <c r="L919" s="105"/>
      <c r="M919" s="54">
        <f>IF(L919=0,0,TRUNC((100/(L919+0.24)- IF($G919="w",Parameter!$B$3,Parameter!$D$3))/IF($G919="w",Parameter!$C$3,Parameter!$E$3)))</f>
        <v>0</v>
      </c>
      <c r="N919" s="80"/>
      <c r="O919" s="79" t="s">
        <v>44</v>
      </c>
      <c r="P919" s="81"/>
      <c r="Q919" s="54">
        <f>IF($G919="m",0,IF(AND($P919=0,$N919=0),0,TRUNC((800/($N919*60+$P919)-IF($G919="w",Parameter!$B$6,Parameter!$D$6))/IF($G919="w",Parameter!$C$6,Parameter!$E$6))))</f>
        <v>0</v>
      </c>
      <c r="R919" s="106"/>
      <c r="S919" s="73">
        <f>IF(R919=0,0,TRUNC((2000/(R919)- IF(Q919="w",Parameter!$B$6,Parameter!$D$6))/IF(Q919="w",Parameter!$C$6,Parameter!$E$6)))</f>
        <v>0</v>
      </c>
      <c r="T919" s="106"/>
      <c r="U919" s="73">
        <f>IF(T919=0,0,TRUNC((2000/(T919)- IF(Q919="w",Parameter!$B$3,Parameter!$D$3))/IF(Q919="w",Parameter!$C$3,Parameter!$E$3)))</f>
        <v>0</v>
      </c>
      <c r="V919" s="80"/>
      <c r="W919" s="79" t="s">
        <v>44</v>
      </c>
      <c r="X919" s="81"/>
      <c r="Y919" s="54">
        <f>IF($G919="w",0,IF(AND($V919=0,$X919=0),0,TRUNC((1000/($V919*60+$X919)-IF($G919="w",Parameter!$B$6,Parameter!$D$6))/IF($G919="w",Parameter!$C$6,Parameter!$E$6))))</f>
        <v>0</v>
      </c>
      <c r="Z919" s="37"/>
      <c r="AA919" s="104">
        <f>IF(Z919=0,0,TRUNC((SQRT(Z919)- IF($G919="w",Parameter!$B$11,Parameter!$D$11))/IF($G919="w",Parameter!$C$11,Parameter!$E$11)))</f>
        <v>0</v>
      </c>
      <c r="AB919" s="105"/>
      <c r="AC919" s="104">
        <f>IF(AB919=0,0,TRUNC((SQRT(AB919)- IF($G919="w",Parameter!$B$10,Parameter!$D$10))/IF($G919="w",Parameter!$C$10,Parameter!$E$10)))</f>
        <v>0</v>
      </c>
      <c r="AD919" s="38"/>
      <c r="AE919" s="55">
        <f>IF(AD919=0,0,TRUNC((SQRT(AD919)- IF($G919="w",Parameter!$B$15,Parameter!$D$15))/IF($G919="w",Parameter!$C$15,Parameter!$E$15)))</f>
        <v>0</v>
      </c>
      <c r="AF919" s="32"/>
      <c r="AG919" s="55">
        <f>IF(AF919=0,0,TRUNC((SQRT(AF919)- IF($G919="w",Parameter!$B$12,Parameter!$D$12))/IF($G919="w",Parameter!$C$12,Parameter!$E$12)))</f>
        <v>0</v>
      </c>
      <c r="AH919" s="60">
        <f t="shared" si="197"/>
        <v>0</v>
      </c>
      <c r="AI919" s="61">
        <f>LOOKUP($F919,Urkunde!$A$2:$A$16,IF($G919="w",Urkunde!$B$2:$B$16,Urkunde!$D$2:$D$16))</f>
        <v>0</v>
      </c>
      <c r="AJ919" s="61">
        <f>LOOKUP($F919,Urkunde!$A$2:$A$16,IF($G919="w",Urkunde!$C$2:$C$16,Urkunde!$E$2:$E$16))</f>
        <v>0</v>
      </c>
      <c r="AK919" s="61" t="str">
        <f t="shared" si="198"/>
        <v>-</v>
      </c>
      <c r="AL919" s="29">
        <f t="shared" si="199"/>
        <v>0</v>
      </c>
      <c r="AM919" s="21">
        <f t="shared" si="200"/>
        <v>0</v>
      </c>
      <c r="AN919" s="21">
        <f t="shared" si="201"/>
        <v>0</v>
      </c>
      <c r="AO919" s="21">
        <f t="shared" si="202"/>
        <v>0</v>
      </c>
      <c r="AP919" s="21">
        <f t="shared" si="203"/>
        <v>0</v>
      </c>
      <c r="AQ919" s="21">
        <f t="shared" si="204"/>
        <v>0</v>
      </c>
      <c r="AR919" s="21">
        <f t="shared" si="205"/>
        <v>0</v>
      </c>
      <c r="AS919" s="21">
        <f t="shared" si="206"/>
        <v>0</v>
      </c>
      <c r="AT919" s="21">
        <f t="shared" si="207"/>
        <v>0</v>
      </c>
      <c r="AU919" s="21">
        <f t="shared" si="208"/>
        <v>0</v>
      </c>
      <c r="AV919" s="21">
        <f t="shared" si="209"/>
        <v>0</v>
      </c>
    </row>
    <row r="920" spans="1:48" ht="15.6" x14ac:dyDescent="0.3">
      <c r="A920" s="51"/>
      <c r="B920" s="50"/>
      <c r="C920" s="96"/>
      <c r="D920" s="96"/>
      <c r="E920" s="49"/>
      <c r="F920" s="52">
        <f t="shared" si="196"/>
        <v>0</v>
      </c>
      <c r="G920" s="48"/>
      <c r="H920" s="38"/>
      <c r="I920" s="54">
        <f>IF(H920=0,0,TRUNC((50/(H920+0.24)- IF($G920="w",Parameter!$B$3,Parameter!$D$3))/IF($G920="w",Parameter!$C$3,Parameter!$E$3)))</f>
        <v>0</v>
      </c>
      <c r="J920" s="105"/>
      <c r="K920" s="54">
        <f>IF(J920=0,0,TRUNC((75/(J920+0.24)- IF($G920="w",Parameter!$B$3,Parameter!$D$3))/IF($G920="w",Parameter!$C$3,Parameter!$E$3)))</f>
        <v>0</v>
      </c>
      <c r="L920" s="105"/>
      <c r="M920" s="54">
        <f>IF(L920=0,0,TRUNC((100/(L920+0.24)- IF($G920="w",Parameter!$B$3,Parameter!$D$3))/IF($G920="w",Parameter!$C$3,Parameter!$E$3)))</f>
        <v>0</v>
      </c>
      <c r="N920" s="80"/>
      <c r="O920" s="79" t="s">
        <v>44</v>
      </c>
      <c r="P920" s="81"/>
      <c r="Q920" s="54">
        <f>IF($G920="m",0,IF(AND($P920=0,$N920=0),0,TRUNC((800/($N920*60+$P920)-IF($G920="w",Parameter!$B$6,Parameter!$D$6))/IF($G920="w",Parameter!$C$6,Parameter!$E$6))))</f>
        <v>0</v>
      </c>
      <c r="R920" s="106"/>
      <c r="S920" s="73">
        <f>IF(R920=0,0,TRUNC((2000/(R920)- IF(Q920="w",Parameter!$B$6,Parameter!$D$6))/IF(Q920="w",Parameter!$C$6,Parameter!$E$6)))</f>
        <v>0</v>
      </c>
      <c r="T920" s="106"/>
      <c r="U920" s="73">
        <f>IF(T920=0,0,TRUNC((2000/(T920)- IF(Q920="w",Parameter!$B$3,Parameter!$D$3))/IF(Q920="w",Parameter!$C$3,Parameter!$E$3)))</f>
        <v>0</v>
      </c>
      <c r="V920" s="80"/>
      <c r="W920" s="79" t="s">
        <v>44</v>
      </c>
      <c r="X920" s="81"/>
      <c r="Y920" s="54">
        <f>IF($G920="w",0,IF(AND($V920=0,$X920=0),0,TRUNC((1000/($V920*60+$X920)-IF($G920="w",Parameter!$B$6,Parameter!$D$6))/IF($G920="w",Parameter!$C$6,Parameter!$E$6))))</f>
        <v>0</v>
      </c>
      <c r="Z920" s="37"/>
      <c r="AA920" s="104">
        <f>IF(Z920=0,0,TRUNC((SQRT(Z920)- IF($G920="w",Parameter!$B$11,Parameter!$D$11))/IF($G920="w",Parameter!$C$11,Parameter!$E$11)))</f>
        <v>0</v>
      </c>
      <c r="AB920" s="105"/>
      <c r="AC920" s="104">
        <f>IF(AB920=0,0,TRUNC((SQRT(AB920)- IF($G920="w",Parameter!$B$10,Parameter!$D$10))/IF($G920="w",Parameter!$C$10,Parameter!$E$10)))</f>
        <v>0</v>
      </c>
      <c r="AD920" s="38"/>
      <c r="AE920" s="55">
        <f>IF(AD920=0,0,TRUNC((SQRT(AD920)- IF($G920="w",Parameter!$B$15,Parameter!$D$15))/IF($G920="w",Parameter!$C$15,Parameter!$E$15)))</f>
        <v>0</v>
      </c>
      <c r="AF920" s="32"/>
      <c r="AG920" s="55">
        <f>IF(AF920=0,0,TRUNC((SQRT(AF920)- IF($G920="w",Parameter!$B$12,Parameter!$D$12))/IF($G920="w",Parameter!$C$12,Parameter!$E$12)))</f>
        <v>0</v>
      </c>
      <c r="AH920" s="60">
        <f t="shared" si="197"/>
        <v>0</v>
      </c>
      <c r="AI920" s="61">
        <f>LOOKUP($F920,Urkunde!$A$2:$A$16,IF($G920="w",Urkunde!$B$2:$B$16,Urkunde!$D$2:$D$16))</f>
        <v>0</v>
      </c>
      <c r="AJ920" s="61">
        <f>LOOKUP($F920,Urkunde!$A$2:$A$16,IF($G920="w",Urkunde!$C$2:$C$16,Urkunde!$E$2:$E$16))</f>
        <v>0</v>
      </c>
      <c r="AK920" s="61" t="str">
        <f t="shared" si="198"/>
        <v>-</v>
      </c>
      <c r="AL920" s="29">
        <f t="shared" si="199"/>
        <v>0</v>
      </c>
      <c r="AM920" s="21">
        <f t="shared" si="200"/>
        <v>0</v>
      </c>
      <c r="AN920" s="21">
        <f t="shared" si="201"/>
        <v>0</v>
      </c>
      <c r="AO920" s="21">
        <f t="shared" si="202"/>
        <v>0</v>
      </c>
      <c r="AP920" s="21">
        <f t="shared" si="203"/>
        <v>0</v>
      </c>
      <c r="AQ920" s="21">
        <f t="shared" si="204"/>
        <v>0</v>
      </c>
      <c r="AR920" s="21">
        <f t="shared" si="205"/>
        <v>0</v>
      </c>
      <c r="AS920" s="21">
        <f t="shared" si="206"/>
        <v>0</v>
      </c>
      <c r="AT920" s="21">
        <f t="shared" si="207"/>
        <v>0</v>
      </c>
      <c r="AU920" s="21">
        <f t="shared" si="208"/>
        <v>0</v>
      </c>
      <c r="AV920" s="21">
        <f t="shared" si="209"/>
        <v>0</v>
      </c>
    </row>
    <row r="921" spans="1:48" ht="15.6" x14ac:dyDescent="0.3">
      <c r="A921" s="51"/>
      <c r="B921" s="50"/>
      <c r="C921" s="96"/>
      <c r="D921" s="96"/>
      <c r="E921" s="49"/>
      <c r="F921" s="52">
        <f t="shared" si="196"/>
        <v>0</v>
      </c>
      <c r="G921" s="48"/>
      <c r="H921" s="38"/>
      <c r="I921" s="54">
        <f>IF(H921=0,0,TRUNC((50/(H921+0.24)- IF($G921="w",Parameter!$B$3,Parameter!$D$3))/IF($G921="w",Parameter!$C$3,Parameter!$E$3)))</f>
        <v>0</v>
      </c>
      <c r="J921" s="105"/>
      <c r="K921" s="54">
        <f>IF(J921=0,0,TRUNC((75/(J921+0.24)- IF($G921="w",Parameter!$B$3,Parameter!$D$3))/IF($G921="w",Parameter!$C$3,Parameter!$E$3)))</f>
        <v>0</v>
      </c>
      <c r="L921" s="105"/>
      <c r="M921" s="54">
        <f>IF(L921=0,0,TRUNC((100/(L921+0.24)- IF($G921="w",Parameter!$B$3,Parameter!$D$3))/IF($G921="w",Parameter!$C$3,Parameter!$E$3)))</f>
        <v>0</v>
      </c>
      <c r="N921" s="80"/>
      <c r="O921" s="79" t="s">
        <v>44</v>
      </c>
      <c r="P921" s="81"/>
      <c r="Q921" s="54">
        <f>IF($G921="m",0,IF(AND($P921=0,$N921=0),0,TRUNC((800/($N921*60+$P921)-IF($G921="w",Parameter!$B$6,Parameter!$D$6))/IF($G921="w",Parameter!$C$6,Parameter!$E$6))))</f>
        <v>0</v>
      </c>
      <c r="R921" s="106"/>
      <c r="S921" s="73">
        <f>IF(R921=0,0,TRUNC((2000/(R921)- IF(Q921="w",Parameter!$B$6,Parameter!$D$6))/IF(Q921="w",Parameter!$C$6,Parameter!$E$6)))</f>
        <v>0</v>
      </c>
      <c r="T921" s="106"/>
      <c r="U921" s="73">
        <f>IF(T921=0,0,TRUNC((2000/(T921)- IF(Q921="w",Parameter!$B$3,Parameter!$D$3))/IF(Q921="w",Parameter!$C$3,Parameter!$E$3)))</f>
        <v>0</v>
      </c>
      <c r="V921" s="80"/>
      <c r="W921" s="79" t="s">
        <v>44</v>
      </c>
      <c r="X921" s="81"/>
      <c r="Y921" s="54">
        <f>IF($G921="w",0,IF(AND($V921=0,$X921=0),0,TRUNC((1000/($V921*60+$X921)-IF($G921="w",Parameter!$B$6,Parameter!$D$6))/IF($G921="w",Parameter!$C$6,Parameter!$E$6))))</f>
        <v>0</v>
      </c>
      <c r="Z921" s="37"/>
      <c r="AA921" s="104">
        <f>IF(Z921=0,0,TRUNC((SQRT(Z921)- IF($G921="w",Parameter!$B$11,Parameter!$D$11))/IF($G921="w",Parameter!$C$11,Parameter!$E$11)))</f>
        <v>0</v>
      </c>
      <c r="AB921" s="105"/>
      <c r="AC921" s="104">
        <f>IF(AB921=0,0,TRUNC((SQRT(AB921)- IF($G921="w",Parameter!$B$10,Parameter!$D$10))/IF($G921="w",Parameter!$C$10,Parameter!$E$10)))</f>
        <v>0</v>
      </c>
      <c r="AD921" s="38"/>
      <c r="AE921" s="55">
        <f>IF(AD921=0,0,TRUNC((SQRT(AD921)- IF($G921="w",Parameter!$B$15,Parameter!$D$15))/IF($G921="w",Parameter!$C$15,Parameter!$E$15)))</f>
        <v>0</v>
      </c>
      <c r="AF921" s="32"/>
      <c r="AG921" s="55">
        <f>IF(AF921=0,0,TRUNC((SQRT(AF921)- IF($G921="w",Parameter!$B$12,Parameter!$D$12))/IF($G921="w",Parameter!$C$12,Parameter!$E$12)))</f>
        <v>0</v>
      </c>
      <c r="AH921" s="60">
        <f t="shared" si="197"/>
        <v>0</v>
      </c>
      <c r="AI921" s="61">
        <f>LOOKUP($F921,Urkunde!$A$2:$A$16,IF($G921="w",Urkunde!$B$2:$B$16,Urkunde!$D$2:$D$16))</f>
        <v>0</v>
      </c>
      <c r="AJ921" s="61">
        <f>LOOKUP($F921,Urkunde!$A$2:$A$16,IF($G921="w",Urkunde!$C$2:$C$16,Urkunde!$E$2:$E$16))</f>
        <v>0</v>
      </c>
      <c r="AK921" s="61" t="str">
        <f t="shared" si="198"/>
        <v>-</v>
      </c>
      <c r="AL921" s="29">
        <f t="shared" si="199"/>
        <v>0</v>
      </c>
      <c r="AM921" s="21">
        <f t="shared" si="200"/>
        <v>0</v>
      </c>
      <c r="AN921" s="21">
        <f t="shared" si="201"/>
        <v>0</v>
      </c>
      <c r="AO921" s="21">
        <f t="shared" si="202"/>
        <v>0</v>
      </c>
      <c r="AP921" s="21">
        <f t="shared" si="203"/>
        <v>0</v>
      </c>
      <c r="AQ921" s="21">
        <f t="shared" si="204"/>
        <v>0</v>
      </c>
      <c r="AR921" s="21">
        <f t="shared" si="205"/>
        <v>0</v>
      </c>
      <c r="AS921" s="21">
        <f t="shared" si="206"/>
        <v>0</v>
      </c>
      <c r="AT921" s="21">
        <f t="shared" si="207"/>
        <v>0</v>
      </c>
      <c r="AU921" s="21">
        <f t="shared" si="208"/>
        <v>0</v>
      </c>
      <c r="AV921" s="21">
        <f t="shared" si="209"/>
        <v>0</v>
      </c>
    </row>
    <row r="922" spans="1:48" ht="15.6" x14ac:dyDescent="0.3">
      <c r="A922" s="51"/>
      <c r="B922" s="50"/>
      <c r="C922" s="96"/>
      <c r="D922" s="96"/>
      <c r="E922" s="49"/>
      <c r="F922" s="52">
        <f t="shared" si="196"/>
        <v>0</v>
      </c>
      <c r="G922" s="48"/>
      <c r="H922" s="38"/>
      <c r="I922" s="54">
        <f>IF(H922=0,0,TRUNC((50/(H922+0.24)- IF($G922="w",Parameter!$B$3,Parameter!$D$3))/IF($G922="w",Parameter!$C$3,Parameter!$E$3)))</f>
        <v>0</v>
      </c>
      <c r="J922" s="105"/>
      <c r="K922" s="54">
        <f>IF(J922=0,0,TRUNC((75/(J922+0.24)- IF($G922="w",Parameter!$B$3,Parameter!$D$3))/IF($G922="w",Parameter!$C$3,Parameter!$E$3)))</f>
        <v>0</v>
      </c>
      <c r="L922" s="105"/>
      <c r="M922" s="54">
        <f>IF(L922=0,0,TRUNC((100/(L922+0.24)- IF($G922="w",Parameter!$B$3,Parameter!$D$3))/IF($G922="w",Parameter!$C$3,Parameter!$E$3)))</f>
        <v>0</v>
      </c>
      <c r="N922" s="80"/>
      <c r="O922" s="79" t="s">
        <v>44</v>
      </c>
      <c r="P922" s="81"/>
      <c r="Q922" s="54">
        <f>IF($G922="m",0,IF(AND($P922=0,$N922=0),0,TRUNC((800/($N922*60+$P922)-IF($G922="w",Parameter!$B$6,Parameter!$D$6))/IF($G922="w",Parameter!$C$6,Parameter!$E$6))))</f>
        <v>0</v>
      </c>
      <c r="R922" s="106"/>
      <c r="S922" s="73">
        <f>IF(R922=0,0,TRUNC((2000/(R922)- IF(Q922="w",Parameter!$B$6,Parameter!$D$6))/IF(Q922="w",Parameter!$C$6,Parameter!$E$6)))</f>
        <v>0</v>
      </c>
      <c r="T922" s="106"/>
      <c r="U922" s="73">
        <f>IF(T922=0,0,TRUNC((2000/(T922)- IF(Q922="w",Parameter!$B$3,Parameter!$D$3))/IF(Q922="w",Parameter!$C$3,Parameter!$E$3)))</f>
        <v>0</v>
      </c>
      <c r="V922" s="80"/>
      <c r="W922" s="79" t="s">
        <v>44</v>
      </c>
      <c r="X922" s="81"/>
      <c r="Y922" s="54">
        <f>IF($G922="w",0,IF(AND($V922=0,$X922=0),0,TRUNC((1000/($V922*60+$X922)-IF($G922="w",Parameter!$B$6,Parameter!$D$6))/IF($G922="w",Parameter!$C$6,Parameter!$E$6))))</f>
        <v>0</v>
      </c>
      <c r="Z922" s="37"/>
      <c r="AA922" s="104">
        <f>IF(Z922=0,0,TRUNC((SQRT(Z922)- IF($G922="w",Parameter!$B$11,Parameter!$D$11))/IF($G922="w",Parameter!$C$11,Parameter!$E$11)))</f>
        <v>0</v>
      </c>
      <c r="AB922" s="105"/>
      <c r="AC922" s="104">
        <f>IF(AB922=0,0,TRUNC((SQRT(AB922)- IF($G922="w",Parameter!$B$10,Parameter!$D$10))/IF($G922="w",Parameter!$C$10,Parameter!$E$10)))</f>
        <v>0</v>
      </c>
      <c r="AD922" s="38"/>
      <c r="AE922" s="55">
        <f>IF(AD922=0,0,TRUNC((SQRT(AD922)- IF($G922="w",Parameter!$B$15,Parameter!$D$15))/IF($G922="w",Parameter!$C$15,Parameter!$E$15)))</f>
        <v>0</v>
      </c>
      <c r="AF922" s="32"/>
      <c r="AG922" s="55">
        <f>IF(AF922=0,0,TRUNC((SQRT(AF922)- IF($G922="w",Parameter!$B$12,Parameter!$D$12))/IF($G922="w",Parameter!$C$12,Parameter!$E$12)))</f>
        <v>0</v>
      </c>
      <c r="AH922" s="60">
        <f t="shared" si="197"/>
        <v>0</v>
      </c>
      <c r="AI922" s="61">
        <f>LOOKUP($F922,Urkunde!$A$2:$A$16,IF($G922="w",Urkunde!$B$2:$B$16,Urkunde!$D$2:$D$16))</f>
        <v>0</v>
      </c>
      <c r="AJ922" s="61">
        <f>LOOKUP($F922,Urkunde!$A$2:$A$16,IF($G922="w",Urkunde!$C$2:$C$16,Urkunde!$E$2:$E$16))</f>
        <v>0</v>
      </c>
      <c r="AK922" s="61" t="str">
        <f t="shared" si="198"/>
        <v>-</v>
      </c>
      <c r="AL922" s="29">
        <f t="shared" si="199"/>
        <v>0</v>
      </c>
      <c r="AM922" s="21">
        <f t="shared" si="200"/>
        <v>0</v>
      </c>
      <c r="AN922" s="21">
        <f t="shared" si="201"/>
        <v>0</v>
      </c>
      <c r="AO922" s="21">
        <f t="shared" si="202"/>
        <v>0</v>
      </c>
      <c r="AP922" s="21">
        <f t="shared" si="203"/>
        <v>0</v>
      </c>
      <c r="AQ922" s="21">
        <f t="shared" si="204"/>
        <v>0</v>
      </c>
      <c r="AR922" s="21">
        <f t="shared" si="205"/>
        <v>0</v>
      </c>
      <c r="AS922" s="21">
        <f t="shared" si="206"/>
        <v>0</v>
      </c>
      <c r="AT922" s="21">
        <f t="shared" si="207"/>
        <v>0</v>
      </c>
      <c r="AU922" s="21">
        <f t="shared" si="208"/>
        <v>0</v>
      </c>
      <c r="AV922" s="21">
        <f t="shared" si="209"/>
        <v>0</v>
      </c>
    </row>
    <row r="923" spans="1:48" ht="15.6" x14ac:dyDescent="0.3">
      <c r="A923" s="51"/>
      <c r="B923" s="50"/>
      <c r="C923" s="96"/>
      <c r="D923" s="96"/>
      <c r="E923" s="49"/>
      <c r="F923" s="52">
        <f t="shared" si="196"/>
        <v>0</v>
      </c>
      <c r="G923" s="48"/>
      <c r="H923" s="38"/>
      <c r="I923" s="54">
        <f>IF(H923=0,0,TRUNC((50/(H923+0.24)- IF($G923="w",Parameter!$B$3,Parameter!$D$3))/IF($G923="w",Parameter!$C$3,Parameter!$E$3)))</f>
        <v>0</v>
      </c>
      <c r="J923" s="105"/>
      <c r="K923" s="54">
        <f>IF(J923=0,0,TRUNC((75/(J923+0.24)- IF($G923="w",Parameter!$B$3,Parameter!$D$3))/IF($G923="w",Parameter!$C$3,Parameter!$E$3)))</f>
        <v>0</v>
      </c>
      <c r="L923" s="105"/>
      <c r="M923" s="54">
        <f>IF(L923=0,0,TRUNC((100/(L923+0.24)- IF($G923="w",Parameter!$B$3,Parameter!$D$3))/IF($G923="w",Parameter!$C$3,Parameter!$E$3)))</f>
        <v>0</v>
      </c>
      <c r="N923" s="80"/>
      <c r="O923" s="79" t="s">
        <v>44</v>
      </c>
      <c r="P923" s="81"/>
      <c r="Q923" s="54">
        <f>IF($G923="m",0,IF(AND($P923=0,$N923=0),0,TRUNC((800/($N923*60+$P923)-IF($G923="w",Parameter!$B$6,Parameter!$D$6))/IF($G923="w",Parameter!$C$6,Parameter!$E$6))))</f>
        <v>0</v>
      </c>
      <c r="R923" s="106"/>
      <c r="S923" s="73">
        <f>IF(R923=0,0,TRUNC((2000/(R923)- IF(Q923="w",Parameter!$B$6,Parameter!$D$6))/IF(Q923="w",Parameter!$C$6,Parameter!$E$6)))</f>
        <v>0</v>
      </c>
      <c r="T923" s="106"/>
      <c r="U923" s="73">
        <f>IF(T923=0,0,TRUNC((2000/(T923)- IF(Q923="w",Parameter!$B$3,Parameter!$D$3))/IF(Q923="w",Parameter!$C$3,Parameter!$E$3)))</f>
        <v>0</v>
      </c>
      <c r="V923" s="80"/>
      <c r="W923" s="79" t="s">
        <v>44</v>
      </c>
      <c r="X923" s="81"/>
      <c r="Y923" s="54">
        <f>IF($G923="w",0,IF(AND($V923=0,$X923=0),0,TRUNC((1000/($V923*60+$X923)-IF($G923="w",Parameter!$B$6,Parameter!$D$6))/IF($G923="w",Parameter!$C$6,Parameter!$E$6))))</f>
        <v>0</v>
      </c>
      <c r="Z923" s="37"/>
      <c r="AA923" s="104">
        <f>IF(Z923=0,0,TRUNC((SQRT(Z923)- IF($G923="w",Parameter!$B$11,Parameter!$D$11))/IF($G923="w",Parameter!$C$11,Parameter!$E$11)))</f>
        <v>0</v>
      </c>
      <c r="AB923" s="105"/>
      <c r="AC923" s="104">
        <f>IF(AB923=0,0,TRUNC((SQRT(AB923)- IF($G923="w",Parameter!$B$10,Parameter!$D$10))/IF($G923="w",Parameter!$C$10,Parameter!$E$10)))</f>
        <v>0</v>
      </c>
      <c r="AD923" s="38"/>
      <c r="AE923" s="55">
        <f>IF(AD923=0,0,TRUNC((SQRT(AD923)- IF($G923="w",Parameter!$B$15,Parameter!$D$15))/IF($G923="w",Parameter!$C$15,Parameter!$E$15)))</f>
        <v>0</v>
      </c>
      <c r="AF923" s="32"/>
      <c r="AG923" s="55">
        <f>IF(AF923=0,0,TRUNC((SQRT(AF923)- IF($G923="w",Parameter!$B$12,Parameter!$D$12))/IF($G923="w",Parameter!$C$12,Parameter!$E$12)))</f>
        <v>0</v>
      </c>
      <c r="AH923" s="60">
        <f t="shared" si="197"/>
        <v>0</v>
      </c>
      <c r="AI923" s="61">
        <f>LOOKUP($F923,Urkunde!$A$2:$A$16,IF($G923="w",Urkunde!$B$2:$B$16,Urkunde!$D$2:$D$16))</f>
        <v>0</v>
      </c>
      <c r="AJ923" s="61">
        <f>LOOKUP($F923,Urkunde!$A$2:$A$16,IF($G923="w",Urkunde!$C$2:$C$16,Urkunde!$E$2:$E$16))</f>
        <v>0</v>
      </c>
      <c r="AK923" s="61" t="str">
        <f t="shared" si="198"/>
        <v>-</v>
      </c>
      <c r="AL923" s="29">
        <f t="shared" si="199"/>
        <v>0</v>
      </c>
      <c r="AM923" s="21">
        <f t="shared" si="200"/>
        <v>0</v>
      </c>
      <c r="AN923" s="21">
        <f t="shared" si="201"/>
        <v>0</v>
      </c>
      <c r="AO923" s="21">
        <f t="shared" si="202"/>
        <v>0</v>
      </c>
      <c r="AP923" s="21">
        <f t="shared" si="203"/>
        <v>0</v>
      </c>
      <c r="AQ923" s="21">
        <f t="shared" si="204"/>
        <v>0</v>
      </c>
      <c r="AR923" s="21">
        <f t="shared" si="205"/>
        <v>0</v>
      </c>
      <c r="AS923" s="21">
        <f t="shared" si="206"/>
        <v>0</v>
      </c>
      <c r="AT923" s="21">
        <f t="shared" si="207"/>
        <v>0</v>
      </c>
      <c r="AU923" s="21">
        <f t="shared" si="208"/>
        <v>0</v>
      </c>
      <c r="AV923" s="21">
        <f t="shared" si="209"/>
        <v>0</v>
      </c>
    </row>
    <row r="924" spans="1:48" ht="15.6" x14ac:dyDescent="0.3">
      <c r="A924" s="51"/>
      <c r="B924" s="50"/>
      <c r="C924" s="96"/>
      <c r="D924" s="96"/>
      <c r="E924" s="49"/>
      <c r="F924" s="52">
        <f t="shared" si="196"/>
        <v>0</v>
      </c>
      <c r="G924" s="48"/>
      <c r="H924" s="38"/>
      <c r="I924" s="54">
        <f>IF(H924=0,0,TRUNC((50/(H924+0.24)- IF($G924="w",Parameter!$B$3,Parameter!$D$3))/IF($G924="w",Parameter!$C$3,Parameter!$E$3)))</f>
        <v>0</v>
      </c>
      <c r="J924" s="105"/>
      <c r="K924" s="54">
        <f>IF(J924=0,0,TRUNC((75/(J924+0.24)- IF($G924="w",Parameter!$B$3,Parameter!$D$3))/IF($G924="w",Parameter!$C$3,Parameter!$E$3)))</f>
        <v>0</v>
      </c>
      <c r="L924" s="105"/>
      <c r="M924" s="54">
        <f>IF(L924=0,0,TRUNC((100/(L924+0.24)- IF($G924="w",Parameter!$B$3,Parameter!$D$3))/IF($G924="w",Parameter!$C$3,Parameter!$E$3)))</f>
        <v>0</v>
      </c>
      <c r="N924" s="80"/>
      <c r="O924" s="79" t="s">
        <v>44</v>
      </c>
      <c r="P924" s="81"/>
      <c r="Q924" s="54">
        <f>IF($G924="m",0,IF(AND($P924=0,$N924=0),0,TRUNC((800/($N924*60+$P924)-IF($G924="w",Parameter!$B$6,Parameter!$D$6))/IF($G924="w",Parameter!$C$6,Parameter!$E$6))))</f>
        <v>0</v>
      </c>
      <c r="R924" s="106"/>
      <c r="S924" s="73">
        <f>IF(R924=0,0,TRUNC((2000/(R924)- IF(Q924="w",Parameter!$B$6,Parameter!$D$6))/IF(Q924="w",Parameter!$C$6,Parameter!$E$6)))</f>
        <v>0</v>
      </c>
      <c r="T924" s="106"/>
      <c r="U924" s="73">
        <f>IF(T924=0,0,TRUNC((2000/(T924)- IF(Q924="w",Parameter!$B$3,Parameter!$D$3))/IF(Q924="w",Parameter!$C$3,Parameter!$E$3)))</f>
        <v>0</v>
      </c>
      <c r="V924" s="80"/>
      <c r="W924" s="79" t="s">
        <v>44</v>
      </c>
      <c r="X924" s="81"/>
      <c r="Y924" s="54">
        <f>IF($G924="w",0,IF(AND($V924=0,$X924=0),0,TRUNC((1000/($V924*60+$X924)-IF($G924="w",Parameter!$B$6,Parameter!$D$6))/IF($G924="w",Parameter!$C$6,Parameter!$E$6))))</f>
        <v>0</v>
      </c>
      <c r="Z924" s="37"/>
      <c r="AA924" s="104">
        <f>IF(Z924=0,0,TRUNC((SQRT(Z924)- IF($G924="w",Parameter!$B$11,Parameter!$D$11))/IF($G924="w",Parameter!$C$11,Parameter!$E$11)))</f>
        <v>0</v>
      </c>
      <c r="AB924" s="105"/>
      <c r="AC924" s="104">
        <f>IF(AB924=0,0,TRUNC((SQRT(AB924)- IF($G924="w",Parameter!$B$10,Parameter!$D$10))/IF($G924="w",Parameter!$C$10,Parameter!$E$10)))</f>
        <v>0</v>
      </c>
      <c r="AD924" s="38"/>
      <c r="AE924" s="55">
        <f>IF(AD924=0,0,TRUNC((SQRT(AD924)- IF($G924="w",Parameter!$B$15,Parameter!$D$15))/IF($G924="w",Parameter!$C$15,Parameter!$E$15)))</f>
        <v>0</v>
      </c>
      <c r="AF924" s="32"/>
      <c r="AG924" s="55">
        <f>IF(AF924=0,0,TRUNC((SQRT(AF924)- IF($G924="w",Parameter!$B$12,Parameter!$D$12))/IF($G924="w",Parameter!$C$12,Parameter!$E$12)))</f>
        <v>0</v>
      </c>
      <c r="AH924" s="60">
        <f t="shared" si="197"/>
        <v>0</v>
      </c>
      <c r="AI924" s="61">
        <f>LOOKUP($F924,Urkunde!$A$2:$A$16,IF($G924="w",Urkunde!$B$2:$B$16,Urkunde!$D$2:$D$16))</f>
        <v>0</v>
      </c>
      <c r="AJ924" s="61">
        <f>LOOKUP($F924,Urkunde!$A$2:$A$16,IF($G924="w",Urkunde!$C$2:$C$16,Urkunde!$E$2:$E$16))</f>
        <v>0</v>
      </c>
      <c r="AK924" s="61" t="str">
        <f t="shared" si="198"/>
        <v>-</v>
      </c>
      <c r="AL924" s="29">
        <f t="shared" si="199"/>
        <v>0</v>
      </c>
      <c r="AM924" s="21">
        <f t="shared" si="200"/>
        <v>0</v>
      </c>
      <c r="AN924" s="21">
        <f t="shared" si="201"/>
        <v>0</v>
      </c>
      <c r="AO924" s="21">
        <f t="shared" si="202"/>
        <v>0</v>
      </c>
      <c r="AP924" s="21">
        <f t="shared" si="203"/>
        <v>0</v>
      </c>
      <c r="AQ924" s="21">
        <f t="shared" si="204"/>
        <v>0</v>
      </c>
      <c r="AR924" s="21">
        <f t="shared" si="205"/>
        <v>0</v>
      </c>
      <c r="AS924" s="21">
        <f t="shared" si="206"/>
        <v>0</v>
      </c>
      <c r="AT924" s="21">
        <f t="shared" si="207"/>
        <v>0</v>
      </c>
      <c r="AU924" s="21">
        <f t="shared" si="208"/>
        <v>0</v>
      </c>
      <c r="AV924" s="21">
        <f t="shared" si="209"/>
        <v>0</v>
      </c>
    </row>
    <row r="925" spans="1:48" ht="15.6" x14ac:dyDescent="0.3">
      <c r="A925" s="51"/>
      <c r="B925" s="50"/>
      <c r="C925" s="96"/>
      <c r="D925" s="96"/>
      <c r="E925" s="49"/>
      <c r="F925" s="52">
        <f t="shared" si="196"/>
        <v>0</v>
      </c>
      <c r="G925" s="48"/>
      <c r="H925" s="38"/>
      <c r="I925" s="54">
        <f>IF(H925=0,0,TRUNC((50/(H925+0.24)- IF($G925="w",Parameter!$B$3,Parameter!$D$3))/IF($G925="w",Parameter!$C$3,Parameter!$E$3)))</f>
        <v>0</v>
      </c>
      <c r="J925" s="105"/>
      <c r="K925" s="54">
        <f>IF(J925=0,0,TRUNC((75/(J925+0.24)- IF($G925="w",Parameter!$B$3,Parameter!$D$3))/IF($G925="w",Parameter!$C$3,Parameter!$E$3)))</f>
        <v>0</v>
      </c>
      <c r="L925" s="105"/>
      <c r="M925" s="54">
        <f>IF(L925=0,0,TRUNC((100/(L925+0.24)- IF($G925="w",Parameter!$B$3,Parameter!$D$3))/IF($G925="w",Parameter!$C$3,Parameter!$E$3)))</f>
        <v>0</v>
      </c>
      <c r="N925" s="80"/>
      <c r="O925" s="79" t="s">
        <v>44</v>
      </c>
      <c r="P925" s="81"/>
      <c r="Q925" s="54">
        <f>IF($G925="m",0,IF(AND($P925=0,$N925=0),0,TRUNC((800/($N925*60+$P925)-IF($G925="w",Parameter!$B$6,Parameter!$D$6))/IF($G925="w",Parameter!$C$6,Parameter!$E$6))))</f>
        <v>0</v>
      </c>
      <c r="R925" s="106"/>
      <c r="S925" s="73">
        <f>IF(R925=0,0,TRUNC((2000/(R925)- IF(Q925="w",Parameter!$B$6,Parameter!$D$6))/IF(Q925="w",Parameter!$C$6,Parameter!$E$6)))</f>
        <v>0</v>
      </c>
      <c r="T925" s="106"/>
      <c r="U925" s="73">
        <f>IF(T925=0,0,TRUNC((2000/(T925)- IF(Q925="w",Parameter!$B$3,Parameter!$D$3))/IF(Q925="w",Parameter!$C$3,Parameter!$E$3)))</f>
        <v>0</v>
      </c>
      <c r="V925" s="80"/>
      <c r="W925" s="79" t="s">
        <v>44</v>
      </c>
      <c r="X925" s="81"/>
      <c r="Y925" s="54">
        <f>IF($G925="w",0,IF(AND($V925=0,$X925=0),0,TRUNC((1000/($V925*60+$X925)-IF($G925="w",Parameter!$B$6,Parameter!$D$6))/IF($G925="w",Parameter!$C$6,Parameter!$E$6))))</f>
        <v>0</v>
      </c>
      <c r="Z925" s="37"/>
      <c r="AA925" s="104">
        <f>IF(Z925=0,0,TRUNC((SQRT(Z925)- IF($G925="w",Parameter!$B$11,Parameter!$D$11))/IF($G925="w",Parameter!$C$11,Parameter!$E$11)))</f>
        <v>0</v>
      </c>
      <c r="AB925" s="105"/>
      <c r="AC925" s="104">
        <f>IF(AB925=0,0,TRUNC((SQRT(AB925)- IF($G925="w",Parameter!$B$10,Parameter!$D$10))/IF($G925="w",Parameter!$C$10,Parameter!$E$10)))</f>
        <v>0</v>
      </c>
      <c r="AD925" s="38"/>
      <c r="AE925" s="55">
        <f>IF(AD925=0,0,TRUNC((SQRT(AD925)- IF($G925="w",Parameter!$B$15,Parameter!$D$15))/IF($G925="w",Parameter!$C$15,Parameter!$E$15)))</f>
        <v>0</v>
      </c>
      <c r="AF925" s="32"/>
      <c r="AG925" s="55">
        <f>IF(AF925=0,0,TRUNC((SQRT(AF925)- IF($G925="w",Parameter!$B$12,Parameter!$D$12))/IF($G925="w",Parameter!$C$12,Parameter!$E$12)))</f>
        <v>0</v>
      </c>
      <c r="AH925" s="60">
        <f t="shared" si="197"/>
        <v>0</v>
      </c>
      <c r="AI925" s="61">
        <f>LOOKUP($F925,Urkunde!$A$2:$A$16,IF($G925="w",Urkunde!$B$2:$B$16,Urkunde!$D$2:$D$16))</f>
        <v>0</v>
      </c>
      <c r="AJ925" s="61">
        <f>LOOKUP($F925,Urkunde!$A$2:$A$16,IF($G925="w",Urkunde!$C$2:$C$16,Urkunde!$E$2:$E$16))</f>
        <v>0</v>
      </c>
      <c r="AK925" s="61" t="str">
        <f t="shared" si="198"/>
        <v>-</v>
      </c>
      <c r="AL925" s="29">
        <f t="shared" si="199"/>
        <v>0</v>
      </c>
      <c r="AM925" s="21">
        <f t="shared" si="200"/>
        <v>0</v>
      </c>
      <c r="AN925" s="21">
        <f t="shared" si="201"/>
        <v>0</v>
      </c>
      <c r="AO925" s="21">
        <f t="shared" si="202"/>
        <v>0</v>
      </c>
      <c r="AP925" s="21">
        <f t="shared" si="203"/>
        <v>0</v>
      </c>
      <c r="AQ925" s="21">
        <f t="shared" si="204"/>
        <v>0</v>
      </c>
      <c r="AR925" s="21">
        <f t="shared" si="205"/>
        <v>0</v>
      </c>
      <c r="AS925" s="21">
        <f t="shared" si="206"/>
        <v>0</v>
      </c>
      <c r="AT925" s="21">
        <f t="shared" si="207"/>
        <v>0</v>
      </c>
      <c r="AU925" s="21">
        <f t="shared" si="208"/>
        <v>0</v>
      </c>
      <c r="AV925" s="21">
        <f t="shared" si="209"/>
        <v>0</v>
      </c>
    </row>
    <row r="926" spans="1:48" ht="15.6" x14ac:dyDescent="0.3">
      <c r="A926" s="51"/>
      <c r="B926" s="50"/>
      <c r="C926" s="96"/>
      <c r="D926" s="96"/>
      <c r="E926" s="49"/>
      <c r="F926" s="52">
        <f t="shared" si="196"/>
        <v>0</v>
      </c>
      <c r="G926" s="48"/>
      <c r="H926" s="38"/>
      <c r="I926" s="54">
        <f>IF(H926=0,0,TRUNC((50/(H926+0.24)- IF($G926="w",Parameter!$B$3,Parameter!$D$3))/IF($G926="w",Parameter!$C$3,Parameter!$E$3)))</f>
        <v>0</v>
      </c>
      <c r="J926" s="105"/>
      <c r="K926" s="54">
        <f>IF(J926=0,0,TRUNC((75/(J926+0.24)- IF($G926="w",Parameter!$B$3,Parameter!$D$3))/IF($G926="w",Parameter!$C$3,Parameter!$E$3)))</f>
        <v>0</v>
      </c>
      <c r="L926" s="105"/>
      <c r="M926" s="54">
        <f>IF(L926=0,0,TRUNC((100/(L926+0.24)- IF($G926="w",Parameter!$B$3,Parameter!$D$3))/IF($G926="w",Parameter!$C$3,Parameter!$E$3)))</f>
        <v>0</v>
      </c>
      <c r="N926" s="80"/>
      <c r="O926" s="79" t="s">
        <v>44</v>
      </c>
      <c r="P926" s="81"/>
      <c r="Q926" s="54">
        <f>IF($G926="m",0,IF(AND($P926=0,$N926=0),0,TRUNC((800/($N926*60+$P926)-IF($G926="w",Parameter!$B$6,Parameter!$D$6))/IF($G926="w",Parameter!$C$6,Parameter!$E$6))))</f>
        <v>0</v>
      </c>
      <c r="R926" s="106"/>
      <c r="S926" s="73">
        <f>IF(R926=0,0,TRUNC((2000/(R926)- IF(Q926="w",Parameter!$B$6,Parameter!$D$6))/IF(Q926="w",Parameter!$C$6,Parameter!$E$6)))</f>
        <v>0</v>
      </c>
      <c r="T926" s="106"/>
      <c r="U926" s="73">
        <f>IF(T926=0,0,TRUNC((2000/(T926)- IF(Q926="w",Parameter!$B$3,Parameter!$D$3))/IF(Q926="w",Parameter!$C$3,Parameter!$E$3)))</f>
        <v>0</v>
      </c>
      <c r="V926" s="80"/>
      <c r="W926" s="79" t="s">
        <v>44</v>
      </c>
      <c r="X926" s="81"/>
      <c r="Y926" s="54">
        <f>IF($G926="w",0,IF(AND($V926=0,$X926=0),0,TRUNC((1000/($V926*60+$X926)-IF($G926="w",Parameter!$B$6,Parameter!$D$6))/IF($G926="w",Parameter!$C$6,Parameter!$E$6))))</f>
        <v>0</v>
      </c>
      <c r="Z926" s="37"/>
      <c r="AA926" s="104">
        <f>IF(Z926=0,0,TRUNC((SQRT(Z926)- IF($G926="w",Parameter!$B$11,Parameter!$D$11))/IF($G926="w",Parameter!$C$11,Parameter!$E$11)))</f>
        <v>0</v>
      </c>
      <c r="AB926" s="105"/>
      <c r="AC926" s="104">
        <f>IF(AB926=0,0,TRUNC((SQRT(AB926)- IF($G926="w",Parameter!$B$10,Parameter!$D$10))/IF($G926="w",Parameter!$C$10,Parameter!$E$10)))</f>
        <v>0</v>
      </c>
      <c r="AD926" s="38"/>
      <c r="AE926" s="55">
        <f>IF(AD926=0,0,TRUNC((SQRT(AD926)- IF($G926="w",Parameter!$B$15,Parameter!$D$15))/IF($G926="w",Parameter!$C$15,Parameter!$E$15)))</f>
        <v>0</v>
      </c>
      <c r="AF926" s="32"/>
      <c r="AG926" s="55">
        <f>IF(AF926=0,0,TRUNC((SQRT(AF926)- IF($G926="w",Parameter!$B$12,Parameter!$D$12))/IF($G926="w",Parameter!$C$12,Parameter!$E$12)))</f>
        <v>0</v>
      </c>
      <c r="AH926" s="60">
        <f t="shared" si="197"/>
        <v>0</v>
      </c>
      <c r="AI926" s="61">
        <f>LOOKUP($F926,Urkunde!$A$2:$A$16,IF($G926="w",Urkunde!$B$2:$B$16,Urkunde!$D$2:$D$16))</f>
        <v>0</v>
      </c>
      <c r="AJ926" s="61">
        <f>LOOKUP($F926,Urkunde!$A$2:$A$16,IF($G926="w",Urkunde!$C$2:$C$16,Urkunde!$E$2:$E$16))</f>
        <v>0</v>
      </c>
      <c r="AK926" s="61" t="str">
        <f t="shared" si="198"/>
        <v>-</v>
      </c>
      <c r="AL926" s="29">
        <f t="shared" si="199"/>
        <v>0</v>
      </c>
      <c r="AM926" s="21">
        <f t="shared" si="200"/>
        <v>0</v>
      </c>
      <c r="AN926" s="21">
        <f t="shared" si="201"/>
        <v>0</v>
      </c>
      <c r="AO926" s="21">
        <f t="shared" si="202"/>
        <v>0</v>
      </c>
      <c r="AP926" s="21">
        <f t="shared" si="203"/>
        <v>0</v>
      </c>
      <c r="AQ926" s="21">
        <f t="shared" si="204"/>
        <v>0</v>
      </c>
      <c r="AR926" s="21">
        <f t="shared" si="205"/>
        <v>0</v>
      </c>
      <c r="AS926" s="21">
        <f t="shared" si="206"/>
        <v>0</v>
      </c>
      <c r="AT926" s="21">
        <f t="shared" si="207"/>
        <v>0</v>
      </c>
      <c r="AU926" s="21">
        <f t="shared" si="208"/>
        <v>0</v>
      </c>
      <c r="AV926" s="21">
        <f t="shared" si="209"/>
        <v>0</v>
      </c>
    </row>
    <row r="927" spans="1:48" ht="15.6" x14ac:dyDescent="0.3">
      <c r="A927" s="51"/>
      <c r="B927" s="50"/>
      <c r="C927" s="96"/>
      <c r="D927" s="96"/>
      <c r="E927" s="49"/>
      <c r="F927" s="52">
        <f t="shared" si="196"/>
        <v>0</v>
      </c>
      <c r="G927" s="48"/>
      <c r="H927" s="38"/>
      <c r="I927" s="54">
        <f>IF(H927=0,0,TRUNC((50/(H927+0.24)- IF($G927="w",Parameter!$B$3,Parameter!$D$3))/IF($G927="w",Parameter!$C$3,Parameter!$E$3)))</f>
        <v>0</v>
      </c>
      <c r="J927" s="105"/>
      <c r="K927" s="54">
        <f>IF(J927=0,0,TRUNC((75/(J927+0.24)- IF($G927="w",Parameter!$B$3,Parameter!$D$3))/IF($G927="w",Parameter!$C$3,Parameter!$E$3)))</f>
        <v>0</v>
      </c>
      <c r="L927" s="105"/>
      <c r="M927" s="54">
        <f>IF(L927=0,0,TRUNC((100/(L927+0.24)- IF($G927="w",Parameter!$B$3,Parameter!$D$3))/IF($G927="w",Parameter!$C$3,Parameter!$E$3)))</f>
        <v>0</v>
      </c>
      <c r="N927" s="80"/>
      <c r="O927" s="79" t="s">
        <v>44</v>
      </c>
      <c r="P927" s="81"/>
      <c r="Q927" s="54">
        <f>IF($G927="m",0,IF(AND($P927=0,$N927=0),0,TRUNC((800/($N927*60+$P927)-IF($G927="w",Parameter!$B$6,Parameter!$D$6))/IF($G927="w",Parameter!$C$6,Parameter!$E$6))))</f>
        <v>0</v>
      </c>
      <c r="R927" s="106"/>
      <c r="S927" s="73">
        <f>IF(R927=0,0,TRUNC((2000/(R927)- IF(Q927="w",Parameter!$B$6,Parameter!$D$6))/IF(Q927="w",Parameter!$C$6,Parameter!$E$6)))</f>
        <v>0</v>
      </c>
      <c r="T927" s="106"/>
      <c r="U927" s="73">
        <f>IF(T927=0,0,TRUNC((2000/(T927)- IF(Q927="w",Parameter!$B$3,Parameter!$D$3))/IF(Q927="w",Parameter!$C$3,Parameter!$E$3)))</f>
        <v>0</v>
      </c>
      <c r="V927" s="80"/>
      <c r="W927" s="79" t="s">
        <v>44</v>
      </c>
      <c r="X927" s="81"/>
      <c r="Y927" s="54">
        <f>IF($G927="w",0,IF(AND($V927=0,$X927=0),0,TRUNC((1000/($V927*60+$X927)-IF($G927="w",Parameter!$B$6,Parameter!$D$6))/IF($G927="w",Parameter!$C$6,Parameter!$E$6))))</f>
        <v>0</v>
      </c>
      <c r="Z927" s="37"/>
      <c r="AA927" s="104">
        <f>IF(Z927=0,0,TRUNC((SQRT(Z927)- IF($G927="w",Parameter!$B$11,Parameter!$D$11))/IF($G927="w",Parameter!$C$11,Parameter!$E$11)))</f>
        <v>0</v>
      </c>
      <c r="AB927" s="105"/>
      <c r="AC927" s="104">
        <f>IF(AB927=0,0,TRUNC((SQRT(AB927)- IF($G927="w",Parameter!$B$10,Parameter!$D$10))/IF($G927="w",Parameter!$C$10,Parameter!$E$10)))</f>
        <v>0</v>
      </c>
      <c r="AD927" s="38"/>
      <c r="AE927" s="55">
        <f>IF(AD927=0,0,TRUNC((SQRT(AD927)- IF($G927="w",Parameter!$B$15,Parameter!$D$15))/IF($G927="w",Parameter!$C$15,Parameter!$E$15)))</f>
        <v>0</v>
      </c>
      <c r="AF927" s="32"/>
      <c r="AG927" s="55">
        <f>IF(AF927=0,0,TRUNC((SQRT(AF927)- IF($G927="w",Parameter!$B$12,Parameter!$D$12))/IF($G927="w",Parameter!$C$12,Parameter!$E$12)))</f>
        <v>0</v>
      </c>
      <c r="AH927" s="60">
        <f t="shared" si="197"/>
        <v>0</v>
      </c>
      <c r="AI927" s="61">
        <f>LOOKUP($F927,Urkunde!$A$2:$A$16,IF($G927="w",Urkunde!$B$2:$B$16,Urkunde!$D$2:$D$16))</f>
        <v>0</v>
      </c>
      <c r="AJ927" s="61">
        <f>LOOKUP($F927,Urkunde!$A$2:$A$16,IF($G927="w",Urkunde!$C$2:$C$16,Urkunde!$E$2:$E$16))</f>
        <v>0</v>
      </c>
      <c r="AK927" s="61" t="str">
        <f t="shared" si="198"/>
        <v>-</v>
      </c>
      <c r="AL927" s="29">
        <f t="shared" si="199"/>
        <v>0</v>
      </c>
      <c r="AM927" s="21">
        <f t="shared" si="200"/>
        <v>0</v>
      </c>
      <c r="AN927" s="21">
        <f t="shared" si="201"/>
        <v>0</v>
      </c>
      <c r="AO927" s="21">
        <f t="shared" si="202"/>
        <v>0</v>
      </c>
      <c r="AP927" s="21">
        <f t="shared" si="203"/>
        <v>0</v>
      </c>
      <c r="AQ927" s="21">
        <f t="shared" si="204"/>
        <v>0</v>
      </c>
      <c r="AR927" s="21">
        <f t="shared" si="205"/>
        <v>0</v>
      </c>
      <c r="AS927" s="21">
        <f t="shared" si="206"/>
        <v>0</v>
      </c>
      <c r="AT927" s="21">
        <f t="shared" si="207"/>
        <v>0</v>
      </c>
      <c r="AU927" s="21">
        <f t="shared" si="208"/>
        <v>0</v>
      </c>
      <c r="AV927" s="21">
        <f t="shared" si="209"/>
        <v>0</v>
      </c>
    </row>
    <row r="928" spans="1:48" ht="15.6" x14ac:dyDescent="0.3">
      <c r="A928" s="51"/>
      <c r="B928" s="50"/>
      <c r="C928" s="96"/>
      <c r="D928" s="96"/>
      <c r="E928" s="49"/>
      <c r="F928" s="52">
        <f t="shared" si="196"/>
        <v>0</v>
      </c>
      <c r="G928" s="48"/>
      <c r="H928" s="38"/>
      <c r="I928" s="54">
        <f>IF(H928=0,0,TRUNC((50/(H928+0.24)- IF($G928="w",Parameter!$B$3,Parameter!$D$3))/IF($G928="w",Parameter!$C$3,Parameter!$E$3)))</f>
        <v>0</v>
      </c>
      <c r="J928" s="105"/>
      <c r="K928" s="54">
        <f>IF(J928=0,0,TRUNC((75/(J928+0.24)- IF($G928="w",Parameter!$B$3,Parameter!$D$3))/IF($G928="w",Parameter!$C$3,Parameter!$E$3)))</f>
        <v>0</v>
      </c>
      <c r="L928" s="105"/>
      <c r="M928" s="54">
        <f>IF(L928=0,0,TRUNC((100/(L928+0.24)- IF($G928="w",Parameter!$B$3,Parameter!$D$3))/IF($G928="w",Parameter!$C$3,Parameter!$E$3)))</f>
        <v>0</v>
      </c>
      <c r="N928" s="80"/>
      <c r="O928" s="79" t="s">
        <v>44</v>
      </c>
      <c r="P928" s="81"/>
      <c r="Q928" s="54">
        <f>IF($G928="m",0,IF(AND($P928=0,$N928=0),0,TRUNC((800/($N928*60+$P928)-IF($G928="w",Parameter!$B$6,Parameter!$D$6))/IF($G928="w",Parameter!$C$6,Parameter!$E$6))))</f>
        <v>0</v>
      </c>
      <c r="R928" s="106"/>
      <c r="S928" s="73">
        <f>IF(R928=0,0,TRUNC((2000/(R928)- IF(Q928="w",Parameter!$B$6,Parameter!$D$6))/IF(Q928="w",Parameter!$C$6,Parameter!$E$6)))</f>
        <v>0</v>
      </c>
      <c r="T928" s="106"/>
      <c r="U928" s="73">
        <f>IF(T928=0,0,TRUNC((2000/(T928)- IF(Q928="w",Parameter!$B$3,Parameter!$D$3))/IF(Q928="w",Parameter!$C$3,Parameter!$E$3)))</f>
        <v>0</v>
      </c>
      <c r="V928" s="80"/>
      <c r="W928" s="79" t="s">
        <v>44</v>
      </c>
      <c r="X928" s="81"/>
      <c r="Y928" s="54">
        <f>IF($G928="w",0,IF(AND($V928=0,$X928=0),0,TRUNC((1000/($V928*60+$X928)-IF($G928="w",Parameter!$B$6,Parameter!$D$6))/IF($G928="w",Parameter!$C$6,Parameter!$E$6))))</f>
        <v>0</v>
      </c>
      <c r="Z928" s="37"/>
      <c r="AA928" s="104">
        <f>IF(Z928=0,0,TRUNC((SQRT(Z928)- IF($G928="w",Parameter!$B$11,Parameter!$D$11))/IF($G928="w",Parameter!$C$11,Parameter!$E$11)))</f>
        <v>0</v>
      </c>
      <c r="AB928" s="105"/>
      <c r="AC928" s="104">
        <f>IF(AB928=0,0,TRUNC((SQRT(AB928)- IF($G928="w",Parameter!$B$10,Parameter!$D$10))/IF($G928="w",Parameter!$C$10,Parameter!$E$10)))</f>
        <v>0</v>
      </c>
      <c r="AD928" s="38"/>
      <c r="AE928" s="55">
        <f>IF(AD928=0,0,TRUNC((SQRT(AD928)- IF($G928="w",Parameter!$B$15,Parameter!$D$15))/IF($G928="w",Parameter!$C$15,Parameter!$E$15)))</f>
        <v>0</v>
      </c>
      <c r="AF928" s="32"/>
      <c r="AG928" s="55">
        <f>IF(AF928=0,0,TRUNC((SQRT(AF928)- IF($G928="w",Parameter!$B$12,Parameter!$D$12))/IF($G928="w",Parameter!$C$12,Parameter!$E$12)))</f>
        <v>0</v>
      </c>
      <c r="AH928" s="60">
        <f t="shared" si="197"/>
        <v>0</v>
      </c>
      <c r="AI928" s="61">
        <f>LOOKUP($F928,Urkunde!$A$2:$A$16,IF($G928="w",Urkunde!$B$2:$B$16,Urkunde!$D$2:$D$16))</f>
        <v>0</v>
      </c>
      <c r="AJ928" s="61">
        <f>LOOKUP($F928,Urkunde!$A$2:$A$16,IF($G928="w",Urkunde!$C$2:$C$16,Urkunde!$E$2:$E$16))</f>
        <v>0</v>
      </c>
      <c r="AK928" s="61" t="str">
        <f t="shared" si="198"/>
        <v>-</v>
      </c>
      <c r="AL928" s="29">
        <f t="shared" si="199"/>
        <v>0</v>
      </c>
      <c r="AM928" s="21">
        <f t="shared" si="200"/>
        <v>0</v>
      </c>
      <c r="AN928" s="21">
        <f t="shared" si="201"/>
        <v>0</v>
      </c>
      <c r="AO928" s="21">
        <f t="shared" si="202"/>
        <v>0</v>
      </c>
      <c r="AP928" s="21">
        <f t="shared" si="203"/>
        <v>0</v>
      </c>
      <c r="AQ928" s="21">
        <f t="shared" si="204"/>
        <v>0</v>
      </c>
      <c r="AR928" s="21">
        <f t="shared" si="205"/>
        <v>0</v>
      </c>
      <c r="AS928" s="21">
        <f t="shared" si="206"/>
        <v>0</v>
      </c>
      <c r="AT928" s="21">
        <f t="shared" si="207"/>
        <v>0</v>
      </c>
      <c r="AU928" s="21">
        <f t="shared" si="208"/>
        <v>0</v>
      </c>
      <c r="AV928" s="21">
        <f t="shared" si="209"/>
        <v>0</v>
      </c>
    </row>
    <row r="929" spans="1:48" ht="15.6" x14ac:dyDescent="0.3">
      <c r="A929" s="51"/>
      <c r="B929" s="50"/>
      <c r="C929" s="96"/>
      <c r="D929" s="96"/>
      <c r="E929" s="49"/>
      <c r="F929" s="52">
        <f t="shared" si="196"/>
        <v>0</v>
      </c>
      <c r="G929" s="48"/>
      <c r="H929" s="38"/>
      <c r="I929" s="54">
        <f>IF(H929=0,0,TRUNC((50/(H929+0.24)- IF($G929="w",Parameter!$B$3,Parameter!$D$3))/IF($G929="w",Parameter!$C$3,Parameter!$E$3)))</f>
        <v>0</v>
      </c>
      <c r="J929" s="105"/>
      <c r="K929" s="54">
        <f>IF(J929=0,0,TRUNC((75/(J929+0.24)- IF($G929="w",Parameter!$B$3,Parameter!$D$3))/IF($G929="w",Parameter!$C$3,Parameter!$E$3)))</f>
        <v>0</v>
      </c>
      <c r="L929" s="105"/>
      <c r="M929" s="54">
        <f>IF(L929=0,0,TRUNC((100/(L929+0.24)- IF($G929="w",Parameter!$B$3,Parameter!$D$3))/IF($G929="w",Parameter!$C$3,Parameter!$E$3)))</f>
        <v>0</v>
      </c>
      <c r="N929" s="80"/>
      <c r="O929" s="79" t="s">
        <v>44</v>
      </c>
      <c r="P929" s="81"/>
      <c r="Q929" s="54">
        <f>IF($G929="m",0,IF(AND($P929=0,$N929=0),0,TRUNC((800/($N929*60+$P929)-IF($G929="w",Parameter!$B$6,Parameter!$D$6))/IF($G929="w",Parameter!$C$6,Parameter!$E$6))))</f>
        <v>0</v>
      </c>
      <c r="R929" s="106"/>
      <c r="S929" s="73">
        <f>IF(R929=0,0,TRUNC((2000/(R929)- IF(Q929="w",Parameter!$B$6,Parameter!$D$6))/IF(Q929="w",Parameter!$C$6,Parameter!$E$6)))</f>
        <v>0</v>
      </c>
      <c r="T929" s="106"/>
      <c r="U929" s="73">
        <f>IF(T929=0,0,TRUNC((2000/(T929)- IF(Q929="w",Parameter!$B$3,Parameter!$D$3))/IF(Q929="w",Parameter!$C$3,Parameter!$E$3)))</f>
        <v>0</v>
      </c>
      <c r="V929" s="80"/>
      <c r="W929" s="79" t="s">
        <v>44</v>
      </c>
      <c r="X929" s="81"/>
      <c r="Y929" s="54">
        <f>IF($G929="w",0,IF(AND($V929=0,$X929=0),0,TRUNC((1000/($V929*60+$X929)-IF($G929="w",Parameter!$B$6,Parameter!$D$6))/IF($G929="w",Parameter!$C$6,Parameter!$E$6))))</f>
        <v>0</v>
      </c>
      <c r="Z929" s="37"/>
      <c r="AA929" s="104">
        <f>IF(Z929=0,0,TRUNC((SQRT(Z929)- IF($G929="w",Parameter!$B$11,Parameter!$D$11))/IF($G929="w",Parameter!$C$11,Parameter!$E$11)))</f>
        <v>0</v>
      </c>
      <c r="AB929" s="105"/>
      <c r="AC929" s="104">
        <f>IF(AB929=0,0,TRUNC((SQRT(AB929)- IF($G929="w",Parameter!$B$10,Parameter!$D$10))/IF($G929="w",Parameter!$C$10,Parameter!$E$10)))</f>
        <v>0</v>
      </c>
      <c r="AD929" s="38"/>
      <c r="AE929" s="55">
        <f>IF(AD929=0,0,TRUNC((SQRT(AD929)- IF($G929="w",Parameter!$B$15,Parameter!$D$15))/IF($G929="w",Parameter!$C$15,Parameter!$E$15)))</f>
        <v>0</v>
      </c>
      <c r="AF929" s="32"/>
      <c r="AG929" s="55">
        <f>IF(AF929=0,0,TRUNC((SQRT(AF929)- IF($G929="w",Parameter!$B$12,Parameter!$D$12))/IF($G929="w",Parameter!$C$12,Parameter!$E$12)))</f>
        <v>0</v>
      </c>
      <c r="AH929" s="60">
        <f t="shared" si="197"/>
        <v>0</v>
      </c>
      <c r="AI929" s="61">
        <f>LOOKUP($F929,Urkunde!$A$2:$A$16,IF($G929="w",Urkunde!$B$2:$B$16,Urkunde!$D$2:$D$16))</f>
        <v>0</v>
      </c>
      <c r="AJ929" s="61">
        <f>LOOKUP($F929,Urkunde!$A$2:$A$16,IF($G929="w",Urkunde!$C$2:$C$16,Urkunde!$E$2:$E$16))</f>
        <v>0</v>
      </c>
      <c r="AK929" s="61" t="str">
        <f t="shared" si="198"/>
        <v>-</v>
      </c>
      <c r="AL929" s="29">
        <f t="shared" si="199"/>
        <v>0</v>
      </c>
      <c r="AM929" s="21">
        <f t="shared" si="200"/>
        <v>0</v>
      </c>
      <c r="AN929" s="21">
        <f t="shared" si="201"/>
        <v>0</v>
      </c>
      <c r="AO929" s="21">
        <f t="shared" si="202"/>
        <v>0</v>
      </c>
      <c r="AP929" s="21">
        <f t="shared" si="203"/>
        <v>0</v>
      </c>
      <c r="AQ929" s="21">
        <f t="shared" si="204"/>
        <v>0</v>
      </c>
      <c r="AR929" s="21">
        <f t="shared" si="205"/>
        <v>0</v>
      </c>
      <c r="AS929" s="21">
        <f t="shared" si="206"/>
        <v>0</v>
      </c>
      <c r="AT929" s="21">
        <f t="shared" si="207"/>
        <v>0</v>
      </c>
      <c r="AU929" s="21">
        <f t="shared" si="208"/>
        <v>0</v>
      </c>
      <c r="AV929" s="21">
        <f t="shared" si="209"/>
        <v>0</v>
      </c>
    </row>
    <row r="930" spans="1:48" ht="15.6" x14ac:dyDescent="0.3">
      <c r="A930" s="51"/>
      <c r="B930" s="50"/>
      <c r="C930" s="96"/>
      <c r="D930" s="96"/>
      <c r="E930" s="49"/>
      <c r="F930" s="52">
        <f t="shared" si="196"/>
        <v>0</v>
      </c>
      <c r="G930" s="48"/>
      <c r="H930" s="38"/>
      <c r="I930" s="54">
        <f>IF(H930=0,0,TRUNC((50/(H930+0.24)- IF($G930="w",Parameter!$B$3,Parameter!$D$3))/IF($G930="w",Parameter!$C$3,Parameter!$E$3)))</f>
        <v>0</v>
      </c>
      <c r="J930" s="105"/>
      <c r="K930" s="54">
        <f>IF(J930=0,0,TRUNC((75/(J930+0.24)- IF($G930="w",Parameter!$B$3,Parameter!$D$3))/IF($G930="w",Parameter!$C$3,Parameter!$E$3)))</f>
        <v>0</v>
      </c>
      <c r="L930" s="105"/>
      <c r="M930" s="54">
        <f>IF(L930=0,0,TRUNC((100/(L930+0.24)- IF($G930="w",Parameter!$B$3,Parameter!$D$3))/IF($G930="w",Parameter!$C$3,Parameter!$E$3)))</f>
        <v>0</v>
      </c>
      <c r="N930" s="80"/>
      <c r="O930" s="79" t="s">
        <v>44</v>
      </c>
      <c r="P930" s="81"/>
      <c r="Q930" s="54">
        <f>IF($G930="m",0,IF(AND($P930=0,$N930=0),0,TRUNC((800/($N930*60+$P930)-IF($G930="w",Parameter!$B$6,Parameter!$D$6))/IF($G930="w",Parameter!$C$6,Parameter!$E$6))))</f>
        <v>0</v>
      </c>
      <c r="R930" s="106"/>
      <c r="S930" s="73">
        <f>IF(R930=0,0,TRUNC((2000/(R930)- IF(Q930="w",Parameter!$B$6,Parameter!$D$6))/IF(Q930="w",Parameter!$C$6,Parameter!$E$6)))</f>
        <v>0</v>
      </c>
      <c r="T930" s="106"/>
      <c r="U930" s="73">
        <f>IF(T930=0,0,TRUNC((2000/(T930)- IF(Q930="w",Parameter!$B$3,Parameter!$D$3))/IF(Q930="w",Parameter!$C$3,Parameter!$E$3)))</f>
        <v>0</v>
      </c>
      <c r="V930" s="80"/>
      <c r="W930" s="79" t="s">
        <v>44</v>
      </c>
      <c r="X930" s="81"/>
      <c r="Y930" s="54">
        <f>IF($G930="w",0,IF(AND($V930=0,$X930=0),0,TRUNC((1000/($V930*60+$X930)-IF($G930="w",Parameter!$B$6,Parameter!$D$6))/IF($G930="w",Parameter!$C$6,Parameter!$E$6))))</f>
        <v>0</v>
      </c>
      <c r="Z930" s="37"/>
      <c r="AA930" s="104">
        <f>IF(Z930=0,0,TRUNC((SQRT(Z930)- IF($G930="w",Parameter!$B$11,Parameter!$D$11))/IF($G930="w",Parameter!$C$11,Parameter!$E$11)))</f>
        <v>0</v>
      </c>
      <c r="AB930" s="105"/>
      <c r="AC930" s="104">
        <f>IF(AB930=0,0,TRUNC((SQRT(AB930)- IF($G930="w",Parameter!$B$10,Parameter!$D$10))/IF($G930="w",Parameter!$C$10,Parameter!$E$10)))</f>
        <v>0</v>
      </c>
      <c r="AD930" s="38"/>
      <c r="AE930" s="55">
        <f>IF(AD930=0,0,TRUNC((SQRT(AD930)- IF($G930="w",Parameter!$B$15,Parameter!$D$15))/IF($G930="w",Parameter!$C$15,Parameter!$E$15)))</f>
        <v>0</v>
      </c>
      <c r="AF930" s="32"/>
      <c r="AG930" s="55">
        <f>IF(AF930=0,0,TRUNC((SQRT(AF930)- IF($G930="w",Parameter!$B$12,Parameter!$D$12))/IF($G930="w",Parameter!$C$12,Parameter!$E$12)))</f>
        <v>0</v>
      </c>
      <c r="AH930" s="60">
        <f t="shared" si="197"/>
        <v>0</v>
      </c>
      <c r="AI930" s="61">
        <f>LOOKUP($F930,Urkunde!$A$2:$A$16,IF($G930="w",Urkunde!$B$2:$B$16,Urkunde!$D$2:$D$16))</f>
        <v>0</v>
      </c>
      <c r="AJ930" s="61">
        <f>LOOKUP($F930,Urkunde!$A$2:$A$16,IF($G930="w",Urkunde!$C$2:$C$16,Urkunde!$E$2:$E$16))</f>
        <v>0</v>
      </c>
      <c r="AK930" s="61" t="str">
        <f t="shared" si="198"/>
        <v>-</v>
      </c>
      <c r="AL930" s="29">
        <f t="shared" si="199"/>
        <v>0</v>
      </c>
      <c r="AM930" s="21">
        <f t="shared" si="200"/>
        <v>0</v>
      </c>
      <c r="AN930" s="21">
        <f t="shared" si="201"/>
        <v>0</v>
      </c>
      <c r="AO930" s="21">
        <f t="shared" si="202"/>
        <v>0</v>
      </c>
      <c r="AP930" s="21">
        <f t="shared" si="203"/>
        <v>0</v>
      </c>
      <c r="AQ930" s="21">
        <f t="shared" si="204"/>
        <v>0</v>
      </c>
      <c r="AR930" s="21">
        <f t="shared" si="205"/>
        <v>0</v>
      </c>
      <c r="AS930" s="21">
        <f t="shared" si="206"/>
        <v>0</v>
      </c>
      <c r="AT930" s="21">
        <f t="shared" si="207"/>
        <v>0</v>
      </c>
      <c r="AU930" s="21">
        <f t="shared" si="208"/>
        <v>0</v>
      </c>
      <c r="AV930" s="21">
        <f t="shared" si="209"/>
        <v>0</v>
      </c>
    </row>
    <row r="931" spans="1:48" ht="15.6" x14ac:dyDescent="0.3">
      <c r="A931" s="51"/>
      <c r="B931" s="50"/>
      <c r="C931" s="96"/>
      <c r="D931" s="96"/>
      <c r="E931" s="49"/>
      <c r="F931" s="52">
        <f t="shared" si="196"/>
        <v>0</v>
      </c>
      <c r="G931" s="48"/>
      <c r="H931" s="38"/>
      <c r="I931" s="54">
        <f>IF(H931=0,0,TRUNC((50/(H931+0.24)- IF($G931="w",Parameter!$B$3,Parameter!$D$3))/IF($G931="w",Parameter!$C$3,Parameter!$E$3)))</f>
        <v>0</v>
      </c>
      <c r="J931" s="105"/>
      <c r="K931" s="54">
        <f>IF(J931=0,0,TRUNC((75/(J931+0.24)- IF($G931="w",Parameter!$B$3,Parameter!$D$3))/IF($G931="w",Parameter!$C$3,Parameter!$E$3)))</f>
        <v>0</v>
      </c>
      <c r="L931" s="105"/>
      <c r="M931" s="54">
        <f>IF(L931=0,0,TRUNC((100/(L931+0.24)- IF($G931="w",Parameter!$B$3,Parameter!$D$3))/IF($G931="w",Parameter!$C$3,Parameter!$E$3)))</f>
        <v>0</v>
      </c>
      <c r="N931" s="80"/>
      <c r="O931" s="79" t="s">
        <v>44</v>
      </c>
      <c r="P931" s="81"/>
      <c r="Q931" s="54">
        <f>IF($G931="m",0,IF(AND($P931=0,$N931=0),0,TRUNC((800/($N931*60+$P931)-IF($G931="w",Parameter!$B$6,Parameter!$D$6))/IF($G931="w",Parameter!$C$6,Parameter!$E$6))))</f>
        <v>0</v>
      </c>
      <c r="R931" s="106"/>
      <c r="S931" s="73">
        <f>IF(R931=0,0,TRUNC((2000/(R931)- IF(Q931="w",Parameter!$B$6,Parameter!$D$6))/IF(Q931="w",Parameter!$C$6,Parameter!$E$6)))</f>
        <v>0</v>
      </c>
      <c r="T931" s="106"/>
      <c r="U931" s="73">
        <f>IF(T931=0,0,TRUNC((2000/(T931)- IF(Q931="w",Parameter!$B$3,Parameter!$D$3))/IF(Q931="w",Parameter!$C$3,Parameter!$E$3)))</f>
        <v>0</v>
      </c>
      <c r="V931" s="80"/>
      <c r="W931" s="79" t="s">
        <v>44</v>
      </c>
      <c r="X931" s="81"/>
      <c r="Y931" s="54">
        <f>IF($G931="w",0,IF(AND($V931=0,$X931=0),0,TRUNC((1000/($V931*60+$X931)-IF($G931="w",Parameter!$B$6,Parameter!$D$6))/IF($G931="w",Parameter!$C$6,Parameter!$E$6))))</f>
        <v>0</v>
      </c>
      <c r="Z931" s="37"/>
      <c r="AA931" s="104">
        <f>IF(Z931=0,0,TRUNC((SQRT(Z931)- IF($G931="w",Parameter!$B$11,Parameter!$D$11))/IF($G931="w",Parameter!$C$11,Parameter!$E$11)))</f>
        <v>0</v>
      </c>
      <c r="AB931" s="105"/>
      <c r="AC931" s="104">
        <f>IF(AB931=0,0,TRUNC((SQRT(AB931)- IF($G931="w",Parameter!$B$10,Parameter!$D$10))/IF($G931="w",Parameter!$C$10,Parameter!$E$10)))</f>
        <v>0</v>
      </c>
      <c r="AD931" s="38"/>
      <c r="AE931" s="55">
        <f>IF(AD931=0,0,TRUNC((SQRT(AD931)- IF($G931="w",Parameter!$B$15,Parameter!$D$15))/IF($G931="w",Parameter!$C$15,Parameter!$E$15)))</f>
        <v>0</v>
      </c>
      <c r="AF931" s="32"/>
      <c r="AG931" s="55">
        <f>IF(AF931=0,0,TRUNC((SQRT(AF931)- IF($G931="w",Parameter!$B$12,Parameter!$D$12))/IF($G931="w",Parameter!$C$12,Parameter!$E$12)))</f>
        <v>0</v>
      </c>
      <c r="AH931" s="60">
        <f t="shared" si="197"/>
        <v>0</v>
      </c>
      <c r="AI931" s="61">
        <f>LOOKUP($F931,Urkunde!$A$2:$A$16,IF($G931="w",Urkunde!$B$2:$B$16,Urkunde!$D$2:$D$16))</f>
        <v>0</v>
      </c>
      <c r="AJ931" s="61">
        <f>LOOKUP($F931,Urkunde!$A$2:$A$16,IF($G931="w",Urkunde!$C$2:$C$16,Urkunde!$E$2:$E$16))</f>
        <v>0</v>
      </c>
      <c r="AK931" s="61" t="str">
        <f t="shared" si="198"/>
        <v>-</v>
      </c>
      <c r="AL931" s="29">
        <f t="shared" si="199"/>
        <v>0</v>
      </c>
      <c r="AM931" s="21">
        <f t="shared" si="200"/>
        <v>0</v>
      </c>
      <c r="AN931" s="21">
        <f t="shared" si="201"/>
        <v>0</v>
      </c>
      <c r="AO931" s="21">
        <f t="shared" si="202"/>
        <v>0</v>
      </c>
      <c r="AP931" s="21">
        <f t="shared" si="203"/>
        <v>0</v>
      </c>
      <c r="AQ931" s="21">
        <f t="shared" si="204"/>
        <v>0</v>
      </c>
      <c r="AR931" s="21">
        <f t="shared" si="205"/>
        <v>0</v>
      </c>
      <c r="AS931" s="21">
        <f t="shared" si="206"/>
        <v>0</v>
      </c>
      <c r="AT931" s="21">
        <f t="shared" si="207"/>
        <v>0</v>
      </c>
      <c r="AU931" s="21">
        <f t="shared" si="208"/>
        <v>0</v>
      </c>
      <c r="AV931" s="21">
        <f t="shared" si="209"/>
        <v>0</v>
      </c>
    </row>
    <row r="932" spans="1:48" ht="15.6" x14ac:dyDescent="0.3">
      <c r="A932" s="51"/>
      <c r="B932" s="50"/>
      <c r="C932" s="96"/>
      <c r="D932" s="96"/>
      <c r="E932" s="49"/>
      <c r="F932" s="52">
        <f t="shared" si="196"/>
        <v>0</v>
      </c>
      <c r="G932" s="48"/>
      <c r="H932" s="38"/>
      <c r="I932" s="54">
        <f>IF(H932=0,0,TRUNC((50/(H932+0.24)- IF($G932="w",Parameter!$B$3,Parameter!$D$3))/IF($G932="w",Parameter!$C$3,Parameter!$E$3)))</f>
        <v>0</v>
      </c>
      <c r="J932" s="105"/>
      <c r="K932" s="54">
        <f>IF(J932=0,0,TRUNC((75/(J932+0.24)- IF($G932="w",Parameter!$B$3,Parameter!$D$3))/IF($G932="w",Parameter!$C$3,Parameter!$E$3)))</f>
        <v>0</v>
      </c>
      <c r="L932" s="105"/>
      <c r="M932" s="54">
        <f>IF(L932=0,0,TRUNC((100/(L932+0.24)- IF($G932="w",Parameter!$B$3,Parameter!$D$3))/IF($G932="w",Parameter!$C$3,Parameter!$E$3)))</f>
        <v>0</v>
      </c>
      <c r="N932" s="80"/>
      <c r="O932" s="79" t="s">
        <v>44</v>
      </c>
      <c r="P932" s="81"/>
      <c r="Q932" s="54">
        <f>IF($G932="m",0,IF(AND($P932=0,$N932=0),0,TRUNC((800/($N932*60+$P932)-IF($G932="w",Parameter!$B$6,Parameter!$D$6))/IF($G932="w",Parameter!$C$6,Parameter!$E$6))))</f>
        <v>0</v>
      </c>
      <c r="R932" s="106"/>
      <c r="S932" s="73">
        <f>IF(R932=0,0,TRUNC((2000/(R932)- IF(Q932="w",Parameter!$B$6,Parameter!$D$6))/IF(Q932="w",Parameter!$C$6,Parameter!$E$6)))</f>
        <v>0</v>
      </c>
      <c r="T932" s="106"/>
      <c r="U932" s="73">
        <f>IF(T932=0,0,TRUNC((2000/(T932)- IF(Q932="w",Parameter!$B$3,Parameter!$D$3))/IF(Q932="w",Parameter!$C$3,Parameter!$E$3)))</f>
        <v>0</v>
      </c>
      <c r="V932" s="80"/>
      <c r="W932" s="79" t="s">
        <v>44</v>
      </c>
      <c r="X932" s="81"/>
      <c r="Y932" s="54">
        <f>IF($G932="w",0,IF(AND($V932=0,$X932=0),0,TRUNC((1000/($V932*60+$X932)-IF($G932="w",Parameter!$B$6,Parameter!$D$6))/IF($G932="w",Parameter!$C$6,Parameter!$E$6))))</f>
        <v>0</v>
      </c>
      <c r="Z932" s="37"/>
      <c r="AA932" s="104">
        <f>IF(Z932=0,0,TRUNC((SQRT(Z932)- IF($G932="w",Parameter!$B$11,Parameter!$D$11))/IF($G932="w",Parameter!$C$11,Parameter!$E$11)))</f>
        <v>0</v>
      </c>
      <c r="AB932" s="105"/>
      <c r="AC932" s="104">
        <f>IF(AB932=0,0,TRUNC((SQRT(AB932)- IF($G932="w",Parameter!$B$10,Parameter!$D$10))/IF($G932="w",Parameter!$C$10,Parameter!$E$10)))</f>
        <v>0</v>
      </c>
      <c r="AD932" s="38"/>
      <c r="AE932" s="55">
        <f>IF(AD932=0,0,TRUNC((SQRT(AD932)- IF($G932="w",Parameter!$B$15,Parameter!$D$15))/IF($G932="w",Parameter!$C$15,Parameter!$E$15)))</f>
        <v>0</v>
      </c>
      <c r="AF932" s="32"/>
      <c r="AG932" s="55">
        <f>IF(AF932=0,0,TRUNC((SQRT(AF932)- IF($G932="w",Parameter!$B$12,Parameter!$D$12))/IF($G932="w",Parameter!$C$12,Parameter!$E$12)))</f>
        <v>0</v>
      </c>
      <c r="AH932" s="60">
        <f t="shared" si="197"/>
        <v>0</v>
      </c>
      <c r="AI932" s="61">
        <f>LOOKUP($F932,Urkunde!$A$2:$A$16,IF($G932="w",Urkunde!$B$2:$B$16,Urkunde!$D$2:$D$16))</f>
        <v>0</v>
      </c>
      <c r="AJ932" s="61">
        <f>LOOKUP($F932,Urkunde!$A$2:$A$16,IF($G932="w",Urkunde!$C$2:$C$16,Urkunde!$E$2:$E$16))</f>
        <v>0</v>
      </c>
      <c r="AK932" s="61" t="str">
        <f t="shared" si="198"/>
        <v>-</v>
      </c>
      <c r="AL932" s="29">
        <f t="shared" si="199"/>
        <v>0</v>
      </c>
      <c r="AM932" s="21">
        <f t="shared" si="200"/>
        <v>0</v>
      </c>
      <c r="AN932" s="21">
        <f t="shared" si="201"/>
        <v>0</v>
      </c>
      <c r="AO932" s="21">
        <f t="shared" si="202"/>
        <v>0</v>
      </c>
      <c r="AP932" s="21">
        <f t="shared" si="203"/>
        <v>0</v>
      </c>
      <c r="AQ932" s="21">
        <f t="shared" si="204"/>
        <v>0</v>
      </c>
      <c r="AR932" s="21">
        <f t="shared" si="205"/>
        <v>0</v>
      </c>
      <c r="AS932" s="21">
        <f t="shared" si="206"/>
        <v>0</v>
      </c>
      <c r="AT932" s="21">
        <f t="shared" si="207"/>
        <v>0</v>
      </c>
      <c r="AU932" s="21">
        <f t="shared" si="208"/>
        <v>0</v>
      </c>
      <c r="AV932" s="21">
        <f t="shared" si="209"/>
        <v>0</v>
      </c>
    </row>
    <row r="933" spans="1:48" ht="15.6" x14ac:dyDescent="0.3">
      <c r="A933" s="51"/>
      <c r="B933" s="50"/>
      <c r="C933" s="96"/>
      <c r="D933" s="96"/>
      <c r="E933" s="49"/>
      <c r="F933" s="52">
        <f t="shared" si="196"/>
        <v>0</v>
      </c>
      <c r="G933" s="48"/>
      <c r="H933" s="38"/>
      <c r="I933" s="54">
        <f>IF(H933=0,0,TRUNC((50/(H933+0.24)- IF($G933="w",Parameter!$B$3,Parameter!$D$3))/IF($G933="w",Parameter!$C$3,Parameter!$E$3)))</f>
        <v>0</v>
      </c>
      <c r="J933" s="105"/>
      <c r="K933" s="54">
        <f>IF(J933=0,0,TRUNC((75/(J933+0.24)- IF($G933="w",Parameter!$B$3,Parameter!$D$3))/IF($G933="w",Parameter!$C$3,Parameter!$E$3)))</f>
        <v>0</v>
      </c>
      <c r="L933" s="105"/>
      <c r="M933" s="54">
        <f>IF(L933=0,0,TRUNC((100/(L933+0.24)- IF($G933="w",Parameter!$B$3,Parameter!$D$3))/IF($G933="w",Parameter!$C$3,Parameter!$E$3)))</f>
        <v>0</v>
      </c>
      <c r="N933" s="80"/>
      <c r="O933" s="79" t="s">
        <v>44</v>
      </c>
      <c r="P933" s="81"/>
      <c r="Q933" s="54">
        <f>IF($G933="m",0,IF(AND($P933=0,$N933=0),0,TRUNC((800/($N933*60+$P933)-IF($G933="w",Parameter!$B$6,Parameter!$D$6))/IF($G933="w",Parameter!$C$6,Parameter!$E$6))))</f>
        <v>0</v>
      </c>
      <c r="R933" s="106"/>
      <c r="S933" s="73">
        <f>IF(R933=0,0,TRUNC((2000/(R933)- IF(Q933="w",Parameter!$B$6,Parameter!$D$6))/IF(Q933="w",Parameter!$C$6,Parameter!$E$6)))</f>
        <v>0</v>
      </c>
      <c r="T933" s="106"/>
      <c r="U933" s="73">
        <f>IF(T933=0,0,TRUNC((2000/(T933)- IF(Q933="w",Parameter!$B$3,Parameter!$D$3))/IF(Q933="w",Parameter!$C$3,Parameter!$E$3)))</f>
        <v>0</v>
      </c>
      <c r="V933" s="80"/>
      <c r="W933" s="79" t="s">
        <v>44</v>
      </c>
      <c r="X933" s="81"/>
      <c r="Y933" s="54">
        <f>IF($G933="w",0,IF(AND($V933=0,$X933=0),0,TRUNC((1000/($V933*60+$X933)-IF($G933="w",Parameter!$B$6,Parameter!$D$6))/IF($G933="w",Parameter!$C$6,Parameter!$E$6))))</f>
        <v>0</v>
      </c>
      <c r="Z933" s="37"/>
      <c r="AA933" s="104">
        <f>IF(Z933=0,0,TRUNC((SQRT(Z933)- IF($G933="w",Parameter!$B$11,Parameter!$D$11))/IF($G933="w",Parameter!$C$11,Parameter!$E$11)))</f>
        <v>0</v>
      </c>
      <c r="AB933" s="105"/>
      <c r="AC933" s="104">
        <f>IF(AB933=0,0,TRUNC((SQRT(AB933)- IF($G933="w",Parameter!$B$10,Parameter!$D$10))/IF($G933="w",Parameter!$C$10,Parameter!$E$10)))</f>
        <v>0</v>
      </c>
      <c r="AD933" s="38"/>
      <c r="AE933" s="55">
        <f>IF(AD933=0,0,TRUNC((SQRT(AD933)- IF($G933="w",Parameter!$B$15,Parameter!$D$15))/IF($G933="w",Parameter!$C$15,Parameter!$E$15)))</f>
        <v>0</v>
      </c>
      <c r="AF933" s="32"/>
      <c r="AG933" s="55">
        <f>IF(AF933=0,0,TRUNC((SQRT(AF933)- IF($G933="w",Parameter!$B$12,Parameter!$D$12))/IF($G933="w",Parameter!$C$12,Parameter!$E$12)))</f>
        <v>0</v>
      </c>
      <c r="AH933" s="60">
        <f t="shared" si="197"/>
        <v>0</v>
      </c>
      <c r="AI933" s="61">
        <f>LOOKUP($F933,Urkunde!$A$2:$A$16,IF($G933="w",Urkunde!$B$2:$B$16,Urkunde!$D$2:$D$16))</f>
        <v>0</v>
      </c>
      <c r="AJ933" s="61">
        <f>LOOKUP($F933,Urkunde!$A$2:$A$16,IF($G933="w",Urkunde!$C$2:$C$16,Urkunde!$E$2:$E$16))</f>
        <v>0</v>
      </c>
      <c r="AK933" s="61" t="str">
        <f t="shared" si="198"/>
        <v>-</v>
      </c>
      <c r="AL933" s="29">
        <f t="shared" si="199"/>
        <v>0</v>
      </c>
      <c r="AM933" s="21">
        <f t="shared" si="200"/>
        <v>0</v>
      </c>
      <c r="AN933" s="21">
        <f t="shared" si="201"/>
        <v>0</v>
      </c>
      <c r="AO933" s="21">
        <f t="shared" si="202"/>
        <v>0</v>
      </c>
      <c r="AP933" s="21">
        <f t="shared" si="203"/>
        <v>0</v>
      </c>
      <c r="AQ933" s="21">
        <f t="shared" si="204"/>
        <v>0</v>
      </c>
      <c r="AR933" s="21">
        <f t="shared" si="205"/>
        <v>0</v>
      </c>
      <c r="AS933" s="21">
        <f t="shared" si="206"/>
        <v>0</v>
      </c>
      <c r="AT933" s="21">
        <f t="shared" si="207"/>
        <v>0</v>
      </c>
      <c r="AU933" s="21">
        <f t="shared" si="208"/>
        <v>0</v>
      </c>
      <c r="AV933" s="21">
        <f t="shared" si="209"/>
        <v>0</v>
      </c>
    </row>
    <row r="934" spans="1:48" ht="15.6" x14ac:dyDescent="0.3">
      <c r="A934" s="51"/>
      <c r="B934" s="50"/>
      <c r="C934" s="96"/>
      <c r="D934" s="96"/>
      <c r="E934" s="49"/>
      <c r="F934" s="52">
        <f t="shared" si="196"/>
        <v>0</v>
      </c>
      <c r="G934" s="48"/>
      <c r="H934" s="38"/>
      <c r="I934" s="54">
        <f>IF(H934=0,0,TRUNC((50/(H934+0.24)- IF($G934="w",Parameter!$B$3,Parameter!$D$3))/IF($G934="w",Parameter!$C$3,Parameter!$E$3)))</f>
        <v>0</v>
      </c>
      <c r="J934" s="105"/>
      <c r="K934" s="54">
        <f>IF(J934=0,0,TRUNC((75/(J934+0.24)- IF($G934="w",Parameter!$B$3,Parameter!$D$3))/IF($G934="w",Parameter!$C$3,Parameter!$E$3)))</f>
        <v>0</v>
      </c>
      <c r="L934" s="105"/>
      <c r="M934" s="54">
        <f>IF(L934=0,0,TRUNC((100/(L934+0.24)- IF($G934="w",Parameter!$B$3,Parameter!$D$3))/IF($G934="w",Parameter!$C$3,Parameter!$E$3)))</f>
        <v>0</v>
      </c>
      <c r="N934" s="80"/>
      <c r="O934" s="79" t="s">
        <v>44</v>
      </c>
      <c r="P934" s="81"/>
      <c r="Q934" s="54">
        <f>IF($G934="m",0,IF(AND($P934=0,$N934=0),0,TRUNC((800/($N934*60+$P934)-IF($G934="w",Parameter!$B$6,Parameter!$D$6))/IF($G934="w",Parameter!$C$6,Parameter!$E$6))))</f>
        <v>0</v>
      </c>
      <c r="R934" s="106"/>
      <c r="S934" s="73">
        <f>IF(R934=0,0,TRUNC((2000/(R934)- IF(Q934="w",Parameter!$B$6,Parameter!$D$6))/IF(Q934="w",Parameter!$C$6,Parameter!$E$6)))</f>
        <v>0</v>
      </c>
      <c r="T934" s="106"/>
      <c r="U934" s="73">
        <f>IF(T934=0,0,TRUNC((2000/(T934)- IF(Q934="w",Parameter!$B$3,Parameter!$D$3))/IF(Q934="w",Parameter!$C$3,Parameter!$E$3)))</f>
        <v>0</v>
      </c>
      <c r="V934" s="80"/>
      <c r="W934" s="79" t="s">
        <v>44</v>
      </c>
      <c r="X934" s="81"/>
      <c r="Y934" s="54">
        <f>IF($G934="w",0,IF(AND($V934=0,$X934=0),0,TRUNC((1000/($V934*60+$X934)-IF($G934="w",Parameter!$B$6,Parameter!$D$6))/IF($G934="w",Parameter!$C$6,Parameter!$E$6))))</f>
        <v>0</v>
      </c>
      <c r="Z934" s="37"/>
      <c r="AA934" s="104">
        <f>IF(Z934=0,0,TRUNC((SQRT(Z934)- IF($G934="w",Parameter!$B$11,Parameter!$D$11))/IF($G934="w",Parameter!$C$11,Parameter!$E$11)))</f>
        <v>0</v>
      </c>
      <c r="AB934" s="105"/>
      <c r="AC934" s="104">
        <f>IF(AB934=0,0,TRUNC((SQRT(AB934)- IF($G934="w",Parameter!$B$10,Parameter!$D$10))/IF($G934="w",Parameter!$C$10,Parameter!$E$10)))</f>
        <v>0</v>
      </c>
      <c r="AD934" s="38"/>
      <c r="AE934" s="55">
        <f>IF(AD934=0,0,TRUNC((SQRT(AD934)- IF($G934="w",Parameter!$B$15,Parameter!$D$15))/IF($G934="w",Parameter!$C$15,Parameter!$E$15)))</f>
        <v>0</v>
      </c>
      <c r="AF934" s="32"/>
      <c r="AG934" s="55">
        <f>IF(AF934=0,0,TRUNC((SQRT(AF934)- IF($G934="w",Parameter!$B$12,Parameter!$D$12))/IF($G934="w",Parameter!$C$12,Parameter!$E$12)))</f>
        <v>0</v>
      </c>
      <c r="AH934" s="60">
        <f t="shared" si="197"/>
        <v>0</v>
      </c>
      <c r="AI934" s="61">
        <f>LOOKUP($F934,Urkunde!$A$2:$A$16,IF($G934="w",Urkunde!$B$2:$B$16,Urkunde!$D$2:$D$16))</f>
        <v>0</v>
      </c>
      <c r="AJ934" s="61">
        <f>LOOKUP($F934,Urkunde!$A$2:$A$16,IF($G934="w",Urkunde!$C$2:$C$16,Urkunde!$E$2:$E$16))</f>
        <v>0</v>
      </c>
      <c r="AK934" s="61" t="str">
        <f t="shared" si="198"/>
        <v>-</v>
      </c>
      <c r="AL934" s="29">
        <f t="shared" si="199"/>
        <v>0</v>
      </c>
      <c r="AM934" s="21">
        <f t="shared" si="200"/>
        <v>0</v>
      </c>
      <c r="AN934" s="21">
        <f t="shared" si="201"/>
        <v>0</v>
      </c>
      <c r="AO934" s="21">
        <f t="shared" si="202"/>
        <v>0</v>
      </c>
      <c r="AP934" s="21">
        <f t="shared" si="203"/>
        <v>0</v>
      </c>
      <c r="AQ934" s="21">
        <f t="shared" si="204"/>
        <v>0</v>
      </c>
      <c r="AR934" s="21">
        <f t="shared" si="205"/>
        <v>0</v>
      </c>
      <c r="AS934" s="21">
        <f t="shared" si="206"/>
        <v>0</v>
      </c>
      <c r="AT934" s="21">
        <f t="shared" si="207"/>
        <v>0</v>
      </c>
      <c r="AU934" s="21">
        <f t="shared" si="208"/>
        <v>0</v>
      </c>
      <c r="AV934" s="21">
        <f t="shared" si="209"/>
        <v>0</v>
      </c>
    </row>
    <row r="935" spans="1:48" ht="15.6" x14ac:dyDescent="0.3">
      <c r="A935" s="51"/>
      <c r="B935" s="50"/>
      <c r="C935" s="96"/>
      <c r="D935" s="96"/>
      <c r="E935" s="49"/>
      <c r="F935" s="52">
        <f t="shared" si="196"/>
        <v>0</v>
      </c>
      <c r="G935" s="48"/>
      <c r="H935" s="38"/>
      <c r="I935" s="54">
        <f>IF(H935=0,0,TRUNC((50/(H935+0.24)- IF($G935="w",Parameter!$B$3,Parameter!$D$3))/IF($G935="w",Parameter!$C$3,Parameter!$E$3)))</f>
        <v>0</v>
      </c>
      <c r="J935" s="105"/>
      <c r="K935" s="54">
        <f>IF(J935=0,0,TRUNC((75/(J935+0.24)- IF($G935="w",Parameter!$B$3,Parameter!$D$3))/IF($G935="w",Parameter!$C$3,Parameter!$E$3)))</f>
        <v>0</v>
      </c>
      <c r="L935" s="105"/>
      <c r="M935" s="54">
        <f>IF(L935=0,0,TRUNC((100/(L935+0.24)- IF($G935="w",Parameter!$B$3,Parameter!$D$3))/IF($G935="w",Parameter!$C$3,Parameter!$E$3)))</f>
        <v>0</v>
      </c>
      <c r="N935" s="80"/>
      <c r="O935" s="79" t="s">
        <v>44</v>
      </c>
      <c r="P935" s="81"/>
      <c r="Q935" s="54">
        <f>IF($G935="m",0,IF(AND($P935=0,$N935=0),0,TRUNC((800/($N935*60+$P935)-IF($G935="w",Parameter!$B$6,Parameter!$D$6))/IF($G935="w",Parameter!$C$6,Parameter!$E$6))))</f>
        <v>0</v>
      </c>
      <c r="R935" s="106"/>
      <c r="S935" s="73">
        <f>IF(R935=0,0,TRUNC((2000/(R935)- IF(Q935="w",Parameter!$B$6,Parameter!$D$6))/IF(Q935="w",Parameter!$C$6,Parameter!$E$6)))</f>
        <v>0</v>
      </c>
      <c r="T935" s="106"/>
      <c r="U935" s="73">
        <f>IF(T935=0,0,TRUNC((2000/(T935)- IF(Q935="w",Parameter!$B$3,Parameter!$D$3))/IF(Q935="w",Parameter!$C$3,Parameter!$E$3)))</f>
        <v>0</v>
      </c>
      <c r="V935" s="80"/>
      <c r="W935" s="79" t="s">
        <v>44</v>
      </c>
      <c r="X935" s="81"/>
      <c r="Y935" s="54">
        <f>IF($G935="w",0,IF(AND($V935=0,$X935=0),0,TRUNC((1000/($V935*60+$X935)-IF($G935="w",Parameter!$B$6,Parameter!$D$6))/IF($G935="w",Parameter!$C$6,Parameter!$E$6))))</f>
        <v>0</v>
      </c>
      <c r="Z935" s="37"/>
      <c r="AA935" s="104">
        <f>IF(Z935=0,0,TRUNC((SQRT(Z935)- IF($G935="w",Parameter!$B$11,Parameter!$D$11))/IF($G935="w",Parameter!$C$11,Parameter!$E$11)))</f>
        <v>0</v>
      </c>
      <c r="AB935" s="105"/>
      <c r="AC935" s="104">
        <f>IF(AB935=0,0,TRUNC((SQRT(AB935)- IF($G935="w",Parameter!$B$10,Parameter!$D$10))/IF($G935="w",Parameter!$C$10,Parameter!$E$10)))</f>
        <v>0</v>
      </c>
      <c r="AD935" s="38"/>
      <c r="AE935" s="55">
        <f>IF(AD935=0,0,TRUNC((SQRT(AD935)- IF($G935="w",Parameter!$B$15,Parameter!$D$15))/IF($G935="w",Parameter!$C$15,Parameter!$E$15)))</f>
        <v>0</v>
      </c>
      <c r="AF935" s="32"/>
      <c r="AG935" s="55">
        <f>IF(AF935=0,0,TRUNC((SQRT(AF935)- IF($G935="w",Parameter!$B$12,Parameter!$D$12))/IF($G935="w",Parameter!$C$12,Parameter!$E$12)))</f>
        <v>0</v>
      </c>
      <c r="AH935" s="60">
        <f t="shared" si="197"/>
        <v>0</v>
      </c>
      <c r="AI935" s="61">
        <f>LOOKUP($F935,Urkunde!$A$2:$A$16,IF($G935="w",Urkunde!$B$2:$B$16,Urkunde!$D$2:$D$16))</f>
        <v>0</v>
      </c>
      <c r="AJ935" s="61">
        <f>LOOKUP($F935,Urkunde!$A$2:$A$16,IF($G935="w",Urkunde!$C$2:$C$16,Urkunde!$E$2:$E$16))</f>
        <v>0</v>
      </c>
      <c r="AK935" s="61" t="str">
        <f t="shared" si="198"/>
        <v>-</v>
      </c>
      <c r="AL935" s="29">
        <f t="shared" si="199"/>
        <v>0</v>
      </c>
      <c r="AM935" s="21">
        <f t="shared" si="200"/>
        <v>0</v>
      </c>
      <c r="AN935" s="21">
        <f t="shared" si="201"/>
        <v>0</v>
      </c>
      <c r="AO935" s="21">
        <f t="shared" si="202"/>
        <v>0</v>
      </c>
      <c r="AP935" s="21">
        <f t="shared" si="203"/>
        <v>0</v>
      </c>
      <c r="AQ935" s="21">
        <f t="shared" si="204"/>
        <v>0</v>
      </c>
      <c r="AR935" s="21">
        <f t="shared" si="205"/>
        <v>0</v>
      </c>
      <c r="AS935" s="21">
        <f t="shared" si="206"/>
        <v>0</v>
      </c>
      <c r="AT935" s="21">
        <f t="shared" si="207"/>
        <v>0</v>
      </c>
      <c r="AU935" s="21">
        <f t="shared" si="208"/>
        <v>0</v>
      </c>
      <c r="AV935" s="21">
        <f t="shared" si="209"/>
        <v>0</v>
      </c>
    </row>
    <row r="936" spans="1:48" ht="15.6" x14ac:dyDescent="0.3">
      <c r="A936" s="51"/>
      <c r="B936" s="50"/>
      <c r="C936" s="96"/>
      <c r="D936" s="96"/>
      <c r="E936" s="49"/>
      <c r="F936" s="52">
        <f t="shared" si="196"/>
        <v>0</v>
      </c>
      <c r="G936" s="48"/>
      <c r="H936" s="38"/>
      <c r="I936" s="54">
        <f>IF(H936=0,0,TRUNC((50/(H936+0.24)- IF($G936="w",Parameter!$B$3,Parameter!$D$3))/IF($G936="w",Parameter!$C$3,Parameter!$E$3)))</f>
        <v>0</v>
      </c>
      <c r="J936" s="105"/>
      <c r="K936" s="54">
        <f>IF(J936=0,0,TRUNC((75/(J936+0.24)- IF($G936="w",Parameter!$B$3,Parameter!$D$3))/IF($G936="w",Parameter!$C$3,Parameter!$E$3)))</f>
        <v>0</v>
      </c>
      <c r="L936" s="105"/>
      <c r="M936" s="54">
        <f>IF(L936=0,0,TRUNC((100/(L936+0.24)- IF($G936="w",Parameter!$B$3,Parameter!$D$3))/IF($G936="w",Parameter!$C$3,Parameter!$E$3)))</f>
        <v>0</v>
      </c>
      <c r="N936" s="80"/>
      <c r="O936" s="79" t="s">
        <v>44</v>
      </c>
      <c r="P936" s="81"/>
      <c r="Q936" s="54">
        <f>IF($G936="m",0,IF(AND($P936=0,$N936=0),0,TRUNC((800/($N936*60+$P936)-IF($G936="w",Parameter!$B$6,Parameter!$D$6))/IF($G936="w",Parameter!$C$6,Parameter!$E$6))))</f>
        <v>0</v>
      </c>
      <c r="R936" s="106"/>
      <c r="S936" s="73">
        <f>IF(R936=0,0,TRUNC((2000/(R936)- IF(Q936="w",Parameter!$B$6,Parameter!$D$6))/IF(Q936="w",Parameter!$C$6,Parameter!$E$6)))</f>
        <v>0</v>
      </c>
      <c r="T936" s="106"/>
      <c r="U936" s="73">
        <f>IF(T936=0,0,TRUNC((2000/(T936)- IF(Q936="w",Parameter!$B$3,Parameter!$D$3))/IF(Q936="w",Parameter!$C$3,Parameter!$E$3)))</f>
        <v>0</v>
      </c>
      <c r="V936" s="80"/>
      <c r="W936" s="79" t="s">
        <v>44</v>
      </c>
      <c r="X936" s="81"/>
      <c r="Y936" s="54">
        <f>IF($G936="w",0,IF(AND($V936=0,$X936=0),0,TRUNC((1000/($V936*60+$X936)-IF($G936="w",Parameter!$B$6,Parameter!$D$6))/IF($G936="w",Parameter!$C$6,Parameter!$E$6))))</f>
        <v>0</v>
      </c>
      <c r="Z936" s="37"/>
      <c r="AA936" s="104">
        <f>IF(Z936=0,0,TRUNC((SQRT(Z936)- IF($G936="w",Parameter!$B$11,Parameter!$D$11))/IF($G936="w",Parameter!$C$11,Parameter!$E$11)))</f>
        <v>0</v>
      </c>
      <c r="AB936" s="105"/>
      <c r="AC936" s="104">
        <f>IF(AB936=0,0,TRUNC((SQRT(AB936)- IF($G936="w",Parameter!$B$10,Parameter!$D$10))/IF($G936="w",Parameter!$C$10,Parameter!$E$10)))</f>
        <v>0</v>
      </c>
      <c r="AD936" s="38"/>
      <c r="AE936" s="55">
        <f>IF(AD936=0,0,TRUNC((SQRT(AD936)- IF($G936="w",Parameter!$B$15,Parameter!$D$15))/IF($G936="w",Parameter!$C$15,Parameter!$E$15)))</f>
        <v>0</v>
      </c>
      <c r="AF936" s="32"/>
      <c r="AG936" s="55">
        <f>IF(AF936=0,0,TRUNC((SQRT(AF936)- IF($G936="w",Parameter!$B$12,Parameter!$D$12))/IF($G936="w",Parameter!$C$12,Parameter!$E$12)))</f>
        <v>0</v>
      </c>
      <c r="AH936" s="60">
        <f t="shared" si="197"/>
        <v>0</v>
      </c>
      <c r="AI936" s="61">
        <f>LOOKUP($F936,Urkunde!$A$2:$A$16,IF($G936="w",Urkunde!$B$2:$B$16,Urkunde!$D$2:$D$16))</f>
        <v>0</v>
      </c>
      <c r="AJ936" s="61">
        <f>LOOKUP($F936,Urkunde!$A$2:$A$16,IF($G936="w",Urkunde!$C$2:$C$16,Urkunde!$E$2:$E$16))</f>
        <v>0</v>
      </c>
      <c r="AK936" s="61" t="str">
        <f t="shared" si="198"/>
        <v>-</v>
      </c>
      <c r="AL936" s="29">
        <f t="shared" si="199"/>
        <v>0</v>
      </c>
      <c r="AM936" s="21">
        <f t="shared" si="200"/>
        <v>0</v>
      </c>
      <c r="AN936" s="21">
        <f t="shared" si="201"/>
        <v>0</v>
      </c>
      <c r="AO936" s="21">
        <f t="shared" si="202"/>
        <v>0</v>
      </c>
      <c r="AP936" s="21">
        <f t="shared" si="203"/>
        <v>0</v>
      </c>
      <c r="AQ936" s="21">
        <f t="shared" si="204"/>
        <v>0</v>
      </c>
      <c r="AR936" s="21">
        <f t="shared" si="205"/>
        <v>0</v>
      </c>
      <c r="AS936" s="21">
        <f t="shared" si="206"/>
        <v>0</v>
      </c>
      <c r="AT936" s="21">
        <f t="shared" si="207"/>
        <v>0</v>
      </c>
      <c r="AU936" s="21">
        <f t="shared" si="208"/>
        <v>0</v>
      </c>
      <c r="AV936" s="21">
        <f t="shared" si="209"/>
        <v>0</v>
      </c>
    </row>
    <row r="937" spans="1:48" ht="15.6" x14ac:dyDescent="0.3">
      <c r="A937" s="51"/>
      <c r="B937" s="50"/>
      <c r="C937" s="96"/>
      <c r="D937" s="96"/>
      <c r="E937" s="49"/>
      <c r="F937" s="52">
        <f t="shared" si="196"/>
        <v>0</v>
      </c>
      <c r="G937" s="48"/>
      <c r="H937" s="38"/>
      <c r="I937" s="54">
        <f>IF(H937=0,0,TRUNC((50/(H937+0.24)- IF($G937="w",Parameter!$B$3,Parameter!$D$3))/IF($G937="w",Parameter!$C$3,Parameter!$E$3)))</f>
        <v>0</v>
      </c>
      <c r="J937" s="105"/>
      <c r="K937" s="54">
        <f>IF(J937=0,0,TRUNC((75/(J937+0.24)- IF($G937="w",Parameter!$B$3,Parameter!$D$3))/IF($G937="w",Parameter!$C$3,Parameter!$E$3)))</f>
        <v>0</v>
      </c>
      <c r="L937" s="105"/>
      <c r="M937" s="54">
        <f>IF(L937=0,0,TRUNC((100/(L937+0.24)- IF($G937="w",Parameter!$B$3,Parameter!$D$3))/IF($G937="w",Parameter!$C$3,Parameter!$E$3)))</f>
        <v>0</v>
      </c>
      <c r="N937" s="80"/>
      <c r="O937" s="79" t="s">
        <v>44</v>
      </c>
      <c r="P937" s="81"/>
      <c r="Q937" s="54">
        <f>IF($G937="m",0,IF(AND($P937=0,$N937=0),0,TRUNC((800/($N937*60+$P937)-IF($G937="w",Parameter!$B$6,Parameter!$D$6))/IF($G937="w",Parameter!$C$6,Parameter!$E$6))))</f>
        <v>0</v>
      </c>
      <c r="R937" s="106"/>
      <c r="S937" s="73">
        <f>IF(R937=0,0,TRUNC((2000/(R937)- IF(Q937="w",Parameter!$B$6,Parameter!$D$6))/IF(Q937="w",Parameter!$C$6,Parameter!$E$6)))</f>
        <v>0</v>
      </c>
      <c r="T937" s="106"/>
      <c r="U937" s="73">
        <f>IF(T937=0,0,TRUNC((2000/(T937)- IF(Q937="w",Parameter!$B$3,Parameter!$D$3))/IF(Q937="w",Parameter!$C$3,Parameter!$E$3)))</f>
        <v>0</v>
      </c>
      <c r="V937" s="80"/>
      <c r="W937" s="79" t="s">
        <v>44</v>
      </c>
      <c r="X937" s="81"/>
      <c r="Y937" s="54">
        <f>IF($G937="w",0,IF(AND($V937=0,$X937=0),0,TRUNC((1000/($V937*60+$X937)-IF($G937="w",Parameter!$B$6,Parameter!$D$6))/IF($G937="w",Parameter!$C$6,Parameter!$E$6))))</f>
        <v>0</v>
      </c>
      <c r="Z937" s="37"/>
      <c r="AA937" s="104">
        <f>IF(Z937=0,0,TRUNC((SQRT(Z937)- IF($G937="w",Parameter!$B$11,Parameter!$D$11))/IF($G937="w",Parameter!$C$11,Parameter!$E$11)))</f>
        <v>0</v>
      </c>
      <c r="AB937" s="105"/>
      <c r="AC937" s="104">
        <f>IF(AB937=0,0,TRUNC((SQRT(AB937)- IF($G937="w",Parameter!$B$10,Parameter!$D$10))/IF($G937="w",Parameter!$C$10,Parameter!$E$10)))</f>
        <v>0</v>
      </c>
      <c r="AD937" s="38"/>
      <c r="AE937" s="55">
        <f>IF(AD937=0,0,TRUNC((SQRT(AD937)- IF($G937="w",Parameter!$B$15,Parameter!$D$15))/IF($G937="w",Parameter!$C$15,Parameter!$E$15)))</f>
        <v>0</v>
      </c>
      <c r="AF937" s="32"/>
      <c r="AG937" s="55">
        <f>IF(AF937=0,0,TRUNC((SQRT(AF937)- IF($G937="w",Parameter!$B$12,Parameter!$D$12))/IF($G937="w",Parameter!$C$12,Parameter!$E$12)))</f>
        <v>0</v>
      </c>
      <c r="AH937" s="60">
        <f t="shared" si="197"/>
        <v>0</v>
      </c>
      <c r="AI937" s="61">
        <f>LOOKUP($F937,Urkunde!$A$2:$A$16,IF($G937="w",Urkunde!$B$2:$B$16,Urkunde!$D$2:$D$16))</f>
        <v>0</v>
      </c>
      <c r="AJ937" s="61">
        <f>LOOKUP($F937,Urkunde!$A$2:$A$16,IF($G937="w",Urkunde!$C$2:$C$16,Urkunde!$E$2:$E$16))</f>
        <v>0</v>
      </c>
      <c r="AK937" s="61" t="str">
        <f t="shared" si="198"/>
        <v>-</v>
      </c>
      <c r="AL937" s="29">
        <f t="shared" si="199"/>
        <v>0</v>
      </c>
      <c r="AM937" s="21">
        <f t="shared" si="200"/>
        <v>0</v>
      </c>
      <c r="AN937" s="21">
        <f t="shared" si="201"/>
        <v>0</v>
      </c>
      <c r="AO937" s="21">
        <f t="shared" si="202"/>
        <v>0</v>
      </c>
      <c r="AP937" s="21">
        <f t="shared" si="203"/>
        <v>0</v>
      </c>
      <c r="AQ937" s="21">
        <f t="shared" si="204"/>
        <v>0</v>
      </c>
      <c r="AR937" s="21">
        <f t="shared" si="205"/>
        <v>0</v>
      </c>
      <c r="AS937" s="21">
        <f t="shared" si="206"/>
        <v>0</v>
      </c>
      <c r="AT937" s="21">
        <f t="shared" si="207"/>
        <v>0</v>
      </c>
      <c r="AU937" s="21">
        <f t="shared" si="208"/>
        <v>0</v>
      </c>
      <c r="AV937" s="21">
        <f t="shared" si="209"/>
        <v>0</v>
      </c>
    </row>
    <row r="938" spans="1:48" ht="15.6" x14ac:dyDescent="0.3">
      <c r="A938" s="51"/>
      <c r="B938" s="50"/>
      <c r="C938" s="96"/>
      <c r="D938" s="96"/>
      <c r="E938" s="49"/>
      <c r="F938" s="52">
        <f t="shared" si="196"/>
        <v>0</v>
      </c>
      <c r="G938" s="48"/>
      <c r="H938" s="38"/>
      <c r="I938" s="54">
        <f>IF(H938=0,0,TRUNC((50/(H938+0.24)- IF($G938="w",Parameter!$B$3,Parameter!$D$3))/IF($G938="w",Parameter!$C$3,Parameter!$E$3)))</f>
        <v>0</v>
      </c>
      <c r="J938" s="105"/>
      <c r="K938" s="54">
        <f>IF(J938=0,0,TRUNC((75/(J938+0.24)- IF($G938="w",Parameter!$B$3,Parameter!$D$3))/IF($G938="w",Parameter!$C$3,Parameter!$E$3)))</f>
        <v>0</v>
      </c>
      <c r="L938" s="105"/>
      <c r="M938" s="54">
        <f>IF(L938=0,0,TRUNC((100/(L938+0.24)- IF($G938="w",Parameter!$B$3,Parameter!$D$3))/IF($G938="w",Parameter!$C$3,Parameter!$E$3)))</f>
        <v>0</v>
      </c>
      <c r="N938" s="80"/>
      <c r="O938" s="79" t="s">
        <v>44</v>
      </c>
      <c r="P938" s="81"/>
      <c r="Q938" s="54">
        <f>IF($G938="m",0,IF(AND($P938=0,$N938=0),0,TRUNC((800/($N938*60+$P938)-IF($G938="w",Parameter!$B$6,Parameter!$D$6))/IF($G938="w",Parameter!$C$6,Parameter!$E$6))))</f>
        <v>0</v>
      </c>
      <c r="R938" s="106"/>
      <c r="S938" s="73">
        <f>IF(R938=0,0,TRUNC((2000/(R938)- IF(Q938="w",Parameter!$B$6,Parameter!$D$6))/IF(Q938="w",Parameter!$C$6,Parameter!$E$6)))</f>
        <v>0</v>
      </c>
      <c r="T938" s="106"/>
      <c r="U938" s="73">
        <f>IF(T938=0,0,TRUNC((2000/(T938)- IF(Q938="w",Parameter!$B$3,Parameter!$D$3))/IF(Q938="w",Parameter!$C$3,Parameter!$E$3)))</f>
        <v>0</v>
      </c>
      <c r="V938" s="80"/>
      <c r="W938" s="79" t="s">
        <v>44</v>
      </c>
      <c r="X938" s="81"/>
      <c r="Y938" s="54">
        <f>IF($G938="w",0,IF(AND($V938=0,$X938=0),0,TRUNC((1000/($V938*60+$X938)-IF($G938="w",Parameter!$B$6,Parameter!$D$6))/IF($G938="w",Parameter!$C$6,Parameter!$E$6))))</f>
        <v>0</v>
      </c>
      <c r="Z938" s="37"/>
      <c r="AA938" s="104">
        <f>IF(Z938=0,0,TRUNC((SQRT(Z938)- IF($G938="w",Parameter!$B$11,Parameter!$D$11))/IF($G938="w",Parameter!$C$11,Parameter!$E$11)))</f>
        <v>0</v>
      </c>
      <c r="AB938" s="105"/>
      <c r="AC938" s="104">
        <f>IF(AB938=0,0,TRUNC((SQRT(AB938)- IF($G938="w",Parameter!$B$10,Parameter!$D$10))/IF($G938="w",Parameter!$C$10,Parameter!$E$10)))</f>
        <v>0</v>
      </c>
      <c r="AD938" s="38"/>
      <c r="AE938" s="55">
        <f>IF(AD938=0,0,TRUNC((SQRT(AD938)- IF($G938="w",Parameter!$B$15,Parameter!$D$15))/IF($G938="w",Parameter!$C$15,Parameter!$E$15)))</f>
        <v>0</v>
      </c>
      <c r="AF938" s="32"/>
      <c r="AG938" s="55">
        <f>IF(AF938=0,0,TRUNC((SQRT(AF938)- IF($G938="w",Parameter!$B$12,Parameter!$D$12))/IF($G938="w",Parameter!$C$12,Parameter!$E$12)))</f>
        <v>0</v>
      </c>
      <c r="AH938" s="60">
        <f t="shared" si="197"/>
        <v>0</v>
      </c>
      <c r="AI938" s="61">
        <f>LOOKUP($F938,Urkunde!$A$2:$A$16,IF($G938="w",Urkunde!$B$2:$B$16,Urkunde!$D$2:$D$16))</f>
        <v>0</v>
      </c>
      <c r="AJ938" s="61">
        <f>LOOKUP($F938,Urkunde!$A$2:$A$16,IF($G938="w",Urkunde!$C$2:$C$16,Urkunde!$E$2:$E$16))</f>
        <v>0</v>
      </c>
      <c r="AK938" s="61" t="str">
        <f t="shared" si="198"/>
        <v>-</v>
      </c>
      <c r="AL938" s="29">
        <f t="shared" si="199"/>
        <v>0</v>
      </c>
      <c r="AM938" s="21">
        <f t="shared" si="200"/>
        <v>0</v>
      </c>
      <c r="AN938" s="21">
        <f t="shared" si="201"/>
        <v>0</v>
      </c>
      <c r="AO938" s="21">
        <f t="shared" si="202"/>
        <v>0</v>
      </c>
      <c r="AP938" s="21">
        <f t="shared" si="203"/>
        <v>0</v>
      </c>
      <c r="AQ938" s="21">
        <f t="shared" si="204"/>
        <v>0</v>
      </c>
      <c r="AR938" s="21">
        <f t="shared" si="205"/>
        <v>0</v>
      </c>
      <c r="AS938" s="21">
        <f t="shared" si="206"/>
        <v>0</v>
      </c>
      <c r="AT938" s="21">
        <f t="shared" si="207"/>
        <v>0</v>
      </c>
      <c r="AU938" s="21">
        <f t="shared" si="208"/>
        <v>0</v>
      </c>
      <c r="AV938" s="21">
        <f t="shared" si="209"/>
        <v>0</v>
      </c>
    </row>
    <row r="939" spans="1:48" ht="15.6" x14ac:dyDescent="0.3">
      <c r="A939" s="51"/>
      <c r="B939" s="50"/>
      <c r="C939" s="96"/>
      <c r="D939" s="96"/>
      <c r="E939" s="49"/>
      <c r="F939" s="52">
        <f t="shared" si="196"/>
        <v>0</v>
      </c>
      <c r="G939" s="48"/>
      <c r="H939" s="38"/>
      <c r="I939" s="54">
        <f>IF(H939=0,0,TRUNC((50/(H939+0.24)- IF($G939="w",Parameter!$B$3,Parameter!$D$3))/IF($G939="w",Parameter!$C$3,Parameter!$E$3)))</f>
        <v>0</v>
      </c>
      <c r="J939" s="105"/>
      <c r="K939" s="54">
        <f>IF(J939=0,0,TRUNC((75/(J939+0.24)- IF($G939="w",Parameter!$B$3,Parameter!$D$3))/IF($G939="w",Parameter!$C$3,Parameter!$E$3)))</f>
        <v>0</v>
      </c>
      <c r="L939" s="105"/>
      <c r="M939" s="54">
        <f>IF(L939=0,0,TRUNC((100/(L939+0.24)- IF($G939="w",Parameter!$B$3,Parameter!$D$3))/IF($G939="w",Parameter!$C$3,Parameter!$E$3)))</f>
        <v>0</v>
      </c>
      <c r="N939" s="80"/>
      <c r="O939" s="79" t="s">
        <v>44</v>
      </c>
      <c r="P939" s="81"/>
      <c r="Q939" s="54">
        <f>IF($G939="m",0,IF(AND($P939=0,$N939=0),0,TRUNC((800/($N939*60+$P939)-IF($G939="w",Parameter!$B$6,Parameter!$D$6))/IF($G939="w",Parameter!$C$6,Parameter!$E$6))))</f>
        <v>0</v>
      </c>
      <c r="R939" s="106"/>
      <c r="S939" s="73">
        <f>IF(R939=0,0,TRUNC((2000/(R939)- IF(Q939="w",Parameter!$B$6,Parameter!$D$6))/IF(Q939="w",Parameter!$C$6,Parameter!$E$6)))</f>
        <v>0</v>
      </c>
      <c r="T939" s="106"/>
      <c r="U939" s="73">
        <f>IF(T939=0,0,TRUNC((2000/(T939)- IF(Q939="w",Parameter!$B$3,Parameter!$D$3))/IF(Q939="w",Parameter!$C$3,Parameter!$E$3)))</f>
        <v>0</v>
      </c>
      <c r="V939" s="80"/>
      <c r="W939" s="79" t="s">
        <v>44</v>
      </c>
      <c r="X939" s="81"/>
      <c r="Y939" s="54">
        <f>IF($G939="w",0,IF(AND($V939=0,$X939=0),0,TRUNC((1000/($V939*60+$X939)-IF($G939="w",Parameter!$B$6,Parameter!$D$6))/IF($G939="w",Parameter!$C$6,Parameter!$E$6))))</f>
        <v>0</v>
      </c>
      <c r="Z939" s="37"/>
      <c r="AA939" s="104">
        <f>IF(Z939=0,0,TRUNC((SQRT(Z939)- IF($G939="w",Parameter!$B$11,Parameter!$D$11))/IF($G939="w",Parameter!$C$11,Parameter!$E$11)))</f>
        <v>0</v>
      </c>
      <c r="AB939" s="105"/>
      <c r="AC939" s="104">
        <f>IF(AB939=0,0,TRUNC((SQRT(AB939)- IF($G939="w",Parameter!$B$10,Parameter!$D$10))/IF($G939="w",Parameter!$C$10,Parameter!$E$10)))</f>
        <v>0</v>
      </c>
      <c r="AD939" s="38"/>
      <c r="AE939" s="55">
        <f>IF(AD939=0,0,TRUNC((SQRT(AD939)- IF($G939="w",Parameter!$B$15,Parameter!$D$15))/IF($G939="w",Parameter!$C$15,Parameter!$E$15)))</f>
        <v>0</v>
      </c>
      <c r="AF939" s="32"/>
      <c r="AG939" s="55">
        <f>IF(AF939=0,0,TRUNC((SQRT(AF939)- IF($G939="w",Parameter!$B$12,Parameter!$D$12))/IF($G939="w",Parameter!$C$12,Parameter!$E$12)))</f>
        <v>0</v>
      </c>
      <c r="AH939" s="60">
        <f t="shared" si="197"/>
        <v>0</v>
      </c>
      <c r="AI939" s="61">
        <f>LOOKUP($F939,Urkunde!$A$2:$A$16,IF($G939="w",Urkunde!$B$2:$B$16,Urkunde!$D$2:$D$16))</f>
        <v>0</v>
      </c>
      <c r="AJ939" s="61">
        <f>LOOKUP($F939,Urkunde!$A$2:$A$16,IF($G939="w",Urkunde!$C$2:$C$16,Urkunde!$E$2:$E$16))</f>
        <v>0</v>
      </c>
      <c r="AK939" s="61" t="str">
        <f t="shared" si="198"/>
        <v>-</v>
      </c>
      <c r="AL939" s="29">
        <f t="shared" si="199"/>
        <v>0</v>
      </c>
      <c r="AM939" s="21">
        <f t="shared" si="200"/>
        <v>0</v>
      </c>
      <c r="AN939" s="21">
        <f t="shared" si="201"/>
        <v>0</v>
      </c>
      <c r="AO939" s="21">
        <f t="shared" si="202"/>
        <v>0</v>
      </c>
      <c r="AP939" s="21">
        <f t="shared" si="203"/>
        <v>0</v>
      </c>
      <c r="AQ939" s="21">
        <f t="shared" si="204"/>
        <v>0</v>
      </c>
      <c r="AR939" s="21">
        <f t="shared" si="205"/>
        <v>0</v>
      </c>
      <c r="AS939" s="21">
        <f t="shared" si="206"/>
        <v>0</v>
      </c>
      <c r="AT939" s="21">
        <f t="shared" si="207"/>
        <v>0</v>
      </c>
      <c r="AU939" s="21">
        <f t="shared" si="208"/>
        <v>0</v>
      </c>
      <c r="AV939" s="21">
        <f t="shared" si="209"/>
        <v>0</v>
      </c>
    </row>
    <row r="940" spans="1:48" ht="15.6" x14ac:dyDescent="0.3">
      <c r="A940" s="51"/>
      <c r="B940" s="50"/>
      <c r="C940" s="96"/>
      <c r="D940" s="96"/>
      <c r="E940" s="49"/>
      <c r="F940" s="52">
        <f t="shared" si="196"/>
        <v>0</v>
      </c>
      <c r="G940" s="48"/>
      <c r="H940" s="38"/>
      <c r="I940" s="54">
        <f>IF(H940=0,0,TRUNC((50/(H940+0.24)- IF($G940="w",Parameter!$B$3,Parameter!$D$3))/IF($G940="w",Parameter!$C$3,Parameter!$E$3)))</f>
        <v>0</v>
      </c>
      <c r="J940" s="105"/>
      <c r="K940" s="54">
        <f>IF(J940=0,0,TRUNC((75/(J940+0.24)- IF($G940="w",Parameter!$B$3,Parameter!$D$3))/IF($G940="w",Parameter!$C$3,Parameter!$E$3)))</f>
        <v>0</v>
      </c>
      <c r="L940" s="105"/>
      <c r="M940" s="54">
        <f>IF(L940=0,0,TRUNC((100/(L940+0.24)- IF($G940="w",Parameter!$B$3,Parameter!$D$3))/IF($G940="w",Parameter!$C$3,Parameter!$E$3)))</f>
        <v>0</v>
      </c>
      <c r="N940" s="80"/>
      <c r="O940" s="79" t="s">
        <v>44</v>
      </c>
      <c r="P940" s="81"/>
      <c r="Q940" s="54">
        <f>IF($G940="m",0,IF(AND($P940=0,$N940=0),0,TRUNC((800/($N940*60+$P940)-IF($G940="w",Parameter!$B$6,Parameter!$D$6))/IF($G940="w",Parameter!$C$6,Parameter!$E$6))))</f>
        <v>0</v>
      </c>
      <c r="R940" s="106"/>
      <c r="S940" s="73">
        <f>IF(R940=0,0,TRUNC((2000/(R940)- IF(Q940="w",Parameter!$B$6,Parameter!$D$6))/IF(Q940="w",Parameter!$C$6,Parameter!$E$6)))</f>
        <v>0</v>
      </c>
      <c r="T940" s="106"/>
      <c r="U940" s="73">
        <f>IF(T940=0,0,TRUNC((2000/(T940)- IF(Q940="w",Parameter!$B$3,Parameter!$D$3))/IF(Q940="w",Parameter!$C$3,Parameter!$E$3)))</f>
        <v>0</v>
      </c>
      <c r="V940" s="80"/>
      <c r="W940" s="79" t="s">
        <v>44</v>
      </c>
      <c r="X940" s="81"/>
      <c r="Y940" s="54">
        <f>IF($G940="w",0,IF(AND($V940=0,$X940=0),0,TRUNC((1000/($V940*60+$X940)-IF($G940="w",Parameter!$B$6,Parameter!$D$6))/IF($G940="w",Parameter!$C$6,Parameter!$E$6))))</f>
        <v>0</v>
      </c>
      <c r="Z940" s="37"/>
      <c r="AA940" s="104">
        <f>IF(Z940=0,0,TRUNC((SQRT(Z940)- IF($G940="w",Parameter!$B$11,Parameter!$D$11))/IF($G940="w",Parameter!$C$11,Parameter!$E$11)))</f>
        <v>0</v>
      </c>
      <c r="AB940" s="105"/>
      <c r="AC940" s="104">
        <f>IF(AB940=0,0,TRUNC((SQRT(AB940)- IF($G940="w",Parameter!$B$10,Parameter!$D$10))/IF($G940="w",Parameter!$C$10,Parameter!$E$10)))</f>
        <v>0</v>
      </c>
      <c r="AD940" s="38"/>
      <c r="AE940" s="55">
        <f>IF(AD940=0,0,TRUNC((SQRT(AD940)- IF($G940="w",Parameter!$B$15,Parameter!$D$15))/IF($G940="w",Parameter!$C$15,Parameter!$E$15)))</f>
        <v>0</v>
      </c>
      <c r="AF940" s="32"/>
      <c r="AG940" s="55">
        <f>IF(AF940=0,0,TRUNC((SQRT(AF940)- IF($G940="w",Parameter!$B$12,Parameter!$D$12))/IF($G940="w",Parameter!$C$12,Parameter!$E$12)))</f>
        <v>0</v>
      </c>
      <c r="AH940" s="60">
        <f t="shared" si="197"/>
        <v>0</v>
      </c>
      <c r="AI940" s="61">
        <f>LOOKUP($F940,Urkunde!$A$2:$A$16,IF($G940="w",Urkunde!$B$2:$B$16,Urkunde!$D$2:$D$16))</f>
        <v>0</v>
      </c>
      <c r="AJ940" s="61">
        <f>LOOKUP($F940,Urkunde!$A$2:$A$16,IF($G940="w",Urkunde!$C$2:$C$16,Urkunde!$E$2:$E$16))</f>
        <v>0</v>
      </c>
      <c r="AK940" s="61" t="str">
        <f t="shared" si="198"/>
        <v>-</v>
      </c>
      <c r="AL940" s="29">
        <f t="shared" si="199"/>
        <v>0</v>
      </c>
      <c r="AM940" s="21">
        <f t="shared" si="200"/>
        <v>0</v>
      </c>
      <c r="AN940" s="21">
        <f t="shared" si="201"/>
        <v>0</v>
      </c>
      <c r="AO940" s="21">
        <f t="shared" si="202"/>
        <v>0</v>
      </c>
      <c r="AP940" s="21">
        <f t="shared" si="203"/>
        <v>0</v>
      </c>
      <c r="AQ940" s="21">
        <f t="shared" si="204"/>
        <v>0</v>
      </c>
      <c r="AR940" s="21">
        <f t="shared" si="205"/>
        <v>0</v>
      </c>
      <c r="AS940" s="21">
        <f t="shared" si="206"/>
        <v>0</v>
      </c>
      <c r="AT940" s="21">
        <f t="shared" si="207"/>
        <v>0</v>
      </c>
      <c r="AU940" s="21">
        <f t="shared" si="208"/>
        <v>0</v>
      </c>
      <c r="AV940" s="21">
        <f t="shared" si="209"/>
        <v>0</v>
      </c>
    </row>
    <row r="941" spans="1:48" ht="15.6" x14ac:dyDescent="0.3">
      <c r="A941" s="51"/>
      <c r="B941" s="50"/>
      <c r="C941" s="96"/>
      <c r="D941" s="96"/>
      <c r="E941" s="49"/>
      <c r="F941" s="52">
        <f t="shared" si="196"/>
        <v>0</v>
      </c>
      <c r="G941" s="48"/>
      <c r="H941" s="38"/>
      <c r="I941" s="54">
        <f>IF(H941=0,0,TRUNC((50/(H941+0.24)- IF($G941="w",Parameter!$B$3,Parameter!$D$3))/IF($G941="w",Parameter!$C$3,Parameter!$E$3)))</f>
        <v>0</v>
      </c>
      <c r="J941" s="105"/>
      <c r="K941" s="54">
        <f>IF(J941=0,0,TRUNC((75/(J941+0.24)- IF($G941="w",Parameter!$B$3,Parameter!$D$3))/IF($G941="w",Parameter!$C$3,Parameter!$E$3)))</f>
        <v>0</v>
      </c>
      <c r="L941" s="105"/>
      <c r="M941" s="54">
        <f>IF(L941=0,0,TRUNC((100/(L941+0.24)- IF($G941="w",Parameter!$B$3,Parameter!$D$3))/IF($G941="w",Parameter!$C$3,Parameter!$E$3)))</f>
        <v>0</v>
      </c>
      <c r="N941" s="80"/>
      <c r="O941" s="79" t="s">
        <v>44</v>
      </c>
      <c r="P941" s="81"/>
      <c r="Q941" s="54">
        <f>IF($G941="m",0,IF(AND($P941=0,$N941=0),0,TRUNC((800/($N941*60+$P941)-IF($G941="w",Parameter!$B$6,Parameter!$D$6))/IF($G941="w",Parameter!$C$6,Parameter!$E$6))))</f>
        <v>0</v>
      </c>
      <c r="R941" s="106"/>
      <c r="S941" s="73">
        <f>IF(R941=0,0,TRUNC((2000/(R941)- IF(Q941="w",Parameter!$B$6,Parameter!$D$6))/IF(Q941="w",Parameter!$C$6,Parameter!$E$6)))</f>
        <v>0</v>
      </c>
      <c r="T941" s="106"/>
      <c r="U941" s="73">
        <f>IF(T941=0,0,TRUNC((2000/(T941)- IF(Q941="w",Parameter!$B$3,Parameter!$D$3))/IF(Q941="w",Parameter!$C$3,Parameter!$E$3)))</f>
        <v>0</v>
      </c>
      <c r="V941" s="80"/>
      <c r="W941" s="79" t="s">
        <v>44</v>
      </c>
      <c r="X941" s="81"/>
      <c r="Y941" s="54">
        <f>IF($G941="w",0,IF(AND($V941=0,$X941=0),0,TRUNC((1000/($V941*60+$X941)-IF($G941="w",Parameter!$B$6,Parameter!$D$6))/IF($G941="w",Parameter!$C$6,Parameter!$E$6))))</f>
        <v>0</v>
      </c>
      <c r="Z941" s="37"/>
      <c r="AA941" s="104">
        <f>IF(Z941=0,0,TRUNC((SQRT(Z941)- IF($G941="w",Parameter!$B$11,Parameter!$D$11))/IF($G941="w",Parameter!$C$11,Parameter!$E$11)))</f>
        <v>0</v>
      </c>
      <c r="AB941" s="105"/>
      <c r="AC941" s="104">
        <f>IF(AB941=0,0,TRUNC((SQRT(AB941)- IF($G941="w",Parameter!$B$10,Parameter!$D$10))/IF($G941="w",Parameter!$C$10,Parameter!$E$10)))</f>
        <v>0</v>
      </c>
      <c r="AD941" s="38"/>
      <c r="AE941" s="55">
        <f>IF(AD941=0,0,TRUNC((SQRT(AD941)- IF($G941="w",Parameter!$B$15,Parameter!$D$15))/IF($G941="w",Parameter!$C$15,Parameter!$E$15)))</f>
        <v>0</v>
      </c>
      <c r="AF941" s="32"/>
      <c r="AG941" s="55">
        <f>IF(AF941=0,0,TRUNC((SQRT(AF941)- IF($G941="w",Parameter!$B$12,Parameter!$D$12))/IF($G941="w",Parameter!$C$12,Parameter!$E$12)))</f>
        <v>0</v>
      </c>
      <c r="AH941" s="60">
        <f t="shared" si="197"/>
        <v>0</v>
      </c>
      <c r="AI941" s="61">
        <f>LOOKUP($F941,Urkunde!$A$2:$A$16,IF($G941="w",Urkunde!$B$2:$B$16,Urkunde!$D$2:$D$16))</f>
        <v>0</v>
      </c>
      <c r="AJ941" s="61">
        <f>LOOKUP($F941,Urkunde!$A$2:$A$16,IF($G941="w",Urkunde!$C$2:$C$16,Urkunde!$E$2:$E$16))</f>
        <v>0</v>
      </c>
      <c r="AK941" s="61" t="str">
        <f t="shared" si="198"/>
        <v>-</v>
      </c>
      <c r="AL941" s="29">
        <f t="shared" si="199"/>
        <v>0</v>
      </c>
      <c r="AM941" s="21">
        <f t="shared" si="200"/>
        <v>0</v>
      </c>
      <c r="AN941" s="21">
        <f t="shared" si="201"/>
        <v>0</v>
      </c>
      <c r="AO941" s="21">
        <f t="shared" si="202"/>
        <v>0</v>
      </c>
      <c r="AP941" s="21">
        <f t="shared" si="203"/>
        <v>0</v>
      </c>
      <c r="AQ941" s="21">
        <f t="shared" si="204"/>
        <v>0</v>
      </c>
      <c r="AR941" s="21">
        <f t="shared" si="205"/>
        <v>0</v>
      </c>
      <c r="AS941" s="21">
        <f t="shared" si="206"/>
        <v>0</v>
      </c>
      <c r="AT941" s="21">
        <f t="shared" si="207"/>
        <v>0</v>
      </c>
      <c r="AU941" s="21">
        <f t="shared" si="208"/>
        <v>0</v>
      </c>
      <c r="AV941" s="21">
        <f t="shared" si="209"/>
        <v>0</v>
      </c>
    </row>
    <row r="942" spans="1:48" ht="15.6" x14ac:dyDescent="0.3">
      <c r="A942" s="51"/>
      <c r="B942" s="50"/>
      <c r="C942" s="96"/>
      <c r="D942" s="96"/>
      <c r="E942" s="49"/>
      <c r="F942" s="52">
        <f t="shared" si="196"/>
        <v>0</v>
      </c>
      <c r="G942" s="48"/>
      <c r="H942" s="38"/>
      <c r="I942" s="54">
        <f>IF(H942=0,0,TRUNC((50/(H942+0.24)- IF($G942="w",Parameter!$B$3,Parameter!$D$3))/IF($G942="w",Parameter!$C$3,Parameter!$E$3)))</f>
        <v>0</v>
      </c>
      <c r="J942" s="105"/>
      <c r="K942" s="54">
        <f>IF(J942=0,0,TRUNC((75/(J942+0.24)- IF($G942="w",Parameter!$B$3,Parameter!$D$3))/IF($G942="w",Parameter!$C$3,Parameter!$E$3)))</f>
        <v>0</v>
      </c>
      <c r="L942" s="105"/>
      <c r="M942" s="54">
        <f>IF(L942=0,0,TRUNC((100/(L942+0.24)- IF($G942="w",Parameter!$B$3,Parameter!$D$3))/IF($G942="w",Parameter!$C$3,Parameter!$E$3)))</f>
        <v>0</v>
      </c>
      <c r="N942" s="80"/>
      <c r="O942" s="79" t="s">
        <v>44</v>
      </c>
      <c r="P942" s="81"/>
      <c r="Q942" s="54">
        <f>IF($G942="m",0,IF(AND($P942=0,$N942=0),0,TRUNC((800/($N942*60+$P942)-IF($G942="w",Parameter!$B$6,Parameter!$D$6))/IF($G942="w",Parameter!$C$6,Parameter!$E$6))))</f>
        <v>0</v>
      </c>
      <c r="R942" s="106"/>
      <c r="S942" s="73">
        <f>IF(R942=0,0,TRUNC((2000/(R942)- IF(Q942="w",Parameter!$B$6,Parameter!$D$6))/IF(Q942="w",Parameter!$C$6,Parameter!$E$6)))</f>
        <v>0</v>
      </c>
      <c r="T942" s="106"/>
      <c r="U942" s="73">
        <f>IF(T942=0,0,TRUNC((2000/(T942)- IF(Q942="w",Parameter!$B$3,Parameter!$D$3))/IF(Q942="w",Parameter!$C$3,Parameter!$E$3)))</f>
        <v>0</v>
      </c>
      <c r="V942" s="80"/>
      <c r="W942" s="79" t="s">
        <v>44</v>
      </c>
      <c r="X942" s="81"/>
      <c r="Y942" s="54">
        <f>IF($G942="w",0,IF(AND($V942=0,$X942=0),0,TRUNC((1000/($V942*60+$X942)-IF($G942="w",Parameter!$B$6,Parameter!$D$6))/IF($G942="w",Parameter!$C$6,Parameter!$E$6))))</f>
        <v>0</v>
      </c>
      <c r="Z942" s="37"/>
      <c r="AA942" s="104">
        <f>IF(Z942=0,0,TRUNC((SQRT(Z942)- IF($G942="w",Parameter!$B$11,Parameter!$D$11))/IF($G942="w",Parameter!$C$11,Parameter!$E$11)))</f>
        <v>0</v>
      </c>
      <c r="AB942" s="105"/>
      <c r="AC942" s="104">
        <f>IF(AB942=0,0,TRUNC((SQRT(AB942)- IF($G942="w",Parameter!$B$10,Parameter!$D$10))/IF($G942="w",Parameter!$C$10,Parameter!$E$10)))</f>
        <v>0</v>
      </c>
      <c r="AD942" s="38"/>
      <c r="AE942" s="55">
        <f>IF(AD942=0,0,TRUNC((SQRT(AD942)- IF($G942="w",Parameter!$B$15,Parameter!$D$15))/IF($G942="w",Parameter!$C$15,Parameter!$E$15)))</f>
        <v>0</v>
      </c>
      <c r="AF942" s="32"/>
      <c r="AG942" s="55">
        <f>IF(AF942=0,0,TRUNC((SQRT(AF942)- IF($G942="w",Parameter!$B$12,Parameter!$D$12))/IF($G942="w",Parameter!$C$12,Parameter!$E$12)))</f>
        <v>0</v>
      </c>
      <c r="AH942" s="60">
        <f t="shared" si="197"/>
        <v>0</v>
      </c>
      <c r="AI942" s="61">
        <f>LOOKUP($F942,Urkunde!$A$2:$A$16,IF($G942="w",Urkunde!$B$2:$B$16,Urkunde!$D$2:$D$16))</f>
        <v>0</v>
      </c>
      <c r="AJ942" s="61">
        <f>LOOKUP($F942,Urkunde!$A$2:$A$16,IF($G942="w",Urkunde!$C$2:$C$16,Urkunde!$E$2:$E$16))</f>
        <v>0</v>
      </c>
      <c r="AK942" s="61" t="str">
        <f t="shared" si="198"/>
        <v>-</v>
      </c>
      <c r="AL942" s="29">
        <f t="shared" si="199"/>
        <v>0</v>
      </c>
      <c r="AM942" s="21">
        <f t="shared" si="200"/>
        <v>0</v>
      </c>
      <c r="AN942" s="21">
        <f t="shared" si="201"/>
        <v>0</v>
      </c>
      <c r="AO942" s="21">
        <f t="shared" si="202"/>
        <v>0</v>
      </c>
      <c r="AP942" s="21">
        <f t="shared" si="203"/>
        <v>0</v>
      </c>
      <c r="AQ942" s="21">
        <f t="shared" si="204"/>
        <v>0</v>
      </c>
      <c r="AR942" s="21">
        <f t="shared" si="205"/>
        <v>0</v>
      </c>
      <c r="AS942" s="21">
        <f t="shared" si="206"/>
        <v>0</v>
      </c>
      <c r="AT942" s="21">
        <f t="shared" si="207"/>
        <v>0</v>
      </c>
      <c r="AU942" s="21">
        <f t="shared" si="208"/>
        <v>0</v>
      </c>
      <c r="AV942" s="21">
        <f t="shared" si="209"/>
        <v>0</v>
      </c>
    </row>
    <row r="943" spans="1:48" ht="15.6" x14ac:dyDescent="0.3">
      <c r="A943" s="51"/>
      <c r="B943" s="50"/>
      <c r="C943" s="96"/>
      <c r="D943" s="96"/>
      <c r="E943" s="49"/>
      <c r="F943" s="52">
        <f t="shared" si="196"/>
        <v>0</v>
      </c>
      <c r="G943" s="48"/>
      <c r="H943" s="38"/>
      <c r="I943" s="54">
        <f>IF(H943=0,0,TRUNC((50/(H943+0.24)- IF($G943="w",Parameter!$B$3,Parameter!$D$3))/IF($G943="w",Parameter!$C$3,Parameter!$E$3)))</f>
        <v>0</v>
      </c>
      <c r="J943" s="105"/>
      <c r="K943" s="54">
        <f>IF(J943=0,0,TRUNC((75/(J943+0.24)- IF($G943="w",Parameter!$B$3,Parameter!$D$3))/IF($G943="w",Parameter!$C$3,Parameter!$E$3)))</f>
        <v>0</v>
      </c>
      <c r="L943" s="105"/>
      <c r="M943" s="54">
        <f>IF(L943=0,0,TRUNC((100/(L943+0.24)- IF($G943="w",Parameter!$B$3,Parameter!$D$3))/IF($G943="w",Parameter!$C$3,Parameter!$E$3)))</f>
        <v>0</v>
      </c>
      <c r="N943" s="80"/>
      <c r="O943" s="79" t="s">
        <v>44</v>
      </c>
      <c r="P943" s="81"/>
      <c r="Q943" s="54">
        <f>IF($G943="m",0,IF(AND($P943=0,$N943=0),0,TRUNC((800/($N943*60+$P943)-IF($G943="w",Parameter!$B$6,Parameter!$D$6))/IF($G943="w",Parameter!$C$6,Parameter!$E$6))))</f>
        <v>0</v>
      </c>
      <c r="R943" s="106"/>
      <c r="S943" s="73">
        <f>IF(R943=0,0,TRUNC((2000/(R943)- IF(Q943="w",Parameter!$B$6,Parameter!$D$6))/IF(Q943="w",Parameter!$C$6,Parameter!$E$6)))</f>
        <v>0</v>
      </c>
      <c r="T943" s="106"/>
      <c r="U943" s="73">
        <f>IF(T943=0,0,TRUNC((2000/(T943)- IF(Q943="w",Parameter!$B$3,Parameter!$D$3))/IF(Q943="w",Parameter!$C$3,Parameter!$E$3)))</f>
        <v>0</v>
      </c>
      <c r="V943" s="80"/>
      <c r="W943" s="79" t="s">
        <v>44</v>
      </c>
      <c r="X943" s="81"/>
      <c r="Y943" s="54">
        <f>IF($G943="w",0,IF(AND($V943=0,$X943=0),0,TRUNC((1000/($V943*60+$X943)-IF($G943="w",Parameter!$B$6,Parameter!$D$6))/IF($G943="w",Parameter!$C$6,Parameter!$E$6))))</f>
        <v>0</v>
      </c>
      <c r="Z943" s="37"/>
      <c r="AA943" s="104">
        <f>IF(Z943=0,0,TRUNC((SQRT(Z943)- IF($G943="w",Parameter!$B$11,Parameter!$D$11))/IF($G943="w",Parameter!$C$11,Parameter!$E$11)))</f>
        <v>0</v>
      </c>
      <c r="AB943" s="105"/>
      <c r="AC943" s="104">
        <f>IF(AB943=0,0,TRUNC((SQRT(AB943)- IF($G943="w",Parameter!$B$10,Parameter!$D$10))/IF($G943="w",Parameter!$C$10,Parameter!$E$10)))</f>
        <v>0</v>
      </c>
      <c r="AD943" s="38"/>
      <c r="AE943" s="55">
        <f>IF(AD943=0,0,TRUNC((SQRT(AD943)- IF($G943="w",Parameter!$B$15,Parameter!$D$15))/IF($G943="w",Parameter!$C$15,Parameter!$E$15)))</f>
        <v>0</v>
      </c>
      <c r="AF943" s="32"/>
      <c r="AG943" s="55">
        <f>IF(AF943=0,0,TRUNC((SQRT(AF943)- IF($G943="w",Parameter!$B$12,Parameter!$D$12))/IF($G943="w",Parameter!$C$12,Parameter!$E$12)))</f>
        <v>0</v>
      </c>
      <c r="AH943" s="60">
        <f t="shared" si="197"/>
        <v>0</v>
      </c>
      <c r="AI943" s="61">
        <f>LOOKUP($F943,Urkunde!$A$2:$A$16,IF($G943="w",Urkunde!$B$2:$B$16,Urkunde!$D$2:$D$16))</f>
        <v>0</v>
      </c>
      <c r="AJ943" s="61">
        <f>LOOKUP($F943,Urkunde!$A$2:$A$16,IF($G943="w",Urkunde!$C$2:$C$16,Urkunde!$E$2:$E$16))</f>
        <v>0</v>
      </c>
      <c r="AK943" s="61" t="str">
        <f t="shared" si="198"/>
        <v>-</v>
      </c>
      <c r="AL943" s="29">
        <f t="shared" si="199"/>
        <v>0</v>
      </c>
      <c r="AM943" s="21">
        <f t="shared" si="200"/>
        <v>0</v>
      </c>
      <c r="AN943" s="21">
        <f t="shared" si="201"/>
        <v>0</v>
      </c>
      <c r="AO943" s="21">
        <f t="shared" si="202"/>
        <v>0</v>
      </c>
      <c r="AP943" s="21">
        <f t="shared" si="203"/>
        <v>0</v>
      </c>
      <c r="AQ943" s="21">
        <f t="shared" si="204"/>
        <v>0</v>
      </c>
      <c r="AR943" s="21">
        <f t="shared" si="205"/>
        <v>0</v>
      </c>
      <c r="AS943" s="21">
        <f t="shared" si="206"/>
        <v>0</v>
      </c>
      <c r="AT943" s="21">
        <f t="shared" si="207"/>
        <v>0</v>
      </c>
      <c r="AU943" s="21">
        <f t="shared" si="208"/>
        <v>0</v>
      </c>
      <c r="AV943" s="21">
        <f t="shared" si="209"/>
        <v>0</v>
      </c>
    </row>
    <row r="944" spans="1:48" ht="15.6" x14ac:dyDescent="0.3">
      <c r="A944" s="51"/>
      <c r="B944" s="50"/>
      <c r="C944" s="96"/>
      <c r="D944" s="96"/>
      <c r="E944" s="49"/>
      <c r="F944" s="52">
        <f t="shared" si="196"/>
        <v>0</v>
      </c>
      <c r="G944" s="48"/>
      <c r="H944" s="38"/>
      <c r="I944" s="54">
        <f>IF(H944=0,0,TRUNC((50/(H944+0.24)- IF($G944="w",Parameter!$B$3,Parameter!$D$3))/IF($G944="w",Parameter!$C$3,Parameter!$E$3)))</f>
        <v>0</v>
      </c>
      <c r="J944" s="105"/>
      <c r="K944" s="54">
        <f>IF(J944=0,0,TRUNC((75/(J944+0.24)- IF($G944="w",Parameter!$B$3,Parameter!$D$3))/IF($G944="w",Parameter!$C$3,Parameter!$E$3)))</f>
        <v>0</v>
      </c>
      <c r="L944" s="105"/>
      <c r="M944" s="54">
        <f>IF(L944=0,0,TRUNC((100/(L944+0.24)- IF($G944="w",Parameter!$B$3,Parameter!$D$3))/IF($G944="w",Parameter!$C$3,Parameter!$E$3)))</f>
        <v>0</v>
      </c>
      <c r="N944" s="80"/>
      <c r="O944" s="79" t="s">
        <v>44</v>
      </c>
      <c r="P944" s="81"/>
      <c r="Q944" s="54">
        <f>IF($G944="m",0,IF(AND($P944=0,$N944=0),0,TRUNC((800/($N944*60+$P944)-IF($G944="w",Parameter!$B$6,Parameter!$D$6))/IF($G944="w",Parameter!$C$6,Parameter!$E$6))))</f>
        <v>0</v>
      </c>
      <c r="R944" s="106"/>
      <c r="S944" s="73">
        <f>IF(R944=0,0,TRUNC((2000/(R944)- IF(Q944="w",Parameter!$B$6,Parameter!$D$6))/IF(Q944="w",Parameter!$C$6,Parameter!$E$6)))</f>
        <v>0</v>
      </c>
      <c r="T944" s="106"/>
      <c r="U944" s="73">
        <f>IF(T944=0,0,TRUNC((2000/(T944)- IF(Q944="w",Parameter!$B$3,Parameter!$D$3))/IF(Q944="w",Parameter!$C$3,Parameter!$E$3)))</f>
        <v>0</v>
      </c>
      <c r="V944" s="80"/>
      <c r="W944" s="79" t="s">
        <v>44</v>
      </c>
      <c r="X944" s="81"/>
      <c r="Y944" s="54">
        <f>IF($G944="w",0,IF(AND($V944=0,$X944=0),0,TRUNC((1000/($V944*60+$X944)-IF($G944="w",Parameter!$B$6,Parameter!$D$6))/IF($G944="w",Parameter!$C$6,Parameter!$E$6))))</f>
        <v>0</v>
      </c>
      <c r="Z944" s="37"/>
      <c r="AA944" s="104">
        <f>IF(Z944=0,0,TRUNC((SQRT(Z944)- IF($G944="w",Parameter!$B$11,Parameter!$D$11))/IF($G944="w",Parameter!$C$11,Parameter!$E$11)))</f>
        <v>0</v>
      </c>
      <c r="AB944" s="105"/>
      <c r="AC944" s="104">
        <f>IF(AB944=0,0,TRUNC((SQRT(AB944)- IF($G944="w",Parameter!$B$10,Parameter!$D$10))/IF($G944="w",Parameter!$C$10,Parameter!$E$10)))</f>
        <v>0</v>
      </c>
      <c r="AD944" s="38"/>
      <c r="AE944" s="55">
        <f>IF(AD944=0,0,TRUNC((SQRT(AD944)- IF($G944="w",Parameter!$B$15,Parameter!$D$15))/IF($G944="w",Parameter!$C$15,Parameter!$E$15)))</f>
        <v>0</v>
      </c>
      <c r="AF944" s="32"/>
      <c r="AG944" s="55">
        <f>IF(AF944=0,0,TRUNC((SQRT(AF944)- IF($G944="w",Parameter!$B$12,Parameter!$D$12))/IF($G944="w",Parameter!$C$12,Parameter!$E$12)))</f>
        <v>0</v>
      </c>
      <c r="AH944" s="60">
        <f t="shared" si="197"/>
        <v>0</v>
      </c>
      <c r="AI944" s="61">
        <f>LOOKUP($F944,Urkunde!$A$2:$A$16,IF($G944="w",Urkunde!$B$2:$B$16,Urkunde!$D$2:$D$16))</f>
        <v>0</v>
      </c>
      <c r="AJ944" s="61">
        <f>LOOKUP($F944,Urkunde!$A$2:$A$16,IF($G944="w",Urkunde!$C$2:$C$16,Urkunde!$E$2:$E$16))</f>
        <v>0</v>
      </c>
      <c r="AK944" s="61" t="str">
        <f t="shared" si="198"/>
        <v>-</v>
      </c>
      <c r="AL944" s="29">
        <f t="shared" si="199"/>
        <v>0</v>
      </c>
      <c r="AM944" s="21">
        <f t="shared" si="200"/>
        <v>0</v>
      </c>
      <c r="AN944" s="21">
        <f t="shared" si="201"/>
        <v>0</v>
      </c>
      <c r="AO944" s="21">
        <f t="shared" si="202"/>
        <v>0</v>
      </c>
      <c r="AP944" s="21">
        <f t="shared" si="203"/>
        <v>0</v>
      </c>
      <c r="AQ944" s="21">
        <f t="shared" si="204"/>
        <v>0</v>
      </c>
      <c r="AR944" s="21">
        <f t="shared" si="205"/>
        <v>0</v>
      </c>
      <c r="AS944" s="21">
        <f t="shared" si="206"/>
        <v>0</v>
      </c>
      <c r="AT944" s="21">
        <f t="shared" si="207"/>
        <v>0</v>
      </c>
      <c r="AU944" s="21">
        <f t="shared" si="208"/>
        <v>0</v>
      </c>
      <c r="AV944" s="21">
        <f t="shared" si="209"/>
        <v>0</v>
      </c>
    </row>
    <row r="945" spans="1:48" ht="15.6" x14ac:dyDescent="0.3">
      <c r="A945" s="51"/>
      <c r="B945" s="50"/>
      <c r="C945" s="96"/>
      <c r="D945" s="96"/>
      <c r="E945" s="49"/>
      <c r="F945" s="52">
        <f t="shared" si="196"/>
        <v>0</v>
      </c>
      <c r="G945" s="48"/>
      <c r="H945" s="38"/>
      <c r="I945" s="54">
        <f>IF(H945=0,0,TRUNC((50/(H945+0.24)- IF($G945="w",Parameter!$B$3,Parameter!$D$3))/IF($G945="w",Parameter!$C$3,Parameter!$E$3)))</f>
        <v>0</v>
      </c>
      <c r="J945" s="105"/>
      <c r="K945" s="54">
        <f>IF(J945=0,0,TRUNC((75/(J945+0.24)- IF($G945="w",Parameter!$B$3,Parameter!$D$3))/IF($G945="w",Parameter!$C$3,Parameter!$E$3)))</f>
        <v>0</v>
      </c>
      <c r="L945" s="105"/>
      <c r="M945" s="54">
        <f>IF(L945=0,0,TRUNC((100/(L945+0.24)- IF($G945="w",Parameter!$B$3,Parameter!$D$3))/IF($G945="w",Parameter!$C$3,Parameter!$E$3)))</f>
        <v>0</v>
      </c>
      <c r="N945" s="80"/>
      <c r="O945" s="79" t="s">
        <v>44</v>
      </c>
      <c r="P945" s="81"/>
      <c r="Q945" s="54">
        <f>IF($G945="m",0,IF(AND($P945=0,$N945=0),0,TRUNC((800/($N945*60+$P945)-IF($G945="w",Parameter!$B$6,Parameter!$D$6))/IF($G945="w",Parameter!$C$6,Parameter!$E$6))))</f>
        <v>0</v>
      </c>
      <c r="R945" s="106"/>
      <c r="S945" s="73">
        <f>IF(R945=0,0,TRUNC((2000/(R945)- IF(Q945="w",Parameter!$B$6,Parameter!$D$6))/IF(Q945="w",Parameter!$C$6,Parameter!$E$6)))</f>
        <v>0</v>
      </c>
      <c r="T945" s="106"/>
      <c r="U945" s="73">
        <f>IF(T945=0,0,TRUNC((2000/(T945)- IF(Q945="w",Parameter!$B$3,Parameter!$D$3))/IF(Q945="w",Parameter!$C$3,Parameter!$E$3)))</f>
        <v>0</v>
      </c>
      <c r="V945" s="80"/>
      <c r="W945" s="79" t="s">
        <v>44</v>
      </c>
      <c r="X945" s="81"/>
      <c r="Y945" s="54">
        <f>IF($G945="w",0,IF(AND($V945=0,$X945=0),0,TRUNC((1000/($V945*60+$X945)-IF($G945="w",Parameter!$B$6,Parameter!$D$6))/IF($G945="w",Parameter!$C$6,Parameter!$E$6))))</f>
        <v>0</v>
      </c>
      <c r="Z945" s="37"/>
      <c r="AA945" s="104">
        <f>IF(Z945=0,0,TRUNC((SQRT(Z945)- IF($G945="w",Parameter!$B$11,Parameter!$D$11))/IF($G945="w",Parameter!$C$11,Parameter!$E$11)))</f>
        <v>0</v>
      </c>
      <c r="AB945" s="105"/>
      <c r="AC945" s="104">
        <f>IF(AB945=0,0,TRUNC((SQRT(AB945)- IF($G945="w",Parameter!$B$10,Parameter!$D$10))/IF($G945="w",Parameter!$C$10,Parameter!$E$10)))</f>
        <v>0</v>
      </c>
      <c r="AD945" s="38"/>
      <c r="AE945" s="55">
        <f>IF(AD945=0,0,TRUNC((SQRT(AD945)- IF($G945="w",Parameter!$B$15,Parameter!$D$15))/IF($G945="w",Parameter!$C$15,Parameter!$E$15)))</f>
        <v>0</v>
      </c>
      <c r="AF945" s="32"/>
      <c r="AG945" s="55">
        <f>IF(AF945=0,0,TRUNC((SQRT(AF945)- IF($G945="w",Parameter!$B$12,Parameter!$D$12))/IF($G945="w",Parameter!$C$12,Parameter!$E$12)))</f>
        <v>0</v>
      </c>
      <c r="AH945" s="60">
        <f t="shared" si="197"/>
        <v>0</v>
      </c>
      <c r="AI945" s="61">
        <f>LOOKUP($F945,Urkunde!$A$2:$A$16,IF($G945="w",Urkunde!$B$2:$B$16,Urkunde!$D$2:$D$16))</f>
        <v>0</v>
      </c>
      <c r="AJ945" s="61">
        <f>LOOKUP($F945,Urkunde!$A$2:$A$16,IF($G945="w",Urkunde!$C$2:$C$16,Urkunde!$E$2:$E$16))</f>
        <v>0</v>
      </c>
      <c r="AK945" s="61" t="str">
        <f t="shared" si="198"/>
        <v>-</v>
      </c>
      <c r="AL945" s="29">
        <f t="shared" si="199"/>
        <v>0</v>
      </c>
      <c r="AM945" s="21">
        <f t="shared" si="200"/>
        <v>0</v>
      </c>
      <c r="AN945" s="21">
        <f t="shared" si="201"/>
        <v>0</v>
      </c>
      <c r="AO945" s="21">
        <f t="shared" si="202"/>
        <v>0</v>
      </c>
      <c r="AP945" s="21">
        <f t="shared" si="203"/>
        <v>0</v>
      </c>
      <c r="AQ945" s="21">
        <f t="shared" si="204"/>
        <v>0</v>
      </c>
      <c r="AR945" s="21">
        <f t="shared" si="205"/>
        <v>0</v>
      </c>
      <c r="AS945" s="21">
        <f t="shared" si="206"/>
        <v>0</v>
      </c>
      <c r="AT945" s="21">
        <f t="shared" si="207"/>
        <v>0</v>
      </c>
      <c r="AU945" s="21">
        <f t="shared" si="208"/>
        <v>0</v>
      </c>
      <c r="AV945" s="21">
        <f t="shared" si="209"/>
        <v>0</v>
      </c>
    </row>
    <row r="946" spans="1:48" ht="15.6" x14ac:dyDescent="0.3">
      <c r="A946" s="51"/>
      <c r="B946" s="50"/>
      <c r="C946" s="96"/>
      <c r="D946" s="96"/>
      <c r="E946" s="49"/>
      <c r="F946" s="52">
        <f t="shared" si="196"/>
        <v>0</v>
      </c>
      <c r="G946" s="48"/>
      <c r="H946" s="38"/>
      <c r="I946" s="54">
        <f>IF(H946=0,0,TRUNC((50/(H946+0.24)- IF($G946="w",Parameter!$B$3,Parameter!$D$3))/IF($G946="w",Parameter!$C$3,Parameter!$E$3)))</f>
        <v>0</v>
      </c>
      <c r="J946" s="105"/>
      <c r="K946" s="54">
        <f>IF(J946=0,0,TRUNC((75/(J946+0.24)- IF($G946="w",Parameter!$B$3,Parameter!$D$3))/IF($G946="w",Parameter!$C$3,Parameter!$E$3)))</f>
        <v>0</v>
      </c>
      <c r="L946" s="105"/>
      <c r="M946" s="54">
        <f>IF(L946=0,0,TRUNC((100/(L946+0.24)- IF($G946="w",Parameter!$B$3,Parameter!$D$3))/IF($G946="w",Parameter!$C$3,Parameter!$E$3)))</f>
        <v>0</v>
      </c>
      <c r="N946" s="80"/>
      <c r="O946" s="79" t="s">
        <v>44</v>
      </c>
      <c r="P946" s="81"/>
      <c r="Q946" s="54">
        <f>IF($G946="m",0,IF(AND($P946=0,$N946=0),0,TRUNC((800/($N946*60+$P946)-IF($G946="w",Parameter!$B$6,Parameter!$D$6))/IF($G946="w",Parameter!$C$6,Parameter!$E$6))))</f>
        <v>0</v>
      </c>
      <c r="R946" s="106"/>
      <c r="S946" s="73">
        <f>IF(R946=0,0,TRUNC((2000/(R946)- IF(Q946="w",Parameter!$B$6,Parameter!$D$6))/IF(Q946="w",Parameter!$C$6,Parameter!$E$6)))</f>
        <v>0</v>
      </c>
      <c r="T946" s="106"/>
      <c r="U946" s="73">
        <f>IF(T946=0,0,TRUNC((2000/(T946)- IF(Q946="w",Parameter!$B$3,Parameter!$D$3))/IF(Q946="w",Parameter!$C$3,Parameter!$E$3)))</f>
        <v>0</v>
      </c>
      <c r="V946" s="80"/>
      <c r="W946" s="79" t="s">
        <v>44</v>
      </c>
      <c r="X946" s="81"/>
      <c r="Y946" s="54">
        <f>IF($G946="w",0,IF(AND($V946=0,$X946=0),0,TRUNC((1000/($V946*60+$X946)-IF($G946="w",Parameter!$B$6,Parameter!$D$6))/IF($G946="w",Parameter!$C$6,Parameter!$E$6))))</f>
        <v>0</v>
      </c>
      <c r="Z946" s="37"/>
      <c r="AA946" s="104">
        <f>IF(Z946=0,0,TRUNC((SQRT(Z946)- IF($G946="w",Parameter!$B$11,Parameter!$D$11))/IF($G946="w",Parameter!$C$11,Parameter!$E$11)))</f>
        <v>0</v>
      </c>
      <c r="AB946" s="105"/>
      <c r="AC946" s="104">
        <f>IF(AB946=0,0,TRUNC((SQRT(AB946)- IF($G946="w",Parameter!$B$10,Parameter!$D$10))/IF($G946="w",Parameter!$C$10,Parameter!$E$10)))</f>
        <v>0</v>
      </c>
      <c r="AD946" s="38"/>
      <c r="AE946" s="55">
        <f>IF(AD946=0,0,TRUNC((SQRT(AD946)- IF($G946="w",Parameter!$B$15,Parameter!$D$15))/IF($G946="w",Parameter!$C$15,Parameter!$E$15)))</f>
        <v>0</v>
      </c>
      <c r="AF946" s="32"/>
      <c r="AG946" s="55">
        <f>IF(AF946=0,0,TRUNC((SQRT(AF946)- IF($G946="w",Parameter!$B$12,Parameter!$D$12))/IF($G946="w",Parameter!$C$12,Parameter!$E$12)))</f>
        <v>0</v>
      </c>
      <c r="AH946" s="60">
        <f t="shared" si="197"/>
        <v>0</v>
      </c>
      <c r="AI946" s="61">
        <f>LOOKUP($F946,Urkunde!$A$2:$A$16,IF($G946="w",Urkunde!$B$2:$B$16,Urkunde!$D$2:$D$16))</f>
        <v>0</v>
      </c>
      <c r="AJ946" s="61">
        <f>LOOKUP($F946,Urkunde!$A$2:$A$16,IF($G946="w",Urkunde!$C$2:$C$16,Urkunde!$E$2:$E$16))</f>
        <v>0</v>
      </c>
      <c r="AK946" s="61" t="str">
        <f t="shared" si="198"/>
        <v>-</v>
      </c>
      <c r="AL946" s="29">
        <f t="shared" si="199"/>
        <v>0</v>
      </c>
      <c r="AM946" s="21">
        <f t="shared" si="200"/>
        <v>0</v>
      </c>
      <c r="AN946" s="21">
        <f t="shared" si="201"/>
        <v>0</v>
      </c>
      <c r="AO946" s="21">
        <f t="shared" si="202"/>
        <v>0</v>
      </c>
      <c r="AP946" s="21">
        <f t="shared" si="203"/>
        <v>0</v>
      </c>
      <c r="AQ946" s="21">
        <f t="shared" si="204"/>
        <v>0</v>
      </c>
      <c r="AR946" s="21">
        <f t="shared" si="205"/>
        <v>0</v>
      </c>
      <c r="AS946" s="21">
        <f t="shared" si="206"/>
        <v>0</v>
      </c>
      <c r="AT946" s="21">
        <f t="shared" si="207"/>
        <v>0</v>
      </c>
      <c r="AU946" s="21">
        <f t="shared" si="208"/>
        <v>0</v>
      </c>
      <c r="AV946" s="21">
        <f t="shared" si="209"/>
        <v>0</v>
      </c>
    </row>
    <row r="947" spans="1:48" ht="15.6" x14ac:dyDescent="0.3">
      <c r="A947" s="51"/>
      <c r="B947" s="50"/>
      <c r="C947" s="96"/>
      <c r="D947" s="96"/>
      <c r="E947" s="49"/>
      <c r="F947" s="52">
        <f t="shared" si="196"/>
        <v>0</v>
      </c>
      <c r="G947" s="48"/>
      <c r="H947" s="38"/>
      <c r="I947" s="54">
        <f>IF(H947=0,0,TRUNC((50/(H947+0.24)- IF($G947="w",Parameter!$B$3,Parameter!$D$3))/IF($G947="w",Parameter!$C$3,Parameter!$E$3)))</f>
        <v>0</v>
      </c>
      <c r="J947" s="105"/>
      <c r="K947" s="54">
        <f>IF(J947=0,0,TRUNC((75/(J947+0.24)- IF($G947="w",Parameter!$B$3,Parameter!$D$3))/IF($G947="w",Parameter!$C$3,Parameter!$E$3)))</f>
        <v>0</v>
      </c>
      <c r="L947" s="105"/>
      <c r="M947" s="54">
        <f>IF(L947=0,0,TRUNC((100/(L947+0.24)- IF($G947="w",Parameter!$B$3,Parameter!$D$3))/IF($G947="w",Parameter!$C$3,Parameter!$E$3)))</f>
        <v>0</v>
      </c>
      <c r="N947" s="80"/>
      <c r="O947" s="79" t="s">
        <v>44</v>
      </c>
      <c r="P947" s="81"/>
      <c r="Q947" s="54">
        <f>IF($G947="m",0,IF(AND($P947=0,$N947=0),0,TRUNC((800/($N947*60+$P947)-IF($G947="w",Parameter!$B$6,Parameter!$D$6))/IF($G947="w",Parameter!$C$6,Parameter!$E$6))))</f>
        <v>0</v>
      </c>
      <c r="R947" s="106"/>
      <c r="S947" s="73">
        <f>IF(R947=0,0,TRUNC((2000/(R947)- IF(Q947="w",Parameter!$B$6,Parameter!$D$6))/IF(Q947="w",Parameter!$C$6,Parameter!$E$6)))</f>
        <v>0</v>
      </c>
      <c r="T947" s="106"/>
      <c r="U947" s="73">
        <f>IF(T947=0,0,TRUNC((2000/(T947)- IF(Q947="w",Parameter!$B$3,Parameter!$D$3))/IF(Q947="w",Parameter!$C$3,Parameter!$E$3)))</f>
        <v>0</v>
      </c>
      <c r="V947" s="80"/>
      <c r="W947" s="79" t="s">
        <v>44</v>
      </c>
      <c r="X947" s="81"/>
      <c r="Y947" s="54">
        <f>IF($G947="w",0,IF(AND($V947=0,$X947=0),0,TRUNC((1000/($V947*60+$X947)-IF($G947="w",Parameter!$B$6,Parameter!$D$6))/IF($G947="w",Parameter!$C$6,Parameter!$E$6))))</f>
        <v>0</v>
      </c>
      <c r="Z947" s="37"/>
      <c r="AA947" s="104">
        <f>IF(Z947=0,0,TRUNC((SQRT(Z947)- IF($G947="w",Parameter!$B$11,Parameter!$D$11))/IF($G947="w",Parameter!$C$11,Parameter!$E$11)))</f>
        <v>0</v>
      </c>
      <c r="AB947" s="105"/>
      <c r="AC947" s="104">
        <f>IF(AB947=0,0,TRUNC((SQRT(AB947)- IF($G947="w",Parameter!$B$10,Parameter!$D$10))/IF($G947="w",Parameter!$C$10,Parameter!$E$10)))</f>
        <v>0</v>
      </c>
      <c r="AD947" s="38"/>
      <c r="AE947" s="55">
        <f>IF(AD947=0,0,TRUNC((SQRT(AD947)- IF($G947="w",Parameter!$B$15,Parameter!$D$15))/IF($G947="w",Parameter!$C$15,Parameter!$E$15)))</f>
        <v>0</v>
      </c>
      <c r="AF947" s="32"/>
      <c r="AG947" s="55">
        <f>IF(AF947=0,0,TRUNC((SQRT(AF947)- IF($G947="w",Parameter!$B$12,Parameter!$D$12))/IF($G947="w",Parameter!$C$12,Parameter!$E$12)))</f>
        <v>0</v>
      </c>
      <c r="AH947" s="60">
        <f t="shared" si="197"/>
        <v>0</v>
      </c>
      <c r="AI947" s="61">
        <f>LOOKUP($F947,Urkunde!$A$2:$A$16,IF($G947="w",Urkunde!$B$2:$B$16,Urkunde!$D$2:$D$16))</f>
        <v>0</v>
      </c>
      <c r="AJ947" s="61">
        <f>LOOKUP($F947,Urkunde!$A$2:$A$16,IF($G947="w",Urkunde!$C$2:$C$16,Urkunde!$E$2:$E$16))</f>
        <v>0</v>
      </c>
      <c r="AK947" s="61" t="str">
        <f t="shared" si="198"/>
        <v>-</v>
      </c>
      <c r="AL947" s="29">
        <f t="shared" si="199"/>
        <v>0</v>
      </c>
      <c r="AM947" s="21">
        <f t="shared" si="200"/>
        <v>0</v>
      </c>
      <c r="AN947" s="21">
        <f t="shared" si="201"/>
        <v>0</v>
      </c>
      <c r="AO947" s="21">
        <f t="shared" si="202"/>
        <v>0</v>
      </c>
      <c r="AP947" s="21">
        <f t="shared" si="203"/>
        <v>0</v>
      </c>
      <c r="AQ947" s="21">
        <f t="shared" si="204"/>
        <v>0</v>
      </c>
      <c r="AR947" s="21">
        <f t="shared" si="205"/>
        <v>0</v>
      </c>
      <c r="AS947" s="21">
        <f t="shared" si="206"/>
        <v>0</v>
      </c>
      <c r="AT947" s="21">
        <f t="shared" si="207"/>
        <v>0</v>
      </c>
      <c r="AU947" s="21">
        <f t="shared" si="208"/>
        <v>0</v>
      </c>
      <c r="AV947" s="21">
        <f t="shared" si="209"/>
        <v>0</v>
      </c>
    </row>
    <row r="948" spans="1:48" ht="15.6" x14ac:dyDescent="0.3">
      <c r="A948" s="51"/>
      <c r="B948" s="50"/>
      <c r="C948" s="96"/>
      <c r="D948" s="96"/>
      <c r="E948" s="49"/>
      <c r="F948" s="52">
        <f t="shared" si="196"/>
        <v>0</v>
      </c>
      <c r="G948" s="48"/>
      <c r="H948" s="38"/>
      <c r="I948" s="54">
        <f>IF(H948=0,0,TRUNC((50/(H948+0.24)- IF($G948="w",Parameter!$B$3,Parameter!$D$3))/IF($G948="w",Parameter!$C$3,Parameter!$E$3)))</f>
        <v>0</v>
      </c>
      <c r="J948" s="105"/>
      <c r="K948" s="54">
        <f>IF(J948=0,0,TRUNC((75/(J948+0.24)- IF($G948="w",Parameter!$B$3,Parameter!$D$3))/IF($G948="w",Parameter!$C$3,Parameter!$E$3)))</f>
        <v>0</v>
      </c>
      <c r="L948" s="105"/>
      <c r="M948" s="54">
        <f>IF(L948=0,0,TRUNC((100/(L948+0.24)- IF($G948="w",Parameter!$B$3,Parameter!$D$3))/IF($G948="w",Parameter!$C$3,Parameter!$E$3)))</f>
        <v>0</v>
      </c>
      <c r="N948" s="80"/>
      <c r="O948" s="79" t="s">
        <v>44</v>
      </c>
      <c r="P948" s="81"/>
      <c r="Q948" s="54">
        <f>IF($G948="m",0,IF(AND($P948=0,$N948=0),0,TRUNC((800/($N948*60+$P948)-IF($G948="w",Parameter!$B$6,Parameter!$D$6))/IF($G948="w",Parameter!$C$6,Parameter!$E$6))))</f>
        <v>0</v>
      </c>
      <c r="R948" s="106"/>
      <c r="S948" s="73">
        <f>IF(R948=0,0,TRUNC((2000/(R948)- IF(Q948="w",Parameter!$B$6,Parameter!$D$6))/IF(Q948="w",Parameter!$C$6,Parameter!$E$6)))</f>
        <v>0</v>
      </c>
      <c r="T948" s="106"/>
      <c r="U948" s="73">
        <f>IF(T948=0,0,TRUNC((2000/(T948)- IF(Q948="w",Parameter!$B$3,Parameter!$D$3))/IF(Q948="w",Parameter!$C$3,Parameter!$E$3)))</f>
        <v>0</v>
      </c>
      <c r="V948" s="80"/>
      <c r="W948" s="79" t="s">
        <v>44</v>
      </c>
      <c r="X948" s="81"/>
      <c r="Y948" s="54">
        <f>IF($G948="w",0,IF(AND($V948=0,$X948=0),0,TRUNC((1000/($V948*60+$X948)-IF($G948="w",Parameter!$B$6,Parameter!$D$6))/IF($G948="w",Parameter!$C$6,Parameter!$E$6))))</f>
        <v>0</v>
      </c>
      <c r="Z948" s="37"/>
      <c r="AA948" s="104">
        <f>IF(Z948=0,0,TRUNC((SQRT(Z948)- IF($G948="w",Parameter!$B$11,Parameter!$D$11))/IF($G948="w",Parameter!$C$11,Parameter!$E$11)))</f>
        <v>0</v>
      </c>
      <c r="AB948" s="105"/>
      <c r="AC948" s="104">
        <f>IF(AB948=0,0,TRUNC((SQRT(AB948)- IF($G948="w",Parameter!$B$10,Parameter!$D$10))/IF($G948="w",Parameter!$C$10,Parameter!$E$10)))</f>
        <v>0</v>
      </c>
      <c r="AD948" s="38"/>
      <c r="AE948" s="55">
        <f>IF(AD948=0,0,TRUNC((SQRT(AD948)- IF($G948="w",Parameter!$B$15,Parameter!$D$15))/IF($G948="w",Parameter!$C$15,Parameter!$E$15)))</f>
        <v>0</v>
      </c>
      <c r="AF948" s="32"/>
      <c r="AG948" s="55">
        <f>IF(AF948=0,0,TRUNC((SQRT(AF948)- IF($G948="w",Parameter!$B$12,Parameter!$D$12))/IF($G948="w",Parameter!$C$12,Parameter!$E$12)))</f>
        <v>0</v>
      </c>
      <c r="AH948" s="60">
        <f t="shared" si="197"/>
        <v>0</v>
      </c>
      <c r="AI948" s="61">
        <f>LOOKUP($F948,Urkunde!$A$2:$A$16,IF($G948="w",Urkunde!$B$2:$B$16,Urkunde!$D$2:$D$16))</f>
        <v>0</v>
      </c>
      <c r="AJ948" s="61">
        <f>LOOKUP($F948,Urkunde!$A$2:$A$16,IF($G948="w",Urkunde!$C$2:$C$16,Urkunde!$E$2:$E$16))</f>
        <v>0</v>
      </c>
      <c r="AK948" s="61" t="str">
        <f t="shared" si="198"/>
        <v>-</v>
      </c>
      <c r="AL948" s="29">
        <f t="shared" si="199"/>
        <v>0</v>
      </c>
      <c r="AM948" s="21">
        <f t="shared" si="200"/>
        <v>0</v>
      </c>
      <c r="AN948" s="21">
        <f t="shared" si="201"/>
        <v>0</v>
      </c>
      <c r="AO948" s="21">
        <f t="shared" si="202"/>
        <v>0</v>
      </c>
      <c r="AP948" s="21">
        <f t="shared" si="203"/>
        <v>0</v>
      </c>
      <c r="AQ948" s="21">
        <f t="shared" si="204"/>
        <v>0</v>
      </c>
      <c r="AR948" s="21">
        <f t="shared" si="205"/>
        <v>0</v>
      </c>
      <c r="AS948" s="21">
        <f t="shared" si="206"/>
        <v>0</v>
      </c>
      <c r="AT948" s="21">
        <f t="shared" si="207"/>
        <v>0</v>
      </c>
      <c r="AU948" s="21">
        <f t="shared" si="208"/>
        <v>0</v>
      </c>
      <c r="AV948" s="21">
        <f t="shared" si="209"/>
        <v>0</v>
      </c>
    </row>
    <row r="949" spans="1:48" ht="15.6" x14ac:dyDescent="0.3">
      <c r="A949" s="51"/>
      <c r="B949" s="50"/>
      <c r="C949" s="96"/>
      <c r="D949" s="96"/>
      <c r="E949" s="49"/>
      <c r="F949" s="52">
        <f t="shared" si="196"/>
        <v>0</v>
      </c>
      <c r="G949" s="48"/>
      <c r="H949" s="38"/>
      <c r="I949" s="54">
        <f>IF(H949=0,0,TRUNC((50/(H949+0.24)- IF($G949="w",Parameter!$B$3,Parameter!$D$3))/IF($G949="w",Parameter!$C$3,Parameter!$E$3)))</f>
        <v>0</v>
      </c>
      <c r="J949" s="105"/>
      <c r="K949" s="54">
        <f>IF(J949=0,0,TRUNC((75/(J949+0.24)- IF($G949="w",Parameter!$B$3,Parameter!$D$3))/IF($G949="w",Parameter!$C$3,Parameter!$E$3)))</f>
        <v>0</v>
      </c>
      <c r="L949" s="105"/>
      <c r="M949" s="54">
        <f>IF(L949=0,0,TRUNC((100/(L949+0.24)- IF($G949="w",Parameter!$B$3,Parameter!$D$3))/IF($G949="w",Parameter!$C$3,Parameter!$E$3)))</f>
        <v>0</v>
      </c>
      <c r="N949" s="80"/>
      <c r="O949" s="79" t="s">
        <v>44</v>
      </c>
      <c r="P949" s="81"/>
      <c r="Q949" s="54">
        <f>IF($G949="m",0,IF(AND($P949=0,$N949=0),0,TRUNC((800/($N949*60+$P949)-IF($G949="w",Parameter!$B$6,Parameter!$D$6))/IF($G949="w",Parameter!$C$6,Parameter!$E$6))))</f>
        <v>0</v>
      </c>
      <c r="R949" s="106"/>
      <c r="S949" s="73">
        <f>IF(R949=0,0,TRUNC((2000/(R949)- IF(Q949="w",Parameter!$B$6,Parameter!$D$6))/IF(Q949="w",Parameter!$C$6,Parameter!$E$6)))</f>
        <v>0</v>
      </c>
      <c r="T949" s="106"/>
      <c r="U949" s="73">
        <f>IF(T949=0,0,TRUNC((2000/(T949)- IF(Q949="w",Parameter!$B$3,Parameter!$D$3))/IF(Q949="w",Parameter!$C$3,Parameter!$E$3)))</f>
        <v>0</v>
      </c>
      <c r="V949" s="80"/>
      <c r="W949" s="79" t="s">
        <v>44</v>
      </c>
      <c r="X949" s="81"/>
      <c r="Y949" s="54">
        <f>IF($G949="w",0,IF(AND($V949=0,$X949=0),0,TRUNC((1000/($V949*60+$X949)-IF($G949="w",Parameter!$B$6,Parameter!$D$6))/IF($G949="w",Parameter!$C$6,Parameter!$E$6))))</f>
        <v>0</v>
      </c>
      <c r="Z949" s="37"/>
      <c r="AA949" s="104">
        <f>IF(Z949=0,0,TRUNC((SQRT(Z949)- IF($G949="w",Parameter!$B$11,Parameter!$D$11))/IF($G949="w",Parameter!$C$11,Parameter!$E$11)))</f>
        <v>0</v>
      </c>
      <c r="AB949" s="105"/>
      <c r="AC949" s="104">
        <f>IF(AB949=0,0,TRUNC((SQRT(AB949)- IF($G949="w",Parameter!$B$10,Parameter!$D$10))/IF($G949="w",Parameter!$C$10,Parameter!$E$10)))</f>
        <v>0</v>
      </c>
      <c r="AD949" s="38"/>
      <c r="AE949" s="55">
        <f>IF(AD949=0,0,TRUNC((SQRT(AD949)- IF($G949="w",Parameter!$B$15,Parameter!$D$15))/IF($G949="w",Parameter!$C$15,Parameter!$E$15)))</f>
        <v>0</v>
      </c>
      <c r="AF949" s="32"/>
      <c r="AG949" s="55">
        <f>IF(AF949=0,0,TRUNC((SQRT(AF949)- IF($G949="w",Parameter!$B$12,Parameter!$D$12))/IF($G949="w",Parameter!$C$12,Parameter!$E$12)))</f>
        <v>0</v>
      </c>
      <c r="AH949" s="60">
        <f t="shared" si="197"/>
        <v>0</v>
      </c>
      <c r="AI949" s="61">
        <f>LOOKUP($F949,Urkunde!$A$2:$A$16,IF($G949="w",Urkunde!$B$2:$B$16,Urkunde!$D$2:$D$16))</f>
        <v>0</v>
      </c>
      <c r="AJ949" s="61">
        <f>LOOKUP($F949,Urkunde!$A$2:$A$16,IF($G949="w",Urkunde!$C$2:$C$16,Urkunde!$E$2:$E$16))</f>
        <v>0</v>
      </c>
      <c r="AK949" s="61" t="str">
        <f t="shared" si="198"/>
        <v>-</v>
      </c>
      <c r="AL949" s="29">
        <f t="shared" si="199"/>
        <v>0</v>
      </c>
      <c r="AM949" s="21">
        <f t="shared" si="200"/>
        <v>0</v>
      </c>
      <c r="AN949" s="21">
        <f t="shared" si="201"/>
        <v>0</v>
      </c>
      <c r="AO949" s="21">
        <f t="shared" si="202"/>
        <v>0</v>
      </c>
      <c r="AP949" s="21">
        <f t="shared" si="203"/>
        <v>0</v>
      </c>
      <c r="AQ949" s="21">
        <f t="shared" si="204"/>
        <v>0</v>
      </c>
      <c r="AR949" s="21">
        <f t="shared" si="205"/>
        <v>0</v>
      </c>
      <c r="AS949" s="21">
        <f t="shared" si="206"/>
        <v>0</v>
      </c>
      <c r="AT949" s="21">
        <f t="shared" si="207"/>
        <v>0</v>
      </c>
      <c r="AU949" s="21">
        <f t="shared" si="208"/>
        <v>0</v>
      </c>
      <c r="AV949" s="21">
        <f t="shared" si="209"/>
        <v>0</v>
      </c>
    </row>
    <row r="950" spans="1:48" ht="15.6" x14ac:dyDescent="0.3">
      <c r="A950" s="51"/>
      <c r="B950" s="50"/>
      <c r="C950" s="96"/>
      <c r="D950" s="96"/>
      <c r="E950" s="49"/>
      <c r="F950" s="52">
        <f t="shared" si="196"/>
        <v>0</v>
      </c>
      <c r="G950" s="48"/>
      <c r="H950" s="38"/>
      <c r="I950" s="54">
        <f>IF(H950=0,0,TRUNC((50/(H950+0.24)- IF($G950="w",Parameter!$B$3,Parameter!$D$3))/IF($G950="w",Parameter!$C$3,Parameter!$E$3)))</f>
        <v>0</v>
      </c>
      <c r="J950" s="105"/>
      <c r="K950" s="54">
        <f>IF(J950=0,0,TRUNC((75/(J950+0.24)- IF($G950="w",Parameter!$B$3,Parameter!$D$3))/IF($G950="w",Parameter!$C$3,Parameter!$E$3)))</f>
        <v>0</v>
      </c>
      <c r="L950" s="105"/>
      <c r="M950" s="54">
        <f>IF(L950=0,0,TRUNC((100/(L950+0.24)- IF($G950="w",Parameter!$B$3,Parameter!$D$3))/IF($G950="w",Parameter!$C$3,Parameter!$E$3)))</f>
        <v>0</v>
      </c>
      <c r="N950" s="80"/>
      <c r="O950" s="79" t="s">
        <v>44</v>
      </c>
      <c r="P950" s="81"/>
      <c r="Q950" s="54">
        <f>IF($G950="m",0,IF(AND($P950=0,$N950=0),0,TRUNC((800/($N950*60+$P950)-IF($G950="w",Parameter!$B$6,Parameter!$D$6))/IF($G950="w",Parameter!$C$6,Parameter!$E$6))))</f>
        <v>0</v>
      </c>
      <c r="R950" s="106"/>
      <c r="S950" s="73">
        <f>IF(R950=0,0,TRUNC((2000/(R950)- IF(Q950="w",Parameter!$B$6,Parameter!$D$6))/IF(Q950="w",Parameter!$C$6,Parameter!$E$6)))</f>
        <v>0</v>
      </c>
      <c r="T950" s="106"/>
      <c r="U950" s="73">
        <f>IF(T950=0,0,TRUNC((2000/(T950)- IF(Q950="w",Parameter!$B$3,Parameter!$D$3))/IF(Q950="w",Parameter!$C$3,Parameter!$E$3)))</f>
        <v>0</v>
      </c>
      <c r="V950" s="80"/>
      <c r="W950" s="79" t="s">
        <v>44</v>
      </c>
      <c r="X950" s="81"/>
      <c r="Y950" s="54">
        <f>IF($G950="w",0,IF(AND($V950=0,$X950=0),0,TRUNC((1000/($V950*60+$X950)-IF($G950="w",Parameter!$B$6,Parameter!$D$6))/IF($G950="w",Parameter!$C$6,Parameter!$E$6))))</f>
        <v>0</v>
      </c>
      <c r="Z950" s="37"/>
      <c r="AA950" s="104">
        <f>IF(Z950=0,0,TRUNC((SQRT(Z950)- IF($G950="w",Parameter!$B$11,Parameter!$D$11))/IF($G950="w",Parameter!$C$11,Parameter!$E$11)))</f>
        <v>0</v>
      </c>
      <c r="AB950" s="105"/>
      <c r="AC950" s="104">
        <f>IF(AB950=0,0,TRUNC((SQRT(AB950)- IF($G950="w",Parameter!$B$10,Parameter!$D$10))/IF($G950="w",Parameter!$C$10,Parameter!$E$10)))</f>
        <v>0</v>
      </c>
      <c r="AD950" s="38"/>
      <c r="AE950" s="55">
        <f>IF(AD950=0,0,TRUNC((SQRT(AD950)- IF($G950="w",Parameter!$B$15,Parameter!$D$15))/IF($G950="w",Parameter!$C$15,Parameter!$E$15)))</f>
        <v>0</v>
      </c>
      <c r="AF950" s="32"/>
      <c r="AG950" s="55">
        <f>IF(AF950=0,0,TRUNC((SQRT(AF950)- IF($G950="w",Parameter!$B$12,Parameter!$D$12))/IF($G950="w",Parameter!$C$12,Parameter!$E$12)))</f>
        <v>0</v>
      </c>
      <c r="AH950" s="60">
        <f t="shared" si="197"/>
        <v>0</v>
      </c>
      <c r="AI950" s="61">
        <f>LOOKUP($F950,Urkunde!$A$2:$A$16,IF($G950="w",Urkunde!$B$2:$B$16,Urkunde!$D$2:$D$16))</f>
        <v>0</v>
      </c>
      <c r="AJ950" s="61">
        <f>LOOKUP($F950,Urkunde!$A$2:$A$16,IF($G950="w",Urkunde!$C$2:$C$16,Urkunde!$E$2:$E$16))</f>
        <v>0</v>
      </c>
      <c r="AK950" s="61" t="str">
        <f t="shared" si="198"/>
        <v>-</v>
      </c>
      <c r="AL950" s="29">
        <f t="shared" si="199"/>
        <v>0</v>
      </c>
      <c r="AM950" s="21">
        <f t="shared" si="200"/>
        <v>0</v>
      </c>
      <c r="AN950" s="21">
        <f t="shared" si="201"/>
        <v>0</v>
      </c>
      <c r="AO950" s="21">
        <f t="shared" si="202"/>
        <v>0</v>
      </c>
      <c r="AP950" s="21">
        <f t="shared" si="203"/>
        <v>0</v>
      </c>
      <c r="AQ950" s="21">
        <f t="shared" si="204"/>
        <v>0</v>
      </c>
      <c r="AR950" s="21">
        <f t="shared" si="205"/>
        <v>0</v>
      </c>
      <c r="AS950" s="21">
        <f t="shared" si="206"/>
        <v>0</v>
      </c>
      <c r="AT950" s="21">
        <f t="shared" si="207"/>
        <v>0</v>
      </c>
      <c r="AU950" s="21">
        <f t="shared" si="208"/>
        <v>0</v>
      </c>
      <c r="AV950" s="21">
        <f t="shared" si="209"/>
        <v>0</v>
      </c>
    </row>
    <row r="951" spans="1:48" ht="15.6" x14ac:dyDescent="0.3">
      <c r="A951" s="51"/>
      <c r="B951" s="50"/>
      <c r="C951" s="96"/>
      <c r="D951" s="96"/>
      <c r="E951" s="49"/>
      <c r="F951" s="52">
        <f t="shared" si="196"/>
        <v>0</v>
      </c>
      <c r="G951" s="48"/>
      <c r="H951" s="38"/>
      <c r="I951" s="54">
        <f>IF(H951=0,0,TRUNC((50/(H951+0.24)- IF($G951="w",Parameter!$B$3,Parameter!$D$3))/IF($G951="w",Parameter!$C$3,Parameter!$E$3)))</f>
        <v>0</v>
      </c>
      <c r="J951" s="105"/>
      <c r="K951" s="54">
        <f>IF(J951=0,0,TRUNC((75/(J951+0.24)- IF($G951="w",Parameter!$B$3,Parameter!$D$3))/IF($G951="w",Parameter!$C$3,Parameter!$E$3)))</f>
        <v>0</v>
      </c>
      <c r="L951" s="105"/>
      <c r="M951" s="54">
        <f>IF(L951=0,0,TRUNC((100/(L951+0.24)- IF($G951="w",Parameter!$B$3,Parameter!$D$3))/IF($G951="w",Parameter!$C$3,Parameter!$E$3)))</f>
        <v>0</v>
      </c>
      <c r="N951" s="80"/>
      <c r="O951" s="79" t="s">
        <v>44</v>
      </c>
      <c r="P951" s="81"/>
      <c r="Q951" s="54">
        <f>IF($G951="m",0,IF(AND($P951=0,$N951=0),0,TRUNC((800/($N951*60+$P951)-IF($G951="w",Parameter!$B$6,Parameter!$D$6))/IF($G951="w",Parameter!$C$6,Parameter!$E$6))))</f>
        <v>0</v>
      </c>
      <c r="R951" s="106"/>
      <c r="S951" s="73">
        <f>IF(R951=0,0,TRUNC((2000/(R951)- IF(Q951="w",Parameter!$B$6,Parameter!$D$6))/IF(Q951="w",Parameter!$C$6,Parameter!$E$6)))</f>
        <v>0</v>
      </c>
      <c r="T951" s="106"/>
      <c r="U951" s="73">
        <f>IF(T951=0,0,TRUNC((2000/(T951)- IF(Q951="w",Parameter!$B$3,Parameter!$D$3))/IF(Q951="w",Parameter!$C$3,Parameter!$E$3)))</f>
        <v>0</v>
      </c>
      <c r="V951" s="80"/>
      <c r="W951" s="79" t="s">
        <v>44</v>
      </c>
      <c r="X951" s="81"/>
      <c r="Y951" s="54">
        <f>IF($G951="w",0,IF(AND($V951=0,$X951=0),0,TRUNC((1000/($V951*60+$X951)-IF($G951="w",Parameter!$B$6,Parameter!$D$6))/IF($G951="w",Parameter!$C$6,Parameter!$E$6))))</f>
        <v>0</v>
      </c>
      <c r="Z951" s="37"/>
      <c r="AA951" s="104">
        <f>IF(Z951=0,0,TRUNC((SQRT(Z951)- IF($G951="w",Parameter!$B$11,Parameter!$D$11))/IF($G951="w",Parameter!$C$11,Parameter!$E$11)))</f>
        <v>0</v>
      </c>
      <c r="AB951" s="105"/>
      <c r="AC951" s="104">
        <f>IF(AB951=0,0,TRUNC((SQRT(AB951)- IF($G951="w",Parameter!$B$10,Parameter!$D$10))/IF($G951="w",Parameter!$C$10,Parameter!$E$10)))</f>
        <v>0</v>
      </c>
      <c r="AD951" s="38"/>
      <c r="AE951" s="55">
        <f>IF(AD951=0,0,TRUNC((SQRT(AD951)- IF($G951="w",Parameter!$B$15,Parameter!$D$15))/IF($G951="w",Parameter!$C$15,Parameter!$E$15)))</f>
        <v>0</v>
      </c>
      <c r="AF951" s="32"/>
      <c r="AG951" s="55">
        <f>IF(AF951=0,0,TRUNC((SQRT(AF951)- IF($G951="w",Parameter!$B$12,Parameter!$D$12))/IF($G951="w",Parameter!$C$12,Parameter!$E$12)))</f>
        <v>0</v>
      </c>
      <c r="AH951" s="60">
        <f t="shared" si="197"/>
        <v>0</v>
      </c>
      <c r="AI951" s="61">
        <f>LOOKUP($F951,Urkunde!$A$2:$A$16,IF($G951="w",Urkunde!$B$2:$B$16,Urkunde!$D$2:$D$16))</f>
        <v>0</v>
      </c>
      <c r="AJ951" s="61">
        <f>LOOKUP($F951,Urkunde!$A$2:$A$16,IF($G951="w",Urkunde!$C$2:$C$16,Urkunde!$E$2:$E$16))</f>
        <v>0</v>
      </c>
      <c r="AK951" s="61" t="str">
        <f t="shared" si="198"/>
        <v>-</v>
      </c>
      <c r="AL951" s="29">
        <f t="shared" si="199"/>
        <v>0</v>
      </c>
      <c r="AM951" s="21">
        <f t="shared" si="200"/>
        <v>0</v>
      </c>
      <c r="AN951" s="21">
        <f t="shared" si="201"/>
        <v>0</v>
      </c>
      <c r="AO951" s="21">
        <f t="shared" si="202"/>
        <v>0</v>
      </c>
      <c r="AP951" s="21">
        <f t="shared" si="203"/>
        <v>0</v>
      </c>
      <c r="AQ951" s="21">
        <f t="shared" si="204"/>
        <v>0</v>
      </c>
      <c r="AR951" s="21">
        <f t="shared" si="205"/>
        <v>0</v>
      </c>
      <c r="AS951" s="21">
        <f t="shared" si="206"/>
        <v>0</v>
      </c>
      <c r="AT951" s="21">
        <f t="shared" si="207"/>
        <v>0</v>
      </c>
      <c r="AU951" s="21">
        <f t="shared" si="208"/>
        <v>0</v>
      </c>
      <c r="AV951" s="21">
        <f t="shared" si="209"/>
        <v>0</v>
      </c>
    </row>
    <row r="952" spans="1:48" ht="15.6" x14ac:dyDescent="0.3">
      <c r="A952" s="51"/>
      <c r="B952" s="50"/>
      <c r="C952" s="96"/>
      <c r="D952" s="96"/>
      <c r="E952" s="49"/>
      <c r="F952" s="52">
        <f t="shared" si="196"/>
        <v>0</v>
      </c>
      <c r="G952" s="48"/>
      <c r="H952" s="38"/>
      <c r="I952" s="54">
        <f>IF(H952=0,0,TRUNC((50/(H952+0.24)- IF($G952="w",Parameter!$B$3,Parameter!$D$3))/IF($G952="w",Parameter!$C$3,Parameter!$E$3)))</f>
        <v>0</v>
      </c>
      <c r="J952" s="105"/>
      <c r="K952" s="54">
        <f>IF(J952=0,0,TRUNC((75/(J952+0.24)- IF($G952="w",Parameter!$B$3,Parameter!$D$3))/IF($G952="w",Parameter!$C$3,Parameter!$E$3)))</f>
        <v>0</v>
      </c>
      <c r="L952" s="105"/>
      <c r="M952" s="54">
        <f>IF(L952=0,0,TRUNC((100/(L952+0.24)- IF($G952="w",Parameter!$B$3,Parameter!$D$3))/IF($G952="w",Parameter!$C$3,Parameter!$E$3)))</f>
        <v>0</v>
      </c>
      <c r="N952" s="80"/>
      <c r="O952" s="79" t="s">
        <v>44</v>
      </c>
      <c r="P952" s="81"/>
      <c r="Q952" s="54">
        <f>IF($G952="m",0,IF(AND($P952=0,$N952=0),0,TRUNC((800/($N952*60+$P952)-IF($G952="w",Parameter!$B$6,Parameter!$D$6))/IF($G952="w",Parameter!$C$6,Parameter!$E$6))))</f>
        <v>0</v>
      </c>
      <c r="R952" s="106"/>
      <c r="S952" s="73">
        <f>IF(R952=0,0,TRUNC((2000/(R952)- IF(Q952="w",Parameter!$B$6,Parameter!$D$6))/IF(Q952="w",Parameter!$C$6,Parameter!$E$6)))</f>
        <v>0</v>
      </c>
      <c r="T952" s="106"/>
      <c r="U952" s="73">
        <f>IF(T952=0,0,TRUNC((2000/(T952)- IF(Q952="w",Parameter!$B$3,Parameter!$D$3))/IF(Q952="w",Parameter!$C$3,Parameter!$E$3)))</f>
        <v>0</v>
      </c>
      <c r="V952" s="80"/>
      <c r="W952" s="79" t="s">
        <v>44</v>
      </c>
      <c r="X952" s="81"/>
      <c r="Y952" s="54">
        <f>IF($G952="w",0,IF(AND($V952=0,$X952=0),0,TRUNC((1000/($V952*60+$X952)-IF($G952="w",Parameter!$B$6,Parameter!$D$6))/IF($G952="w",Parameter!$C$6,Parameter!$E$6))))</f>
        <v>0</v>
      </c>
      <c r="Z952" s="37"/>
      <c r="AA952" s="104">
        <f>IF(Z952=0,0,TRUNC((SQRT(Z952)- IF($G952="w",Parameter!$B$11,Parameter!$D$11))/IF($G952="w",Parameter!$C$11,Parameter!$E$11)))</f>
        <v>0</v>
      </c>
      <c r="AB952" s="105"/>
      <c r="AC952" s="104">
        <f>IF(AB952=0,0,TRUNC((SQRT(AB952)- IF($G952="w",Parameter!$B$10,Parameter!$D$10))/IF($G952="w",Parameter!$C$10,Parameter!$E$10)))</f>
        <v>0</v>
      </c>
      <c r="AD952" s="38"/>
      <c r="AE952" s="55">
        <f>IF(AD952=0,0,TRUNC((SQRT(AD952)- IF($G952="w",Parameter!$B$15,Parameter!$D$15))/IF($G952="w",Parameter!$C$15,Parameter!$E$15)))</f>
        <v>0</v>
      </c>
      <c r="AF952" s="32"/>
      <c r="AG952" s="55">
        <f>IF(AF952=0,0,TRUNC((SQRT(AF952)- IF($G952="w",Parameter!$B$12,Parameter!$D$12))/IF($G952="w",Parameter!$C$12,Parameter!$E$12)))</f>
        <v>0</v>
      </c>
      <c r="AH952" s="60">
        <f t="shared" si="197"/>
        <v>0</v>
      </c>
      <c r="AI952" s="61">
        <f>LOOKUP($F952,Urkunde!$A$2:$A$16,IF($G952="w",Urkunde!$B$2:$B$16,Urkunde!$D$2:$D$16))</f>
        <v>0</v>
      </c>
      <c r="AJ952" s="61">
        <f>LOOKUP($F952,Urkunde!$A$2:$A$16,IF($G952="w",Urkunde!$C$2:$C$16,Urkunde!$E$2:$E$16))</f>
        <v>0</v>
      </c>
      <c r="AK952" s="61" t="str">
        <f t="shared" si="198"/>
        <v>-</v>
      </c>
      <c r="AL952" s="29">
        <f t="shared" si="199"/>
        <v>0</v>
      </c>
      <c r="AM952" s="21">
        <f t="shared" si="200"/>
        <v>0</v>
      </c>
      <c r="AN952" s="21">
        <f t="shared" si="201"/>
        <v>0</v>
      </c>
      <c r="AO952" s="21">
        <f t="shared" si="202"/>
        <v>0</v>
      </c>
      <c r="AP952" s="21">
        <f t="shared" si="203"/>
        <v>0</v>
      </c>
      <c r="AQ952" s="21">
        <f t="shared" si="204"/>
        <v>0</v>
      </c>
      <c r="AR952" s="21">
        <f t="shared" si="205"/>
        <v>0</v>
      </c>
      <c r="AS952" s="21">
        <f t="shared" si="206"/>
        <v>0</v>
      </c>
      <c r="AT952" s="21">
        <f t="shared" si="207"/>
        <v>0</v>
      </c>
      <c r="AU952" s="21">
        <f t="shared" si="208"/>
        <v>0</v>
      </c>
      <c r="AV952" s="21">
        <f t="shared" si="209"/>
        <v>0</v>
      </c>
    </row>
    <row r="953" spans="1:48" ht="15.6" x14ac:dyDescent="0.3">
      <c r="A953" s="51"/>
      <c r="B953" s="50"/>
      <c r="C953" s="96"/>
      <c r="D953" s="96"/>
      <c r="E953" s="49"/>
      <c r="F953" s="52">
        <f t="shared" si="196"/>
        <v>0</v>
      </c>
      <c r="G953" s="48"/>
      <c r="H953" s="38"/>
      <c r="I953" s="54">
        <f>IF(H953=0,0,TRUNC((50/(H953+0.24)- IF($G953="w",Parameter!$B$3,Parameter!$D$3))/IF($G953="w",Parameter!$C$3,Parameter!$E$3)))</f>
        <v>0</v>
      </c>
      <c r="J953" s="105"/>
      <c r="K953" s="54">
        <f>IF(J953=0,0,TRUNC((75/(J953+0.24)- IF($G953="w",Parameter!$B$3,Parameter!$D$3))/IF($G953="w",Parameter!$C$3,Parameter!$E$3)))</f>
        <v>0</v>
      </c>
      <c r="L953" s="105"/>
      <c r="M953" s="54">
        <f>IF(L953=0,0,TRUNC((100/(L953+0.24)- IF($G953="w",Parameter!$B$3,Parameter!$D$3))/IF($G953="w",Parameter!$C$3,Parameter!$E$3)))</f>
        <v>0</v>
      </c>
      <c r="N953" s="80"/>
      <c r="O953" s="79" t="s">
        <v>44</v>
      </c>
      <c r="P953" s="81"/>
      <c r="Q953" s="54">
        <f>IF($G953="m",0,IF(AND($P953=0,$N953=0),0,TRUNC((800/($N953*60+$P953)-IF($G953="w",Parameter!$B$6,Parameter!$D$6))/IF($G953="w",Parameter!$C$6,Parameter!$E$6))))</f>
        <v>0</v>
      </c>
      <c r="R953" s="106"/>
      <c r="S953" s="73">
        <f>IF(R953=0,0,TRUNC((2000/(R953)- IF(Q953="w",Parameter!$B$6,Parameter!$D$6))/IF(Q953="w",Parameter!$C$6,Parameter!$E$6)))</f>
        <v>0</v>
      </c>
      <c r="T953" s="106"/>
      <c r="U953" s="73">
        <f>IF(T953=0,0,TRUNC((2000/(T953)- IF(Q953="w",Parameter!$B$3,Parameter!$D$3))/IF(Q953="w",Parameter!$C$3,Parameter!$E$3)))</f>
        <v>0</v>
      </c>
      <c r="V953" s="80"/>
      <c r="W953" s="79" t="s">
        <v>44</v>
      </c>
      <c r="X953" s="81"/>
      <c r="Y953" s="54">
        <f>IF($G953="w",0,IF(AND($V953=0,$X953=0),0,TRUNC((1000/($V953*60+$X953)-IF($G953="w",Parameter!$B$6,Parameter!$D$6))/IF($G953="w",Parameter!$C$6,Parameter!$E$6))))</f>
        <v>0</v>
      </c>
      <c r="Z953" s="37"/>
      <c r="AA953" s="104">
        <f>IF(Z953=0,0,TRUNC((SQRT(Z953)- IF($G953="w",Parameter!$B$11,Parameter!$D$11))/IF($G953="w",Parameter!$C$11,Parameter!$E$11)))</f>
        <v>0</v>
      </c>
      <c r="AB953" s="105"/>
      <c r="AC953" s="104">
        <f>IF(AB953=0,0,TRUNC((SQRT(AB953)- IF($G953="w",Parameter!$B$10,Parameter!$D$10))/IF($G953="w",Parameter!$C$10,Parameter!$E$10)))</f>
        <v>0</v>
      </c>
      <c r="AD953" s="38"/>
      <c r="AE953" s="55">
        <f>IF(AD953=0,0,TRUNC((SQRT(AD953)- IF($G953="w",Parameter!$B$15,Parameter!$D$15))/IF($G953="w",Parameter!$C$15,Parameter!$E$15)))</f>
        <v>0</v>
      </c>
      <c r="AF953" s="32"/>
      <c r="AG953" s="55">
        <f>IF(AF953=0,0,TRUNC((SQRT(AF953)- IF($G953="w",Parameter!$B$12,Parameter!$D$12))/IF($G953="w",Parameter!$C$12,Parameter!$E$12)))</f>
        <v>0</v>
      </c>
      <c r="AH953" s="60">
        <f t="shared" si="197"/>
        <v>0</v>
      </c>
      <c r="AI953" s="61">
        <f>LOOKUP($F953,Urkunde!$A$2:$A$16,IF($G953="w",Urkunde!$B$2:$B$16,Urkunde!$D$2:$D$16))</f>
        <v>0</v>
      </c>
      <c r="AJ953" s="61">
        <f>LOOKUP($F953,Urkunde!$A$2:$A$16,IF($G953="w",Urkunde!$C$2:$C$16,Urkunde!$E$2:$E$16))</f>
        <v>0</v>
      </c>
      <c r="AK953" s="61" t="str">
        <f t="shared" si="198"/>
        <v>-</v>
      </c>
      <c r="AL953" s="29">
        <f t="shared" si="199"/>
        <v>0</v>
      </c>
      <c r="AM953" s="21">
        <f t="shared" si="200"/>
        <v>0</v>
      </c>
      <c r="AN953" s="21">
        <f t="shared" si="201"/>
        <v>0</v>
      </c>
      <c r="AO953" s="21">
        <f t="shared" si="202"/>
        <v>0</v>
      </c>
      <c r="AP953" s="21">
        <f t="shared" si="203"/>
        <v>0</v>
      </c>
      <c r="AQ953" s="21">
        <f t="shared" si="204"/>
        <v>0</v>
      </c>
      <c r="AR953" s="21">
        <f t="shared" si="205"/>
        <v>0</v>
      </c>
      <c r="AS953" s="21">
        <f t="shared" si="206"/>
        <v>0</v>
      </c>
      <c r="AT953" s="21">
        <f t="shared" si="207"/>
        <v>0</v>
      </c>
      <c r="AU953" s="21">
        <f t="shared" si="208"/>
        <v>0</v>
      </c>
      <c r="AV953" s="21">
        <f t="shared" si="209"/>
        <v>0</v>
      </c>
    </row>
    <row r="954" spans="1:48" ht="15.6" x14ac:dyDescent="0.3">
      <c r="A954" s="51"/>
      <c r="B954" s="50"/>
      <c r="C954" s="96"/>
      <c r="D954" s="96"/>
      <c r="E954" s="49"/>
      <c r="F954" s="52">
        <f t="shared" si="196"/>
        <v>0</v>
      </c>
      <c r="G954" s="48"/>
      <c r="H954" s="38"/>
      <c r="I954" s="54">
        <f>IF(H954=0,0,TRUNC((50/(H954+0.24)- IF($G954="w",Parameter!$B$3,Parameter!$D$3))/IF($G954="w",Parameter!$C$3,Parameter!$E$3)))</f>
        <v>0</v>
      </c>
      <c r="J954" s="105"/>
      <c r="K954" s="54">
        <f>IF(J954=0,0,TRUNC((75/(J954+0.24)- IF($G954="w",Parameter!$B$3,Parameter!$D$3))/IF($G954="w",Parameter!$C$3,Parameter!$E$3)))</f>
        <v>0</v>
      </c>
      <c r="L954" s="105"/>
      <c r="M954" s="54">
        <f>IF(L954=0,0,TRUNC((100/(L954+0.24)- IF($G954="w",Parameter!$B$3,Parameter!$D$3))/IF($G954="w",Parameter!$C$3,Parameter!$E$3)))</f>
        <v>0</v>
      </c>
      <c r="N954" s="80"/>
      <c r="O954" s="79" t="s">
        <v>44</v>
      </c>
      <c r="P954" s="81"/>
      <c r="Q954" s="54">
        <f>IF($G954="m",0,IF(AND($P954=0,$N954=0),0,TRUNC((800/($N954*60+$P954)-IF($G954="w",Parameter!$B$6,Parameter!$D$6))/IF($G954="w",Parameter!$C$6,Parameter!$E$6))))</f>
        <v>0</v>
      </c>
      <c r="R954" s="106"/>
      <c r="S954" s="73">
        <f>IF(R954=0,0,TRUNC((2000/(R954)- IF(Q954="w",Parameter!$B$6,Parameter!$D$6))/IF(Q954="w",Parameter!$C$6,Parameter!$E$6)))</f>
        <v>0</v>
      </c>
      <c r="T954" s="106"/>
      <c r="U954" s="73">
        <f>IF(T954=0,0,TRUNC((2000/(T954)- IF(Q954="w",Parameter!$B$3,Parameter!$D$3))/IF(Q954="w",Parameter!$C$3,Parameter!$E$3)))</f>
        <v>0</v>
      </c>
      <c r="V954" s="80"/>
      <c r="W954" s="79" t="s">
        <v>44</v>
      </c>
      <c r="X954" s="81"/>
      <c r="Y954" s="54">
        <f>IF($G954="w",0,IF(AND($V954=0,$X954=0),0,TRUNC((1000/($V954*60+$X954)-IF($G954="w",Parameter!$B$6,Parameter!$D$6))/IF($G954="w",Parameter!$C$6,Parameter!$E$6))))</f>
        <v>0</v>
      </c>
      <c r="Z954" s="37"/>
      <c r="AA954" s="104">
        <f>IF(Z954=0,0,TRUNC((SQRT(Z954)- IF($G954="w",Parameter!$B$11,Parameter!$D$11))/IF($G954="w",Parameter!$C$11,Parameter!$E$11)))</f>
        <v>0</v>
      </c>
      <c r="AB954" s="105"/>
      <c r="AC954" s="104">
        <f>IF(AB954=0,0,TRUNC((SQRT(AB954)- IF($G954="w",Parameter!$B$10,Parameter!$D$10))/IF($G954="w",Parameter!$C$10,Parameter!$E$10)))</f>
        <v>0</v>
      </c>
      <c r="AD954" s="38"/>
      <c r="AE954" s="55">
        <f>IF(AD954=0,0,TRUNC((SQRT(AD954)- IF($G954="w",Parameter!$B$15,Parameter!$D$15))/IF($G954="w",Parameter!$C$15,Parameter!$E$15)))</f>
        <v>0</v>
      </c>
      <c r="AF954" s="32"/>
      <c r="AG954" s="55">
        <f>IF(AF954=0,0,TRUNC((SQRT(AF954)- IF($G954="w",Parameter!$B$12,Parameter!$D$12))/IF($G954="w",Parameter!$C$12,Parameter!$E$12)))</f>
        <v>0</v>
      </c>
      <c r="AH954" s="60">
        <f t="shared" si="197"/>
        <v>0</v>
      </c>
      <c r="AI954" s="61">
        <f>LOOKUP($F954,Urkunde!$A$2:$A$16,IF($G954="w",Urkunde!$B$2:$B$16,Urkunde!$D$2:$D$16))</f>
        <v>0</v>
      </c>
      <c r="AJ954" s="61">
        <f>LOOKUP($F954,Urkunde!$A$2:$A$16,IF($G954="w",Urkunde!$C$2:$C$16,Urkunde!$E$2:$E$16))</f>
        <v>0</v>
      </c>
      <c r="AK954" s="61" t="str">
        <f t="shared" si="198"/>
        <v>-</v>
      </c>
      <c r="AL954" s="29">
        <f t="shared" si="199"/>
        <v>0</v>
      </c>
      <c r="AM954" s="21">
        <f t="shared" si="200"/>
        <v>0</v>
      </c>
      <c r="AN954" s="21">
        <f t="shared" si="201"/>
        <v>0</v>
      </c>
      <c r="AO954" s="21">
        <f t="shared" si="202"/>
        <v>0</v>
      </c>
      <c r="AP954" s="21">
        <f t="shared" si="203"/>
        <v>0</v>
      </c>
      <c r="AQ954" s="21">
        <f t="shared" si="204"/>
        <v>0</v>
      </c>
      <c r="AR954" s="21">
        <f t="shared" si="205"/>
        <v>0</v>
      </c>
      <c r="AS954" s="21">
        <f t="shared" si="206"/>
        <v>0</v>
      </c>
      <c r="AT954" s="21">
        <f t="shared" si="207"/>
        <v>0</v>
      </c>
      <c r="AU954" s="21">
        <f t="shared" si="208"/>
        <v>0</v>
      </c>
      <c r="AV954" s="21">
        <f t="shared" si="209"/>
        <v>0</v>
      </c>
    </row>
    <row r="955" spans="1:48" ht="15.6" x14ac:dyDescent="0.3">
      <c r="A955" s="51"/>
      <c r="B955" s="50"/>
      <c r="C955" s="96"/>
      <c r="D955" s="96"/>
      <c r="E955" s="49"/>
      <c r="F955" s="52">
        <f t="shared" si="196"/>
        <v>0</v>
      </c>
      <c r="G955" s="48"/>
      <c r="H955" s="38"/>
      <c r="I955" s="54">
        <f>IF(H955=0,0,TRUNC((50/(H955+0.24)- IF($G955="w",Parameter!$B$3,Parameter!$D$3))/IF($G955="w",Parameter!$C$3,Parameter!$E$3)))</f>
        <v>0</v>
      </c>
      <c r="J955" s="105"/>
      <c r="K955" s="54">
        <f>IF(J955=0,0,TRUNC((75/(J955+0.24)- IF($G955="w",Parameter!$B$3,Parameter!$D$3))/IF($G955="w",Parameter!$C$3,Parameter!$E$3)))</f>
        <v>0</v>
      </c>
      <c r="L955" s="105"/>
      <c r="M955" s="54">
        <f>IF(L955=0,0,TRUNC((100/(L955+0.24)- IF($G955="w",Parameter!$B$3,Parameter!$D$3))/IF($G955="w",Parameter!$C$3,Parameter!$E$3)))</f>
        <v>0</v>
      </c>
      <c r="N955" s="80"/>
      <c r="O955" s="79" t="s">
        <v>44</v>
      </c>
      <c r="P955" s="81"/>
      <c r="Q955" s="54">
        <f>IF($G955="m",0,IF(AND($P955=0,$N955=0),0,TRUNC((800/($N955*60+$P955)-IF($G955="w",Parameter!$B$6,Parameter!$D$6))/IF($G955="w",Parameter!$C$6,Parameter!$E$6))))</f>
        <v>0</v>
      </c>
      <c r="R955" s="106"/>
      <c r="S955" s="73">
        <f>IF(R955=0,0,TRUNC((2000/(R955)- IF(Q955="w",Parameter!$B$6,Parameter!$D$6))/IF(Q955="w",Parameter!$C$6,Parameter!$E$6)))</f>
        <v>0</v>
      </c>
      <c r="T955" s="106"/>
      <c r="U955" s="73">
        <f>IF(T955=0,0,TRUNC((2000/(T955)- IF(Q955="w",Parameter!$B$3,Parameter!$D$3))/IF(Q955="w",Parameter!$C$3,Parameter!$E$3)))</f>
        <v>0</v>
      </c>
      <c r="V955" s="80"/>
      <c r="W955" s="79" t="s">
        <v>44</v>
      </c>
      <c r="X955" s="81"/>
      <c r="Y955" s="54">
        <f>IF($G955="w",0,IF(AND($V955=0,$X955=0),0,TRUNC((1000/($V955*60+$X955)-IF($G955="w",Parameter!$B$6,Parameter!$D$6))/IF($G955="w",Parameter!$C$6,Parameter!$E$6))))</f>
        <v>0</v>
      </c>
      <c r="Z955" s="37"/>
      <c r="AA955" s="104">
        <f>IF(Z955=0,0,TRUNC((SQRT(Z955)- IF($G955="w",Parameter!$B$11,Parameter!$D$11))/IF($G955="w",Parameter!$C$11,Parameter!$E$11)))</f>
        <v>0</v>
      </c>
      <c r="AB955" s="105"/>
      <c r="AC955" s="104">
        <f>IF(AB955=0,0,TRUNC((SQRT(AB955)- IF($G955="w",Parameter!$B$10,Parameter!$D$10))/IF($G955="w",Parameter!$C$10,Parameter!$E$10)))</f>
        <v>0</v>
      </c>
      <c r="AD955" s="38"/>
      <c r="AE955" s="55">
        <f>IF(AD955=0,0,TRUNC((SQRT(AD955)- IF($G955="w",Parameter!$B$15,Parameter!$D$15))/IF($G955="w",Parameter!$C$15,Parameter!$E$15)))</f>
        <v>0</v>
      </c>
      <c r="AF955" s="32"/>
      <c r="AG955" s="55">
        <f>IF(AF955=0,0,TRUNC((SQRT(AF955)- IF($G955="w",Parameter!$B$12,Parameter!$D$12))/IF($G955="w",Parameter!$C$12,Parameter!$E$12)))</f>
        <v>0</v>
      </c>
      <c r="AH955" s="60">
        <f t="shared" si="197"/>
        <v>0</v>
      </c>
      <c r="AI955" s="61">
        <f>LOOKUP($F955,Urkunde!$A$2:$A$16,IF($G955="w",Urkunde!$B$2:$B$16,Urkunde!$D$2:$D$16))</f>
        <v>0</v>
      </c>
      <c r="AJ955" s="61">
        <f>LOOKUP($F955,Urkunde!$A$2:$A$16,IF($G955="w",Urkunde!$C$2:$C$16,Urkunde!$E$2:$E$16))</f>
        <v>0</v>
      </c>
      <c r="AK955" s="61" t="str">
        <f t="shared" si="198"/>
        <v>-</v>
      </c>
      <c r="AL955" s="29">
        <f t="shared" si="199"/>
        <v>0</v>
      </c>
      <c r="AM955" s="21">
        <f t="shared" si="200"/>
        <v>0</v>
      </c>
      <c r="AN955" s="21">
        <f t="shared" si="201"/>
        <v>0</v>
      </c>
      <c r="AO955" s="21">
        <f t="shared" si="202"/>
        <v>0</v>
      </c>
      <c r="AP955" s="21">
        <f t="shared" si="203"/>
        <v>0</v>
      </c>
      <c r="AQ955" s="21">
        <f t="shared" si="204"/>
        <v>0</v>
      </c>
      <c r="AR955" s="21">
        <f t="shared" si="205"/>
        <v>0</v>
      </c>
      <c r="AS955" s="21">
        <f t="shared" si="206"/>
        <v>0</v>
      </c>
      <c r="AT955" s="21">
        <f t="shared" si="207"/>
        <v>0</v>
      </c>
      <c r="AU955" s="21">
        <f t="shared" si="208"/>
        <v>0</v>
      </c>
      <c r="AV955" s="21">
        <f t="shared" si="209"/>
        <v>0</v>
      </c>
    </row>
    <row r="956" spans="1:48" ht="15.6" x14ac:dyDescent="0.3">
      <c r="A956" s="51"/>
      <c r="B956" s="50"/>
      <c r="C956" s="96"/>
      <c r="D956" s="96"/>
      <c r="E956" s="49"/>
      <c r="F956" s="52">
        <f t="shared" si="196"/>
        <v>0</v>
      </c>
      <c r="G956" s="48"/>
      <c r="H956" s="38"/>
      <c r="I956" s="54">
        <f>IF(H956=0,0,TRUNC((50/(H956+0.24)- IF($G956="w",Parameter!$B$3,Parameter!$D$3))/IF($G956="w",Parameter!$C$3,Parameter!$E$3)))</f>
        <v>0</v>
      </c>
      <c r="J956" s="105"/>
      <c r="K956" s="54">
        <f>IF(J956=0,0,TRUNC((75/(J956+0.24)- IF($G956="w",Parameter!$B$3,Parameter!$D$3))/IF($G956="w",Parameter!$C$3,Parameter!$E$3)))</f>
        <v>0</v>
      </c>
      <c r="L956" s="105"/>
      <c r="M956" s="54">
        <f>IF(L956=0,0,TRUNC((100/(L956+0.24)- IF($G956="w",Parameter!$B$3,Parameter!$D$3))/IF($G956="w",Parameter!$C$3,Parameter!$E$3)))</f>
        <v>0</v>
      </c>
      <c r="N956" s="80"/>
      <c r="O956" s="79" t="s">
        <v>44</v>
      </c>
      <c r="P956" s="81"/>
      <c r="Q956" s="54">
        <f>IF($G956="m",0,IF(AND($P956=0,$N956=0),0,TRUNC((800/($N956*60+$P956)-IF($G956="w",Parameter!$B$6,Parameter!$D$6))/IF($G956="w",Parameter!$C$6,Parameter!$E$6))))</f>
        <v>0</v>
      </c>
      <c r="R956" s="106"/>
      <c r="S956" s="73">
        <f>IF(R956=0,0,TRUNC((2000/(R956)- IF(Q956="w",Parameter!$B$6,Parameter!$D$6))/IF(Q956="w",Parameter!$C$6,Parameter!$E$6)))</f>
        <v>0</v>
      </c>
      <c r="T956" s="106"/>
      <c r="U956" s="73">
        <f>IF(T956=0,0,TRUNC((2000/(T956)- IF(Q956="w",Parameter!$B$3,Parameter!$D$3))/IF(Q956="w",Parameter!$C$3,Parameter!$E$3)))</f>
        <v>0</v>
      </c>
      <c r="V956" s="80"/>
      <c r="W956" s="79" t="s">
        <v>44</v>
      </c>
      <c r="X956" s="81"/>
      <c r="Y956" s="54">
        <f>IF($G956="w",0,IF(AND($V956=0,$X956=0),0,TRUNC((1000/($V956*60+$X956)-IF($G956="w",Parameter!$B$6,Parameter!$D$6))/IF($G956="w",Parameter!$C$6,Parameter!$E$6))))</f>
        <v>0</v>
      </c>
      <c r="Z956" s="37"/>
      <c r="AA956" s="104">
        <f>IF(Z956=0,0,TRUNC((SQRT(Z956)- IF($G956="w",Parameter!$B$11,Parameter!$D$11))/IF($G956="w",Parameter!$C$11,Parameter!$E$11)))</f>
        <v>0</v>
      </c>
      <c r="AB956" s="105"/>
      <c r="AC956" s="104">
        <f>IF(AB956=0,0,TRUNC((SQRT(AB956)- IF($G956="w",Parameter!$B$10,Parameter!$D$10))/IF($G956="w",Parameter!$C$10,Parameter!$E$10)))</f>
        <v>0</v>
      </c>
      <c r="AD956" s="38"/>
      <c r="AE956" s="55">
        <f>IF(AD956=0,0,TRUNC((SQRT(AD956)- IF($G956="w",Parameter!$B$15,Parameter!$D$15))/IF($G956="w",Parameter!$C$15,Parameter!$E$15)))</f>
        <v>0</v>
      </c>
      <c r="AF956" s="32"/>
      <c r="AG956" s="55">
        <f>IF(AF956=0,0,TRUNC((SQRT(AF956)- IF($G956="w",Parameter!$B$12,Parameter!$D$12))/IF($G956="w",Parameter!$C$12,Parameter!$E$12)))</f>
        <v>0</v>
      </c>
      <c r="AH956" s="60">
        <f t="shared" si="197"/>
        <v>0</v>
      </c>
      <c r="AI956" s="61">
        <f>LOOKUP($F956,Urkunde!$A$2:$A$16,IF($G956="w",Urkunde!$B$2:$B$16,Urkunde!$D$2:$D$16))</f>
        <v>0</v>
      </c>
      <c r="AJ956" s="61">
        <f>LOOKUP($F956,Urkunde!$A$2:$A$16,IF($G956="w",Urkunde!$C$2:$C$16,Urkunde!$E$2:$E$16))</f>
        <v>0</v>
      </c>
      <c r="AK956" s="61" t="str">
        <f t="shared" si="198"/>
        <v>-</v>
      </c>
      <c r="AL956" s="29">
        <f t="shared" si="199"/>
        <v>0</v>
      </c>
      <c r="AM956" s="21">
        <f t="shared" si="200"/>
        <v>0</v>
      </c>
      <c r="AN956" s="21">
        <f t="shared" si="201"/>
        <v>0</v>
      </c>
      <c r="AO956" s="21">
        <f t="shared" si="202"/>
        <v>0</v>
      </c>
      <c r="AP956" s="21">
        <f t="shared" si="203"/>
        <v>0</v>
      </c>
      <c r="AQ956" s="21">
        <f t="shared" si="204"/>
        <v>0</v>
      </c>
      <c r="AR956" s="21">
        <f t="shared" si="205"/>
        <v>0</v>
      </c>
      <c r="AS956" s="21">
        <f t="shared" si="206"/>
        <v>0</v>
      </c>
      <c r="AT956" s="21">
        <f t="shared" si="207"/>
        <v>0</v>
      </c>
      <c r="AU956" s="21">
        <f t="shared" si="208"/>
        <v>0</v>
      </c>
      <c r="AV956" s="21">
        <f t="shared" si="209"/>
        <v>0</v>
      </c>
    </row>
    <row r="957" spans="1:48" ht="15.6" x14ac:dyDescent="0.3">
      <c r="A957" s="51"/>
      <c r="B957" s="50"/>
      <c r="C957" s="96"/>
      <c r="D957" s="96"/>
      <c r="E957" s="49"/>
      <c r="F957" s="52">
        <f t="shared" si="196"/>
        <v>0</v>
      </c>
      <c r="G957" s="48"/>
      <c r="H957" s="38"/>
      <c r="I957" s="54">
        <f>IF(H957=0,0,TRUNC((50/(H957+0.24)- IF($G957="w",Parameter!$B$3,Parameter!$D$3))/IF($G957="w",Parameter!$C$3,Parameter!$E$3)))</f>
        <v>0</v>
      </c>
      <c r="J957" s="105"/>
      <c r="K957" s="54">
        <f>IF(J957=0,0,TRUNC((75/(J957+0.24)- IF($G957="w",Parameter!$B$3,Parameter!$D$3))/IF($G957="w",Parameter!$C$3,Parameter!$E$3)))</f>
        <v>0</v>
      </c>
      <c r="L957" s="105"/>
      <c r="M957" s="54">
        <f>IF(L957=0,0,TRUNC((100/(L957+0.24)- IF($G957="w",Parameter!$B$3,Parameter!$D$3))/IF($G957="w",Parameter!$C$3,Parameter!$E$3)))</f>
        <v>0</v>
      </c>
      <c r="N957" s="80"/>
      <c r="O957" s="79" t="s">
        <v>44</v>
      </c>
      <c r="P957" s="81"/>
      <c r="Q957" s="54">
        <f>IF($G957="m",0,IF(AND($P957=0,$N957=0),0,TRUNC((800/($N957*60+$P957)-IF($G957="w",Parameter!$B$6,Parameter!$D$6))/IF($G957="w",Parameter!$C$6,Parameter!$E$6))))</f>
        <v>0</v>
      </c>
      <c r="R957" s="106"/>
      <c r="S957" s="73">
        <f>IF(R957=0,0,TRUNC((2000/(R957)- IF(Q957="w",Parameter!$B$6,Parameter!$D$6))/IF(Q957="w",Parameter!$C$6,Parameter!$E$6)))</f>
        <v>0</v>
      </c>
      <c r="T957" s="106"/>
      <c r="U957" s="73">
        <f>IF(T957=0,0,TRUNC((2000/(T957)- IF(Q957="w",Parameter!$B$3,Parameter!$D$3))/IF(Q957="w",Parameter!$C$3,Parameter!$E$3)))</f>
        <v>0</v>
      </c>
      <c r="V957" s="80"/>
      <c r="W957" s="79" t="s">
        <v>44</v>
      </c>
      <c r="X957" s="81"/>
      <c r="Y957" s="54">
        <f>IF($G957="w",0,IF(AND($V957=0,$X957=0),0,TRUNC((1000/($V957*60+$X957)-IF($G957="w",Parameter!$B$6,Parameter!$D$6))/IF($G957="w",Parameter!$C$6,Parameter!$E$6))))</f>
        <v>0</v>
      </c>
      <c r="Z957" s="37"/>
      <c r="AA957" s="104">
        <f>IF(Z957=0,0,TRUNC((SQRT(Z957)- IF($G957="w",Parameter!$B$11,Parameter!$D$11))/IF($G957="w",Parameter!$C$11,Parameter!$E$11)))</f>
        <v>0</v>
      </c>
      <c r="AB957" s="105"/>
      <c r="AC957" s="104">
        <f>IF(AB957=0,0,TRUNC((SQRT(AB957)- IF($G957="w",Parameter!$B$10,Parameter!$D$10))/IF($G957="w",Parameter!$C$10,Parameter!$E$10)))</f>
        <v>0</v>
      </c>
      <c r="AD957" s="38"/>
      <c r="AE957" s="55">
        <f>IF(AD957=0,0,TRUNC((SQRT(AD957)- IF($G957="w",Parameter!$B$15,Parameter!$D$15))/IF($G957="w",Parameter!$C$15,Parameter!$E$15)))</f>
        <v>0</v>
      </c>
      <c r="AF957" s="32"/>
      <c r="AG957" s="55">
        <f>IF(AF957=0,0,TRUNC((SQRT(AF957)- IF($G957="w",Parameter!$B$12,Parameter!$D$12))/IF($G957="w",Parameter!$C$12,Parameter!$E$12)))</f>
        <v>0</v>
      </c>
      <c r="AH957" s="60">
        <f t="shared" si="197"/>
        <v>0</v>
      </c>
      <c r="AI957" s="61">
        <f>LOOKUP($F957,Urkunde!$A$2:$A$16,IF($G957="w",Urkunde!$B$2:$B$16,Urkunde!$D$2:$D$16))</f>
        <v>0</v>
      </c>
      <c r="AJ957" s="61">
        <f>LOOKUP($F957,Urkunde!$A$2:$A$16,IF($G957="w",Urkunde!$C$2:$C$16,Urkunde!$E$2:$E$16))</f>
        <v>0</v>
      </c>
      <c r="AK957" s="61" t="str">
        <f t="shared" si="198"/>
        <v>-</v>
      </c>
      <c r="AL957" s="29">
        <f t="shared" si="199"/>
        <v>0</v>
      </c>
      <c r="AM957" s="21">
        <f t="shared" si="200"/>
        <v>0</v>
      </c>
      <c r="AN957" s="21">
        <f t="shared" si="201"/>
        <v>0</v>
      </c>
      <c r="AO957" s="21">
        <f t="shared" si="202"/>
        <v>0</v>
      </c>
      <c r="AP957" s="21">
        <f t="shared" si="203"/>
        <v>0</v>
      </c>
      <c r="AQ957" s="21">
        <f t="shared" si="204"/>
        <v>0</v>
      </c>
      <c r="AR957" s="21">
        <f t="shared" si="205"/>
        <v>0</v>
      </c>
      <c r="AS957" s="21">
        <f t="shared" si="206"/>
        <v>0</v>
      </c>
      <c r="AT957" s="21">
        <f t="shared" si="207"/>
        <v>0</v>
      </c>
      <c r="AU957" s="21">
        <f t="shared" si="208"/>
        <v>0</v>
      </c>
      <c r="AV957" s="21">
        <f t="shared" si="209"/>
        <v>0</v>
      </c>
    </row>
    <row r="958" spans="1:48" ht="15.6" x14ac:dyDescent="0.3">
      <c r="A958" s="51"/>
      <c r="B958" s="50"/>
      <c r="C958" s="96"/>
      <c r="D958" s="96"/>
      <c r="E958" s="49"/>
      <c r="F958" s="52">
        <f t="shared" si="196"/>
        <v>0</v>
      </c>
      <c r="G958" s="48"/>
      <c r="H958" s="38"/>
      <c r="I958" s="54">
        <f>IF(H958=0,0,TRUNC((50/(H958+0.24)- IF($G958="w",Parameter!$B$3,Parameter!$D$3))/IF($G958="w",Parameter!$C$3,Parameter!$E$3)))</f>
        <v>0</v>
      </c>
      <c r="J958" s="105"/>
      <c r="K958" s="54">
        <f>IF(J958=0,0,TRUNC((75/(J958+0.24)- IF($G958="w",Parameter!$B$3,Parameter!$D$3))/IF($G958="w",Parameter!$C$3,Parameter!$E$3)))</f>
        <v>0</v>
      </c>
      <c r="L958" s="105"/>
      <c r="M958" s="54">
        <f>IF(L958=0,0,TRUNC((100/(L958+0.24)- IF($G958="w",Parameter!$B$3,Parameter!$D$3))/IF($G958="w",Parameter!$C$3,Parameter!$E$3)))</f>
        <v>0</v>
      </c>
      <c r="N958" s="80"/>
      <c r="O958" s="79" t="s">
        <v>44</v>
      </c>
      <c r="P958" s="81"/>
      <c r="Q958" s="54">
        <f>IF($G958="m",0,IF(AND($P958=0,$N958=0),0,TRUNC((800/($N958*60+$P958)-IF($G958="w",Parameter!$B$6,Parameter!$D$6))/IF($G958="w",Parameter!$C$6,Parameter!$E$6))))</f>
        <v>0</v>
      </c>
      <c r="R958" s="106"/>
      <c r="S958" s="73">
        <f>IF(R958=0,0,TRUNC((2000/(R958)- IF(Q958="w",Parameter!$B$6,Parameter!$D$6))/IF(Q958="w",Parameter!$C$6,Parameter!$E$6)))</f>
        <v>0</v>
      </c>
      <c r="T958" s="106"/>
      <c r="U958" s="73">
        <f>IF(T958=0,0,TRUNC((2000/(T958)- IF(Q958="w",Parameter!$B$3,Parameter!$D$3))/IF(Q958="w",Parameter!$C$3,Parameter!$E$3)))</f>
        <v>0</v>
      </c>
      <c r="V958" s="80"/>
      <c r="W958" s="79" t="s">
        <v>44</v>
      </c>
      <c r="X958" s="81"/>
      <c r="Y958" s="54">
        <f>IF($G958="w",0,IF(AND($V958=0,$X958=0),0,TRUNC((1000/($V958*60+$X958)-IF($G958="w",Parameter!$B$6,Parameter!$D$6))/IF($G958="w",Parameter!$C$6,Parameter!$E$6))))</f>
        <v>0</v>
      </c>
      <c r="Z958" s="37"/>
      <c r="AA958" s="104">
        <f>IF(Z958=0,0,TRUNC((SQRT(Z958)- IF($G958="w",Parameter!$B$11,Parameter!$D$11))/IF($G958="w",Parameter!$C$11,Parameter!$E$11)))</f>
        <v>0</v>
      </c>
      <c r="AB958" s="105"/>
      <c r="AC958" s="104">
        <f>IF(AB958=0,0,TRUNC((SQRT(AB958)- IF($G958="w",Parameter!$B$10,Parameter!$D$10))/IF($G958="w",Parameter!$C$10,Parameter!$E$10)))</f>
        <v>0</v>
      </c>
      <c r="AD958" s="38"/>
      <c r="AE958" s="55">
        <f>IF(AD958=0,0,TRUNC((SQRT(AD958)- IF($G958="w",Parameter!$B$15,Parameter!$D$15))/IF($G958="w",Parameter!$C$15,Parameter!$E$15)))</f>
        <v>0</v>
      </c>
      <c r="AF958" s="32"/>
      <c r="AG958" s="55">
        <f>IF(AF958=0,0,TRUNC((SQRT(AF958)- IF($G958="w",Parameter!$B$12,Parameter!$D$12))/IF($G958="w",Parameter!$C$12,Parameter!$E$12)))</f>
        <v>0</v>
      </c>
      <c r="AH958" s="60">
        <f t="shared" si="197"/>
        <v>0</v>
      </c>
      <c r="AI958" s="61">
        <f>LOOKUP($F958,Urkunde!$A$2:$A$16,IF($G958="w",Urkunde!$B$2:$B$16,Urkunde!$D$2:$D$16))</f>
        <v>0</v>
      </c>
      <c r="AJ958" s="61">
        <f>LOOKUP($F958,Urkunde!$A$2:$A$16,IF($G958="w",Urkunde!$C$2:$C$16,Urkunde!$E$2:$E$16))</f>
        <v>0</v>
      </c>
      <c r="AK958" s="61" t="str">
        <f t="shared" si="198"/>
        <v>-</v>
      </c>
      <c r="AL958" s="29">
        <f t="shared" si="199"/>
        <v>0</v>
      </c>
      <c r="AM958" s="21">
        <f t="shared" si="200"/>
        <v>0</v>
      </c>
      <c r="AN958" s="21">
        <f t="shared" si="201"/>
        <v>0</v>
      </c>
      <c r="AO958" s="21">
        <f t="shared" si="202"/>
        <v>0</v>
      </c>
      <c r="AP958" s="21">
        <f t="shared" si="203"/>
        <v>0</v>
      </c>
      <c r="AQ958" s="21">
        <f t="shared" si="204"/>
        <v>0</v>
      </c>
      <c r="AR958" s="21">
        <f t="shared" si="205"/>
        <v>0</v>
      </c>
      <c r="AS958" s="21">
        <f t="shared" si="206"/>
        <v>0</v>
      </c>
      <c r="AT958" s="21">
        <f t="shared" si="207"/>
        <v>0</v>
      </c>
      <c r="AU958" s="21">
        <f t="shared" si="208"/>
        <v>0</v>
      </c>
      <c r="AV958" s="21">
        <f t="shared" si="209"/>
        <v>0</v>
      </c>
    </row>
    <row r="959" spans="1:48" ht="15.6" x14ac:dyDescent="0.3">
      <c r="A959" s="51"/>
      <c r="B959" s="50"/>
      <c r="C959" s="96"/>
      <c r="D959" s="96"/>
      <c r="E959" s="49"/>
      <c r="F959" s="52">
        <f t="shared" si="196"/>
        <v>0</v>
      </c>
      <c r="G959" s="48"/>
      <c r="H959" s="38"/>
      <c r="I959" s="54">
        <f>IF(H959=0,0,TRUNC((50/(H959+0.24)- IF($G959="w",Parameter!$B$3,Parameter!$D$3))/IF($G959="w",Parameter!$C$3,Parameter!$E$3)))</f>
        <v>0</v>
      </c>
      <c r="J959" s="105"/>
      <c r="K959" s="54">
        <f>IF(J959=0,0,TRUNC((75/(J959+0.24)- IF($G959="w",Parameter!$B$3,Parameter!$D$3))/IF($G959="w",Parameter!$C$3,Parameter!$E$3)))</f>
        <v>0</v>
      </c>
      <c r="L959" s="105"/>
      <c r="M959" s="54">
        <f>IF(L959=0,0,TRUNC((100/(L959+0.24)- IF($G959="w",Parameter!$B$3,Parameter!$D$3))/IF($G959="w",Parameter!$C$3,Parameter!$E$3)))</f>
        <v>0</v>
      </c>
      <c r="N959" s="80"/>
      <c r="O959" s="79" t="s">
        <v>44</v>
      </c>
      <c r="P959" s="81"/>
      <c r="Q959" s="54">
        <f>IF($G959="m",0,IF(AND($P959=0,$N959=0),0,TRUNC((800/($N959*60+$P959)-IF($G959="w",Parameter!$B$6,Parameter!$D$6))/IF($G959="w",Parameter!$C$6,Parameter!$E$6))))</f>
        <v>0</v>
      </c>
      <c r="R959" s="106"/>
      <c r="S959" s="73">
        <f>IF(R959=0,0,TRUNC((2000/(R959)- IF(Q959="w",Parameter!$B$6,Parameter!$D$6))/IF(Q959="w",Parameter!$C$6,Parameter!$E$6)))</f>
        <v>0</v>
      </c>
      <c r="T959" s="106"/>
      <c r="U959" s="73">
        <f>IF(T959=0,0,TRUNC((2000/(T959)- IF(Q959="w",Parameter!$B$3,Parameter!$D$3))/IF(Q959="w",Parameter!$C$3,Parameter!$E$3)))</f>
        <v>0</v>
      </c>
      <c r="V959" s="80"/>
      <c r="W959" s="79" t="s">
        <v>44</v>
      </c>
      <c r="X959" s="81"/>
      <c r="Y959" s="54">
        <f>IF($G959="w",0,IF(AND($V959=0,$X959=0),0,TRUNC((1000/($V959*60+$X959)-IF($G959="w",Parameter!$B$6,Parameter!$D$6))/IF($G959="w",Parameter!$C$6,Parameter!$E$6))))</f>
        <v>0</v>
      </c>
      <c r="Z959" s="37"/>
      <c r="AA959" s="104">
        <f>IF(Z959=0,0,TRUNC((SQRT(Z959)- IF($G959="w",Parameter!$B$11,Parameter!$D$11))/IF($G959="w",Parameter!$C$11,Parameter!$E$11)))</f>
        <v>0</v>
      </c>
      <c r="AB959" s="105"/>
      <c r="AC959" s="104">
        <f>IF(AB959=0,0,TRUNC((SQRT(AB959)- IF($G959="w",Parameter!$B$10,Parameter!$D$10))/IF($G959="w",Parameter!$C$10,Parameter!$E$10)))</f>
        <v>0</v>
      </c>
      <c r="AD959" s="38"/>
      <c r="AE959" s="55">
        <f>IF(AD959=0,0,TRUNC((SQRT(AD959)- IF($G959="w",Parameter!$B$15,Parameter!$D$15))/IF($G959="w",Parameter!$C$15,Parameter!$E$15)))</f>
        <v>0</v>
      </c>
      <c r="AF959" s="32"/>
      <c r="AG959" s="55">
        <f>IF(AF959=0,0,TRUNC((SQRT(AF959)- IF($G959="w",Parameter!$B$12,Parameter!$D$12))/IF($G959="w",Parameter!$C$12,Parameter!$E$12)))</f>
        <v>0</v>
      </c>
      <c r="AH959" s="60">
        <f t="shared" si="197"/>
        <v>0</v>
      </c>
      <c r="AI959" s="61">
        <f>LOOKUP($F959,Urkunde!$A$2:$A$16,IF($G959="w",Urkunde!$B$2:$B$16,Urkunde!$D$2:$D$16))</f>
        <v>0</v>
      </c>
      <c r="AJ959" s="61">
        <f>LOOKUP($F959,Urkunde!$A$2:$A$16,IF($G959="w",Urkunde!$C$2:$C$16,Urkunde!$E$2:$E$16))</f>
        <v>0</v>
      </c>
      <c r="AK959" s="61" t="str">
        <f t="shared" si="198"/>
        <v>-</v>
      </c>
      <c r="AL959" s="29">
        <f t="shared" si="199"/>
        <v>0</v>
      </c>
      <c r="AM959" s="21">
        <f t="shared" si="200"/>
        <v>0</v>
      </c>
      <c r="AN959" s="21">
        <f t="shared" si="201"/>
        <v>0</v>
      </c>
      <c r="AO959" s="21">
        <f t="shared" si="202"/>
        <v>0</v>
      </c>
      <c r="AP959" s="21">
        <f t="shared" si="203"/>
        <v>0</v>
      </c>
      <c r="AQ959" s="21">
        <f t="shared" si="204"/>
        <v>0</v>
      </c>
      <c r="AR959" s="21">
        <f t="shared" si="205"/>
        <v>0</v>
      </c>
      <c r="AS959" s="21">
        <f t="shared" si="206"/>
        <v>0</v>
      </c>
      <c r="AT959" s="21">
        <f t="shared" si="207"/>
        <v>0</v>
      </c>
      <c r="AU959" s="21">
        <f t="shared" si="208"/>
        <v>0</v>
      </c>
      <c r="AV959" s="21">
        <f t="shared" si="209"/>
        <v>0</v>
      </c>
    </row>
    <row r="960" spans="1:48" ht="15.6" x14ac:dyDescent="0.3">
      <c r="A960" s="51"/>
      <c r="B960" s="50"/>
      <c r="C960" s="96"/>
      <c r="D960" s="96"/>
      <c r="E960" s="49"/>
      <c r="F960" s="52">
        <f t="shared" si="196"/>
        <v>0</v>
      </c>
      <c r="G960" s="48"/>
      <c r="H960" s="38"/>
      <c r="I960" s="54">
        <f>IF(H960=0,0,TRUNC((50/(H960+0.24)- IF($G960="w",Parameter!$B$3,Parameter!$D$3))/IF($G960="w",Parameter!$C$3,Parameter!$E$3)))</f>
        <v>0</v>
      </c>
      <c r="J960" s="105"/>
      <c r="K960" s="54">
        <f>IF(J960=0,0,TRUNC((75/(J960+0.24)- IF($G960="w",Parameter!$B$3,Parameter!$D$3))/IF($G960="w",Parameter!$C$3,Parameter!$E$3)))</f>
        <v>0</v>
      </c>
      <c r="L960" s="105"/>
      <c r="M960" s="54">
        <f>IF(L960=0,0,TRUNC((100/(L960+0.24)- IF($G960="w",Parameter!$B$3,Parameter!$D$3))/IF($G960="w",Parameter!$C$3,Parameter!$E$3)))</f>
        <v>0</v>
      </c>
      <c r="N960" s="80"/>
      <c r="O960" s="79" t="s">
        <v>44</v>
      </c>
      <c r="P960" s="81"/>
      <c r="Q960" s="54">
        <f>IF($G960="m",0,IF(AND($P960=0,$N960=0),0,TRUNC((800/($N960*60+$P960)-IF($G960="w",Parameter!$B$6,Parameter!$D$6))/IF($G960="w",Parameter!$C$6,Parameter!$E$6))))</f>
        <v>0</v>
      </c>
      <c r="R960" s="106"/>
      <c r="S960" s="73">
        <f>IF(R960=0,0,TRUNC((2000/(R960)- IF(Q960="w",Parameter!$B$6,Parameter!$D$6))/IF(Q960="w",Parameter!$C$6,Parameter!$E$6)))</f>
        <v>0</v>
      </c>
      <c r="T960" s="106"/>
      <c r="U960" s="73">
        <f>IF(T960=0,0,TRUNC((2000/(T960)- IF(Q960="w",Parameter!$B$3,Parameter!$D$3))/IF(Q960="w",Parameter!$C$3,Parameter!$E$3)))</f>
        <v>0</v>
      </c>
      <c r="V960" s="80"/>
      <c r="W960" s="79" t="s">
        <v>44</v>
      </c>
      <c r="X960" s="81"/>
      <c r="Y960" s="54">
        <f>IF($G960="w",0,IF(AND($V960=0,$X960=0),0,TRUNC((1000/($V960*60+$X960)-IF($G960="w",Parameter!$B$6,Parameter!$D$6))/IF($G960="w",Parameter!$C$6,Parameter!$E$6))))</f>
        <v>0</v>
      </c>
      <c r="Z960" s="37"/>
      <c r="AA960" s="104">
        <f>IF(Z960=0,0,TRUNC((SQRT(Z960)- IF($G960="w",Parameter!$B$11,Parameter!$D$11))/IF($G960="w",Parameter!$C$11,Parameter!$E$11)))</f>
        <v>0</v>
      </c>
      <c r="AB960" s="105"/>
      <c r="AC960" s="104">
        <f>IF(AB960=0,0,TRUNC((SQRT(AB960)- IF($G960="w",Parameter!$B$10,Parameter!$D$10))/IF($G960="w",Parameter!$C$10,Parameter!$E$10)))</f>
        <v>0</v>
      </c>
      <c r="AD960" s="38"/>
      <c r="AE960" s="55">
        <f>IF(AD960=0,0,TRUNC((SQRT(AD960)- IF($G960="w",Parameter!$B$15,Parameter!$D$15))/IF($G960="w",Parameter!$C$15,Parameter!$E$15)))</f>
        <v>0</v>
      </c>
      <c r="AF960" s="32"/>
      <c r="AG960" s="55">
        <f>IF(AF960=0,0,TRUNC((SQRT(AF960)- IF($G960="w",Parameter!$B$12,Parameter!$D$12))/IF($G960="w",Parameter!$C$12,Parameter!$E$12)))</f>
        <v>0</v>
      </c>
      <c r="AH960" s="60">
        <f t="shared" si="197"/>
        <v>0</v>
      </c>
      <c r="AI960" s="61">
        <f>LOOKUP($F960,Urkunde!$A$2:$A$16,IF($G960="w",Urkunde!$B$2:$B$16,Urkunde!$D$2:$D$16))</f>
        <v>0</v>
      </c>
      <c r="AJ960" s="61">
        <f>LOOKUP($F960,Urkunde!$A$2:$A$16,IF($G960="w",Urkunde!$C$2:$C$16,Urkunde!$E$2:$E$16))</f>
        <v>0</v>
      </c>
      <c r="AK960" s="61" t="str">
        <f t="shared" si="198"/>
        <v>-</v>
      </c>
      <c r="AL960" s="29">
        <f t="shared" si="199"/>
        <v>0</v>
      </c>
      <c r="AM960" s="21">
        <f t="shared" si="200"/>
        <v>0</v>
      </c>
      <c r="AN960" s="21">
        <f t="shared" si="201"/>
        <v>0</v>
      </c>
      <c r="AO960" s="21">
        <f t="shared" si="202"/>
        <v>0</v>
      </c>
      <c r="AP960" s="21">
        <f t="shared" si="203"/>
        <v>0</v>
      </c>
      <c r="AQ960" s="21">
        <f t="shared" si="204"/>
        <v>0</v>
      </c>
      <c r="AR960" s="21">
        <f t="shared" si="205"/>
        <v>0</v>
      </c>
      <c r="AS960" s="21">
        <f t="shared" si="206"/>
        <v>0</v>
      </c>
      <c r="AT960" s="21">
        <f t="shared" si="207"/>
        <v>0</v>
      </c>
      <c r="AU960" s="21">
        <f t="shared" si="208"/>
        <v>0</v>
      </c>
      <c r="AV960" s="21">
        <f t="shared" si="209"/>
        <v>0</v>
      </c>
    </row>
    <row r="961" spans="1:48" ht="15.6" x14ac:dyDescent="0.3">
      <c r="A961" s="51"/>
      <c r="B961" s="50"/>
      <c r="C961" s="96"/>
      <c r="D961" s="96"/>
      <c r="E961" s="49"/>
      <c r="F961" s="52">
        <f t="shared" si="196"/>
        <v>0</v>
      </c>
      <c r="G961" s="48"/>
      <c r="H961" s="38"/>
      <c r="I961" s="54">
        <f>IF(H961=0,0,TRUNC((50/(H961+0.24)- IF($G961="w",Parameter!$B$3,Parameter!$D$3))/IF($G961="w",Parameter!$C$3,Parameter!$E$3)))</f>
        <v>0</v>
      </c>
      <c r="J961" s="105"/>
      <c r="K961" s="54">
        <f>IF(J961=0,0,TRUNC((75/(J961+0.24)- IF($G961="w",Parameter!$B$3,Parameter!$D$3))/IF($G961="w",Parameter!$C$3,Parameter!$E$3)))</f>
        <v>0</v>
      </c>
      <c r="L961" s="105"/>
      <c r="M961" s="54">
        <f>IF(L961=0,0,TRUNC((100/(L961+0.24)- IF($G961="w",Parameter!$B$3,Parameter!$D$3))/IF($G961="w",Parameter!$C$3,Parameter!$E$3)))</f>
        <v>0</v>
      </c>
      <c r="N961" s="80"/>
      <c r="O961" s="79" t="s">
        <v>44</v>
      </c>
      <c r="P961" s="81"/>
      <c r="Q961" s="54">
        <f>IF($G961="m",0,IF(AND($P961=0,$N961=0),0,TRUNC((800/($N961*60+$P961)-IF($G961="w",Parameter!$B$6,Parameter!$D$6))/IF($G961="w",Parameter!$C$6,Parameter!$E$6))))</f>
        <v>0</v>
      </c>
      <c r="R961" s="106"/>
      <c r="S961" s="73">
        <f>IF(R961=0,0,TRUNC((2000/(R961)- IF(Q961="w",Parameter!$B$6,Parameter!$D$6))/IF(Q961="w",Parameter!$C$6,Parameter!$E$6)))</f>
        <v>0</v>
      </c>
      <c r="T961" s="106"/>
      <c r="U961" s="73">
        <f>IF(T961=0,0,TRUNC((2000/(T961)- IF(Q961="w",Parameter!$B$3,Parameter!$D$3))/IF(Q961="w",Parameter!$C$3,Parameter!$E$3)))</f>
        <v>0</v>
      </c>
      <c r="V961" s="80"/>
      <c r="W961" s="79" t="s">
        <v>44</v>
      </c>
      <c r="X961" s="81"/>
      <c r="Y961" s="54">
        <f>IF($G961="w",0,IF(AND($V961=0,$X961=0),0,TRUNC((1000/($V961*60+$X961)-IF($G961="w",Parameter!$B$6,Parameter!$D$6))/IF($G961="w",Parameter!$C$6,Parameter!$E$6))))</f>
        <v>0</v>
      </c>
      <c r="Z961" s="37"/>
      <c r="AA961" s="104">
        <f>IF(Z961=0,0,TRUNC((SQRT(Z961)- IF($G961="w",Parameter!$B$11,Parameter!$D$11))/IF($G961="w",Parameter!$C$11,Parameter!$E$11)))</f>
        <v>0</v>
      </c>
      <c r="AB961" s="105"/>
      <c r="AC961" s="104">
        <f>IF(AB961=0,0,TRUNC((SQRT(AB961)- IF($G961="w",Parameter!$B$10,Parameter!$D$10))/IF($G961="w",Parameter!$C$10,Parameter!$E$10)))</f>
        <v>0</v>
      </c>
      <c r="AD961" s="38"/>
      <c r="AE961" s="55">
        <f>IF(AD961=0,0,TRUNC((SQRT(AD961)- IF($G961="w",Parameter!$B$15,Parameter!$D$15))/IF($G961="w",Parameter!$C$15,Parameter!$E$15)))</f>
        <v>0</v>
      </c>
      <c r="AF961" s="32"/>
      <c r="AG961" s="55">
        <f>IF(AF961=0,0,TRUNC((SQRT(AF961)- IF($G961="w",Parameter!$B$12,Parameter!$D$12))/IF($G961="w",Parameter!$C$12,Parameter!$E$12)))</f>
        <v>0</v>
      </c>
      <c r="AH961" s="60">
        <f t="shared" si="197"/>
        <v>0</v>
      </c>
      <c r="AI961" s="61">
        <f>LOOKUP($F961,Urkunde!$A$2:$A$16,IF($G961="w",Urkunde!$B$2:$B$16,Urkunde!$D$2:$D$16))</f>
        <v>0</v>
      </c>
      <c r="AJ961" s="61">
        <f>LOOKUP($F961,Urkunde!$A$2:$A$16,IF($G961="w",Urkunde!$C$2:$C$16,Urkunde!$E$2:$E$16))</f>
        <v>0</v>
      </c>
      <c r="AK961" s="61" t="str">
        <f t="shared" si="198"/>
        <v>-</v>
      </c>
      <c r="AL961" s="29">
        <f t="shared" si="199"/>
        <v>0</v>
      </c>
      <c r="AM961" s="21">
        <f t="shared" si="200"/>
        <v>0</v>
      </c>
      <c r="AN961" s="21">
        <f t="shared" si="201"/>
        <v>0</v>
      </c>
      <c r="AO961" s="21">
        <f t="shared" si="202"/>
        <v>0</v>
      </c>
      <c r="AP961" s="21">
        <f t="shared" si="203"/>
        <v>0</v>
      </c>
      <c r="AQ961" s="21">
        <f t="shared" si="204"/>
        <v>0</v>
      </c>
      <c r="AR961" s="21">
        <f t="shared" si="205"/>
        <v>0</v>
      </c>
      <c r="AS961" s="21">
        <f t="shared" si="206"/>
        <v>0</v>
      </c>
      <c r="AT961" s="21">
        <f t="shared" si="207"/>
        <v>0</v>
      </c>
      <c r="AU961" s="21">
        <f t="shared" si="208"/>
        <v>0</v>
      </c>
      <c r="AV961" s="21">
        <f t="shared" si="209"/>
        <v>0</v>
      </c>
    </row>
    <row r="962" spans="1:48" ht="15.6" x14ac:dyDescent="0.3">
      <c r="A962" s="51"/>
      <c r="B962" s="50"/>
      <c r="C962" s="96"/>
      <c r="D962" s="96"/>
      <c r="E962" s="49"/>
      <c r="F962" s="52">
        <f t="shared" si="196"/>
        <v>0</v>
      </c>
      <c r="G962" s="48"/>
      <c r="H962" s="38"/>
      <c r="I962" s="54">
        <f>IF(H962=0,0,TRUNC((50/(H962+0.24)- IF($G962="w",Parameter!$B$3,Parameter!$D$3))/IF($G962="w",Parameter!$C$3,Parameter!$E$3)))</f>
        <v>0</v>
      </c>
      <c r="J962" s="105"/>
      <c r="K962" s="54">
        <f>IF(J962=0,0,TRUNC((75/(J962+0.24)- IF($G962="w",Parameter!$B$3,Parameter!$D$3))/IF($G962="w",Parameter!$C$3,Parameter!$E$3)))</f>
        <v>0</v>
      </c>
      <c r="L962" s="105"/>
      <c r="M962" s="54">
        <f>IF(L962=0,0,TRUNC((100/(L962+0.24)- IF($G962="w",Parameter!$B$3,Parameter!$D$3))/IF($G962="w",Parameter!$C$3,Parameter!$E$3)))</f>
        <v>0</v>
      </c>
      <c r="N962" s="80"/>
      <c r="O962" s="79" t="s">
        <v>44</v>
      </c>
      <c r="P962" s="81"/>
      <c r="Q962" s="54">
        <f>IF($G962="m",0,IF(AND($P962=0,$N962=0),0,TRUNC((800/($N962*60+$P962)-IF($G962="w",Parameter!$B$6,Parameter!$D$6))/IF($G962="w",Parameter!$C$6,Parameter!$E$6))))</f>
        <v>0</v>
      </c>
      <c r="R962" s="106"/>
      <c r="S962" s="73">
        <f>IF(R962=0,0,TRUNC((2000/(R962)- IF(Q962="w",Parameter!$B$6,Parameter!$D$6))/IF(Q962="w",Parameter!$C$6,Parameter!$E$6)))</f>
        <v>0</v>
      </c>
      <c r="T962" s="106"/>
      <c r="U962" s="73">
        <f>IF(T962=0,0,TRUNC((2000/(T962)- IF(Q962="w",Parameter!$B$3,Parameter!$D$3))/IF(Q962="w",Parameter!$C$3,Parameter!$E$3)))</f>
        <v>0</v>
      </c>
      <c r="V962" s="80"/>
      <c r="W962" s="79" t="s">
        <v>44</v>
      </c>
      <c r="X962" s="81"/>
      <c r="Y962" s="54">
        <f>IF($G962="w",0,IF(AND($V962=0,$X962=0),0,TRUNC((1000/($V962*60+$X962)-IF($G962="w",Parameter!$B$6,Parameter!$D$6))/IF($G962="w",Parameter!$C$6,Parameter!$E$6))))</f>
        <v>0</v>
      </c>
      <c r="Z962" s="37"/>
      <c r="AA962" s="104">
        <f>IF(Z962=0,0,TRUNC((SQRT(Z962)- IF($G962="w",Parameter!$B$11,Parameter!$D$11))/IF($G962="w",Parameter!$C$11,Parameter!$E$11)))</f>
        <v>0</v>
      </c>
      <c r="AB962" s="105"/>
      <c r="AC962" s="104">
        <f>IF(AB962=0,0,TRUNC((SQRT(AB962)- IF($G962="w",Parameter!$B$10,Parameter!$D$10))/IF($G962="w",Parameter!$C$10,Parameter!$E$10)))</f>
        <v>0</v>
      </c>
      <c r="AD962" s="38"/>
      <c r="AE962" s="55">
        <f>IF(AD962=0,0,TRUNC((SQRT(AD962)- IF($G962="w",Parameter!$B$15,Parameter!$D$15))/IF($G962="w",Parameter!$C$15,Parameter!$E$15)))</f>
        <v>0</v>
      </c>
      <c r="AF962" s="32"/>
      <c r="AG962" s="55">
        <f>IF(AF962=0,0,TRUNC((SQRT(AF962)- IF($G962="w",Parameter!$B$12,Parameter!$D$12))/IF($G962="w",Parameter!$C$12,Parameter!$E$12)))</f>
        <v>0</v>
      </c>
      <c r="AH962" s="60">
        <f t="shared" si="197"/>
        <v>0</v>
      </c>
      <c r="AI962" s="61">
        <f>LOOKUP($F962,Urkunde!$A$2:$A$16,IF($G962="w",Urkunde!$B$2:$B$16,Urkunde!$D$2:$D$16))</f>
        <v>0</v>
      </c>
      <c r="AJ962" s="61">
        <f>LOOKUP($F962,Urkunde!$A$2:$A$16,IF($G962="w",Urkunde!$C$2:$C$16,Urkunde!$E$2:$E$16))</f>
        <v>0</v>
      </c>
      <c r="AK962" s="61" t="str">
        <f t="shared" si="198"/>
        <v>-</v>
      </c>
      <c r="AL962" s="29">
        <f t="shared" si="199"/>
        <v>0</v>
      </c>
      <c r="AM962" s="21">
        <f t="shared" si="200"/>
        <v>0</v>
      </c>
      <c r="AN962" s="21">
        <f t="shared" si="201"/>
        <v>0</v>
      </c>
      <c r="AO962" s="21">
        <f t="shared" si="202"/>
        <v>0</v>
      </c>
      <c r="AP962" s="21">
        <f t="shared" si="203"/>
        <v>0</v>
      </c>
      <c r="AQ962" s="21">
        <f t="shared" si="204"/>
        <v>0</v>
      </c>
      <c r="AR962" s="21">
        <f t="shared" si="205"/>
        <v>0</v>
      </c>
      <c r="AS962" s="21">
        <f t="shared" si="206"/>
        <v>0</v>
      </c>
      <c r="AT962" s="21">
        <f t="shared" si="207"/>
        <v>0</v>
      </c>
      <c r="AU962" s="21">
        <f t="shared" si="208"/>
        <v>0</v>
      </c>
      <c r="AV962" s="21">
        <f t="shared" si="209"/>
        <v>0</v>
      </c>
    </row>
    <row r="963" spans="1:48" ht="15.6" x14ac:dyDescent="0.3">
      <c r="A963" s="51"/>
      <c r="B963" s="50"/>
      <c r="C963" s="96"/>
      <c r="D963" s="96"/>
      <c r="E963" s="49"/>
      <c r="F963" s="52">
        <f t="shared" si="196"/>
        <v>0</v>
      </c>
      <c r="G963" s="48"/>
      <c r="H963" s="38"/>
      <c r="I963" s="54">
        <f>IF(H963=0,0,TRUNC((50/(H963+0.24)- IF($G963="w",Parameter!$B$3,Parameter!$D$3))/IF($G963="w",Parameter!$C$3,Parameter!$E$3)))</f>
        <v>0</v>
      </c>
      <c r="J963" s="105"/>
      <c r="K963" s="54">
        <f>IF(J963=0,0,TRUNC((75/(J963+0.24)- IF($G963="w",Parameter!$B$3,Parameter!$D$3))/IF($G963="w",Parameter!$C$3,Parameter!$E$3)))</f>
        <v>0</v>
      </c>
      <c r="L963" s="105"/>
      <c r="M963" s="54">
        <f>IF(L963=0,0,TRUNC((100/(L963+0.24)- IF($G963="w",Parameter!$B$3,Parameter!$D$3))/IF($G963="w",Parameter!$C$3,Parameter!$E$3)))</f>
        <v>0</v>
      </c>
      <c r="N963" s="80"/>
      <c r="O963" s="79" t="s">
        <v>44</v>
      </c>
      <c r="P963" s="81"/>
      <c r="Q963" s="54">
        <f>IF($G963="m",0,IF(AND($P963=0,$N963=0),0,TRUNC((800/($N963*60+$P963)-IF($G963="w",Parameter!$B$6,Parameter!$D$6))/IF($G963="w",Parameter!$C$6,Parameter!$E$6))))</f>
        <v>0</v>
      </c>
      <c r="R963" s="106"/>
      <c r="S963" s="73">
        <f>IF(R963=0,0,TRUNC((2000/(R963)- IF(Q963="w",Parameter!$B$6,Parameter!$D$6))/IF(Q963="w",Parameter!$C$6,Parameter!$E$6)))</f>
        <v>0</v>
      </c>
      <c r="T963" s="106"/>
      <c r="U963" s="73">
        <f>IF(T963=0,0,TRUNC((2000/(T963)- IF(Q963="w",Parameter!$B$3,Parameter!$D$3))/IF(Q963="w",Parameter!$C$3,Parameter!$E$3)))</f>
        <v>0</v>
      </c>
      <c r="V963" s="80"/>
      <c r="W963" s="79" t="s">
        <v>44</v>
      </c>
      <c r="X963" s="81"/>
      <c r="Y963" s="54">
        <f>IF($G963="w",0,IF(AND($V963=0,$X963=0),0,TRUNC((1000/($V963*60+$X963)-IF($G963="w",Parameter!$B$6,Parameter!$D$6))/IF($G963="w",Parameter!$C$6,Parameter!$E$6))))</f>
        <v>0</v>
      </c>
      <c r="Z963" s="37"/>
      <c r="AA963" s="104">
        <f>IF(Z963=0,0,TRUNC((SQRT(Z963)- IF($G963="w",Parameter!$B$11,Parameter!$D$11))/IF($G963="w",Parameter!$C$11,Parameter!$E$11)))</f>
        <v>0</v>
      </c>
      <c r="AB963" s="105"/>
      <c r="AC963" s="104">
        <f>IF(AB963=0,0,TRUNC((SQRT(AB963)- IF($G963="w",Parameter!$B$10,Parameter!$D$10))/IF($G963="w",Parameter!$C$10,Parameter!$E$10)))</f>
        <v>0</v>
      </c>
      <c r="AD963" s="38"/>
      <c r="AE963" s="55">
        <f>IF(AD963=0,0,TRUNC((SQRT(AD963)- IF($G963="w",Parameter!$B$15,Parameter!$D$15))/IF($G963="w",Parameter!$C$15,Parameter!$E$15)))</f>
        <v>0</v>
      </c>
      <c r="AF963" s="32"/>
      <c r="AG963" s="55">
        <f>IF(AF963=0,0,TRUNC((SQRT(AF963)- IF($G963="w",Parameter!$B$12,Parameter!$D$12))/IF($G963="w",Parameter!$C$12,Parameter!$E$12)))</f>
        <v>0</v>
      </c>
      <c r="AH963" s="60">
        <f t="shared" si="197"/>
        <v>0</v>
      </c>
      <c r="AI963" s="61">
        <f>LOOKUP($F963,Urkunde!$A$2:$A$16,IF($G963="w",Urkunde!$B$2:$B$16,Urkunde!$D$2:$D$16))</f>
        <v>0</v>
      </c>
      <c r="AJ963" s="61">
        <f>LOOKUP($F963,Urkunde!$A$2:$A$16,IF($G963="w",Urkunde!$C$2:$C$16,Urkunde!$E$2:$E$16))</f>
        <v>0</v>
      </c>
      <c r="AK963" s="61" t="str">
        <f t="shared" si="198"/>
        <v>-</v>
      </c>
      <c r="AL963" s="29">
        <f t="shared" si="199"/>
        <v>0</v>
      </c>
      <c r="AM963" s="21">
        <f t="shared" si="200"/>
        <v>0</v>
      </c>
      <c r="AN963" s="21">
        <f t="shared" si="201"/>
        <v>0</v>
      </c>
      <c r="AO963" s="21">
        <f t="shared" si="202"/>
        <v>0</v>
      </c>
      <c r="AP963" s="21">
        <f t="shared" si="203"/>
        <v>0</v>
      </c>
      <c r="AQ963" s="21">
        <f t="shared" si="204"/>
        <v>0</v>
      </c>
      <c r="AR963" s="21">
        <f t="shared" si="205"/>
        <v>0</v>
      </c>
      <c r="AS963" s="21">
        <f t="shared" si="206"/>
        <v>0</v>
      </c>
      <c r="AT963" s="21">
        <f t="shared" si="207"/>
        <v>0</v>
      </c>
      <c r="AU963" s="21">
        <f t="shared" si="208"/>
        <v>0</v>
      </c>
      <c r="AV963" s="21">
        <f t="shared" si="209"/>
        <v>0</v>
      </c>
    </row>
    <row r="964" spans="1:48" ht="15.6" x14ac:dyDescent="0.3">
      <c r="A964" s="51"/>
      <c r="B964" s="50"/>
      <c r="C964" s="96"/>
      <c r="D964" s="96"/>
      <c r="E964" s="49"/>
      <c r="F964" s="52">
        <f t="shared" ref="F964:F1000" si="210">IF(E964=0,0,$E$2-E964)</f>
        <v>0</v>
      </c>
      <c r="G964" s="48"/>
      <c r="H964" s="38"/>
      <c r="I964" s="54">
        <f>IF(H964=0,0,TRUNC((50/(H964+0.24)- IF($G964="w",Parameter!$B$3,Parameter!$D$3))/IF($G964="w",Parameter!$C$3,Parameter!$E$3)))</f>
        <v>0</v>
      </c>
      <c r="J964" s="105"/>
      <c r="K964" s="54">
        <f>IF(J964=0,0,TRUNC((75/(J964+0.24)- IF($G964="w",Parameter!$B$3,Parameter!$D$3))/IF($G964="w",Parameter!$C$3,Parameter!$E$3)))</f>
        <v>0</v>
      </c>
      <c r="L964" s="105"/>
      <c r="M964" s="54">
        <f>IF(L964=0,0,TRUNC((100/(L964+0.24)- IF($G964="w",Parameter!$B$3,Parameter!$D$3))/IF($G964="w",Parameter!$C$3,Parameter!$E$3)))</f>
        <v>0</v>
      </c>
      <c r="N964" s="80"/>
      <c r="O964" s="79" t="s">
        <v>44</v>
      </c>
      <c r="P964" s="81"/>
      <c r="Q964" s="54">
        <f>IF($G964="m",0,IF(AND($P964=0,$N964=0),0,TRUNC((800/($N964*60+$P964)-IF($G964="w",Parameter!$B$6,Parameter!$D$6))/IF($G964="w",Parameter!$C$6,Parameter!$E$6))))</f>
        <v>0</v>
      </c>
      <c r="R964" s="106"/>
      <c r="S964" s="73">
        <f>IF(R964=0,0,TRUNC((2000/(R964)- IF(Q964="w",Parameter!$B$6,Parameter!$D$6))/IF(Q964="w",Parameter!$C$6,Parameter!$E$6)))</f>
        <v>0</v>
      </c>
      <c r="T964" s="106"/>
      <c r="U964" s="73">
        <f>IF(T964=0,0,TRUNC((2000/(T964)- IF(Q964="w",Parameter!$B$3,Parameter!$D$3))/IF(Q964="w",Parameter!$C$3,Parameter!$E$3)))</f>
        <v>0</v>
      </c>
      <c r="V964" s="80"/>
      <c r="W964" s="79" t="s">
        <v>44</v>
      </c>
      <c r="X964" s="81"/>
      <c r="Y964" s="54">
        <f>IF($G964="w",0,IF(AND($V964=0,$X964=0),0,TRUNC((1000/($V964*60+$X964)-IF($G964="w",Parameter!$B$6,Parameter!$D$6))/IF($G964="w",Parameter!$C$6,Parameter!$E$6))))</f>
        <v>0</v>
      </c>
      <c r="Z964" s="37"/>
      <c r="AA964" s="104">
        <f>IF(Z964=0,0,TRUNC((SQRT(Z964)- IF($G964="w",Parameter!$B$11,Parameter!$D$11))/IF($G964="w",Parameter!$C$11,Parameter!$E$11)))</f>
        <v>0</v>
      </c>
      <c r="AB964" s="105"/>
      <c r="AC964" s="104">
        <f>IF(AB964=0,0,TRUNC((SQRT(AB964)- IF($G964="w",Parameter!$B$10,Parameter!$D$10))/IF($G964="w",Parameter!$C$10,Parameter!$E$10)))</f>
        <v>0</v>
      </c>
      <c r="AD964" s="38"/>
      <c r="AE964" s="55">
        <f>IF(AD964=0,0,TRUNC((SQRT(AD964)- IF($G964="w",Parameter!$B$15,Parameter!$D$15))/IF($G964="w",Parameter!$C$15,Parameter!$E$15)))</f>
        <v>0</v>
      </c>
      <c r="AF964" s="32"/>
      <c r="AG964" s="55">
        <f>IF(AF964=0,0,TRUNC((SQRT(AF964)- IF($G964="w",Parameter!$B$12,Parameter!$D$12))/IF($G964="w",Parameter!$C$12,Parameter!$E$12)))</f>
        <v>0</v>
      </c>
      <c r="AH964" s="60">
        <f t="shared" si="197"/>
        <v>0</v>
      </c>
      <c r="AI964" s="61">
        <f>LOOKUP($F964,Urkunde!$A$2:$A$16,IF($G964="w",Urkunde!$B$2:$B$16,Urkunde!$D$2:$D$16))</f>
        <v>0</v>
      </c>
      <c r="AJ964" s="61">
        <f>LOOKUP($F964,Urkunde!$A$2:$A$16,IF($G964="w",Urkunde!$C$2:$C$16,Urkunde!$E$2:$E$16))</f>
        <v>0</v>
      </c>
      <c r="AK964" s="61" t="str">
        <f t="shared" si="198"/>
        <v>-</v>
      </c>
      <c r="AL964" s="29">
        <f t="shared" si="199"/>
        <v>0</v>
      </c>
      <c r="AM964" s="21">
        <f t="shared" si="200"/>
        <v>0</v>
      </c>
      <c r="AN964" s="21">
        <f t="shared" si="201"/>
        <v>0</v>
      </c>
      <c r="AO964" s="21">
        <f t="shared" si="202"/>
        <v>0</v>
      </c>
      <c r="AP964" s="21">
        <f t="shared" si="203"/>
        <v>0</v>
      </c>
      <c r="AQ964" s="21">
        <f t="shared" si="204"/>
        <v>0</v>
      </c>
      <c r="AR964" s="21">
        <f t="shared" si="205"/>
        <v>0</v>
      </c>
      <c r="AS964" s="21">
        <f t="shared" si="206"/>
        <v>0</v>
      </c>
      <c r="AT964" s="21">
        <f t="shared" si="207"/>
        <v>0</v>
      </c>
      <c r="AU964" s="21">
        <f t="shared" si="208"/>
        <v>0</v>
      </c>
      <c r="AV964" s="21">
        <f t="shared" si="209"/>
        <v>0</v>
      </c>
    </row>
    <row r="965" spans="1:48" ht="15.6" x14ac:dyDescent="0.3">
      <c r="A965" s="51"/>
      <c r="B965" s="50"/>
      <c r="C965" s="96"/>
      <c r="D965" s="96"/>
      <c r="E965" s="49"/>
      <c r="F965" s="52">
        <f t="shared" si="210"/>
        <v>0</v>
      </c>
      <c r="G965" s="48"/>
      <c r="H965" s="38"/>
      <c r="I965" s="54">
        <f>IF(H965=0,0,TRUNC((50/(H965+0.24)- IF($G965="w",Parameter!$B$3,Parameter!$D$3))/IF($G965="w",Parameter!$C$3,Parameter!$E$3)))</f>
        <v>0</v>
      </c>
      <c r="J965" s="105"/>
      <c r="K965" s="54">
        <f>IF(J965=0,0,TRUNC((75/(J965+0.24)- IF($G965="w",Parameter!$B$3,Parameter!$D$3))/IF($G965="w",Parameter!$C$3,Parameter!$E$3)))</f>
        <v>0</v>
      </c>
      <c r="L965" s="105"/>
      <c r="M965" s="54">
        <f>IF(L965=0,0,TRUNC((100/(L965+0.24)- IF($G965="w",Parameter!$B$3,Parameter!$D$3))/IF($G965="w",Parameter!$C$3,Parameter!$E$3)))</f>
        <v>0</v>
      </c>
      <c r="N965" s="80"/>
      <c r="O965" s="79" t="s">
        <v>44</v>
      </c>
      <c r="P965" s="81"/>
      <c r="Q965" s="54">
        <f>IF($G965="m",0,IF(AND($P965=0,$N965=0),0,TRUNC((800/($N965*60+$P965)-IF($G965="w",Parameter!$B$6,Parameter!$D$6))/IF($G965="w",Parameter!$C$6,Parameter!$E$6))))</f>
        <v>0</v>
      </c>
      <c r="R965" s="106"/>
      <c r="S965" s="73">
        <f>IF(R965=0,0,TRUNC((2000/(R965)- IF(Q965="w",Parameter!$B$6,Parameter!$D$6))/IF(Q965="w",Parameter!$C$6,Parameter!$E$6)))</f>
        <v>0</v>
      </c>
      <c r="T965" s="106"/>
      <c r="U965" s="73">
        <f>IF(T965=0,0,TRUNC((2000/(T965)- IF(Q965="w",Parameter!$B$3,Parameter!$D$3))/IF(Q965="w",Parameter!$C$3,Parameter!$E$3)))</f>
        <v>0</v>
      </c>
      <c r="V965" s="80"/>
      <c r="W965" s="79" t="s">
        <v>44</v>
      </c>
      <c r="X965" s="81"/>
      <c r="Y965" s="54">
        <f>IF($G965="w",0,IF(AND($V965=0,$X965=0),0,TRUNC((1000/($V965*60+$X965)-IF($G965="w",Parameter!$B$6,Parameter!$D$6))/IF($G965="w",Parameter!$C$6,Parameter!$E$6))))</f>
        <v>0</v>
      </c>
      <c r="Z965" s="37"/>
      <c r="AA965" s="104">
        <f>IF(Z965=0,0,TRUNC((SQRT(Z965)- IF($G965="w",Parameter!$B$11,Parameter!$D$11))/IF($G965="w",Parameter!$C$11,Parameter!$E$11)))</f>
        <v>0</v>
      </c>
      <c r="AB965" s="105"/>
      <c r="AC965" s="104">
        <f>IF(AB965=0,0,TRUNC((SQRT(AB965)- IF($G965="w",Parameter!$B$10,Parameter!$D$10))/IF($G965="w",Parameter!$C$10,Parameter!$E$10)))</f>
        <v>0</v>
      </c>
      <c r="AD965" s="38"/>
      <c r="AE965" s="55">
        <f>IF(AD965=0,0,TRUNC((SQRT(AD965)- IF($G965="w",Parameter!$B$15,Parameter!$D$15))/IF($G965="w",Parameter!$C$15,Parameter!$E$15)))</f>
        <v>0</v>
      </c>
      <c r="AF965" s="32"/>
      <c r="AG965" s="55">
        <f>IF(AF965=0,0,TRUNC((SQRT(AF965)- IF($G965="w",Parameter!$B$12,Parameter!$D$12))/IF($G965="w",Parameter!$C$12,Parameter!$E$12)))</f>
        <v>0</v>
      </c>
      <c r="AH965" s="60">
        <f t="shared" ref="AH965:AH1000" si="211">AV965</f>
        <v>0</v>
      </c>
      <c r="AI965" s="61">
        <f>LOOKUP($F965,Urkunde!$A$2:$A$16,IF($G965="w",Urkunde!$B$2:$B$16,Urkunde!$D$2:$D$16))</f>
        <v>0</v>
      </c>
      <c r="AJ965" s="61">
        <f>LOOKUP($F965,Urkunde!$A$2:$A$16,IF($G965="w",Urkunde!$C$2:$C$16,Urkunde!$E$2:$E$16))</f>
        <v>0</v>
      </c>
      <c r="AK965" s="61" t="str">
        <f t="shared" ref="AK965:AK1000" si="212">IF(AH965=0,"-",IF(AH965&gt;=AJ965,"Ehrenurkunde",IF(AH965&gt;=AI965,"Siegerurkunde","Teilnehmerurkunde")))</f>
        <v>-</v>
      </c>
      <c r="AL965" s="29">
        <f t="shared" ref="AL965:AL1000" si="213">$I965</f>
        <v>0</v>
      </c>
      <c r="AM965" s="21">
        <f t="shared" ref="AM965:AM1000" si="214">$K965</f>
        <v>0</v>
      </c>
      <c r="AN965" s="21">
        <f t="shared" ref="AN965:AN1000" si="215">$M965</f>
        <v>0</v>
      </c>
      <c r="AO965" s="21">
        <f t="shared" ref="AO965:AO1000" si="216">$Q965</f>
        <v>0</v>
      </c>
      <c r="AP965" s="21">
        <f t="shared" ref="AP965:AP1000" si="217">$S965</f>
        <v>0</v>
      </c>
      <c r="AQ965" s="21">
        <f t="shared" ref="AQ965:AQ1000" si="218">$U965</f>
        <v>0</v>
      </c>
      <c r="AR965" s="21">
        <f t="shared" ref="AR965:AR1000" si="219">$Y965</f>
        <v>0</v>
      </c>
      <c r="AS965" s="21">
        <f t="shared" ref="AS965:AS1000" si="220">$AA965</f>
        <v>0</v>
      </c>
      <c r="AT965" s="21">
        <f t="shared" ref="AT965:AT1000" si="221">$AC965</f>
        <v>0</v>
      </c>
      <c r="AU965" s="21">
        <f t="shared" ref="AU965:AU1000" si="222">$AE965</f>
        <v>0</v>
      </c>
      <c r="AV965" s="21">
        <f t="shared" ref="AV965:AV1000" si="223">LARGE(AL965:AU965,1) + LARGE(AL965:AU965,2) + LARGE(AL965:AU965,3)</f>
        <v>0</v>
      </c>
    </row>
    <row r="966" spans="1:48" ht="15.6" x14ac:dyDescent="0.3">
      <c r="A966" s="51"/>
      <c r="B966" s="50"/>
      <c r="C966" s="96"/>
      <c r="D966" s="96"/>
      <c r="E966" s="49"/>
      <c r="F966" s="52">
        <f t="shared" si="210"/>
        <v>0</v>
      </c>
      <c r="G966" s="48"/>
      <c r="H966" s="38"/>
      <c r="I966" s="54">
        <f>IF(H966=0,0,TRUNC((50/(H966+0.24)- IF($G966="w",Parameter!$B$3,Parameter!$D$3))/IF($G966="w",Parameter!$C$3,Parameter!$E$3)))</f>
        <v>0</v>
      </c>
      <c r="J966" s="105"/>
      <c r="K966" s="54">
        <f>IF(J966=0,0,TRUNC((75/(J966+0.24)- IF($G966="w",Parameter!$B$3,Parameter!$D$3))/IF($G966="w",Parameter!$C$3,Parameter!$E$3)))</f>
        <v>0</v>
      </c>
      <c r="L966" s="105"/>
      <c r="M966" s="54">
        <f>IF(L966=0,0,TRUNC((100/(L966+0.24)- IF($G966="w",Parameter!$B$3,Parameter!$D$3))/IF($G966="w",Parameter!$C$3,Parameter!$E$3)))</f>
        <v>0</v>
      </c>
      <c r="N966" s="80"/>
      <c r="O966" s="79" t="s">
        <v>44</v>
      </c>
      <c r="P966" s="81"/>
      <c r="Q966" s="54">
        <f>IF($G966="m",0,IF(AND($P966=0,$N966=0),0,TRUNC((800/($N966*60+$P966)-IF($G966="w",Parameter!$B$6,Parameter!$D$6))/IF($G966="w",Parameter!$C$6,Parameter!$E$6))))</f>
        <v>0</v>
      </c>
      <c r="R966" s="106"/>
      <c r="S966" s="73">
        <f>IF(R966=0,0,TRUNC((2000/(R966)- IF(Q966="w",Parameter!$B$6,Parameter!$D$6))/IF(Q966="w",Parameter!$C$6,Parameter!$E$6)))</f>
        <v>0</v>
      </c>
      <c r="T966" s="106"/>
      <c r="U966" s="73">
        <f>IF(T966=0,0,TRUNC((2000/(T966)- IF(Q966="w",Parameter!$B$3,Parameter!$D$3))/IF(Q966="w",Parameter!$C$3,Parameter!$E$3)))</f>
        <v>0</v>
      </c>
      <c r="V966" s="80"/>
      <c r="W966" s="79" t="s">
        <v>44</v>
      </c>
      <c r="X966" s="81"/>
      <c r="Y966" s="54">
        <f>IF($G966="w",0,IF(AND($V966=0,$X966=0),0,TRUNC((1000/($V966*60+$X966)-IF($G966="w",Parameter!$B$6,Parameter!$D$6))/IF($G966="w",Parameter!$C$6,Parameter!$E$6))))</f>
        <v>0</v>
      </c>
      <c r="Z966" s="37"/>
      <c r="AA966" s="104">
        <f>IF(Z966=0,0,TRUNC((SQRT(Z966)- IF($G966="w",Parameter!$B$11,Parameter!$D$11))/IF($G966="w",Parameter!$C$11,Parameter!$E$11)))</f>
        <v>0</v>
      </c>
      <c r="AB966" s="105"/>
      <c r="AC966" s="104">
        <f>IF(AB966=0,0,TRUNC((SQRT(AB966)- IF($G966="w",Parameter!$B$10,Parameter!$D$10))/IF($G966="w",Parameter!$C$10,Parameter!$E$10)))</f>
        <v>0</v>
      </c>
      <c r="AD966" s="38"/>
      <c r="AE966" s="55">
        <f>IF(AD966=0,0,TRUNC((SQRT(AD966)- IF($G966="w",Parameter!$B$15,Parameter!$D$15))/IF($G966="w",Parameter!$C$15,Parameter!$E$15)))</f>
        <v>0</v>
      </c>
      <c r="AF966" s="32"/>
      <c r="AG966" s="55">
        <f>IF(AF966=0,0,TRUNC((SQRT(AF966)- IF($G966="w",Parameter!$B$12,Parameter!$D$12))/IF($G966="w",Parameter!$C$12,Parameter!$E$12)))</f>
        <v>0</v>
      </c>
      <c r="AH966" s="60">
        <f t="shared" si="211"/>
        <v>0</v>
      </c>
      <c r="AI966" s="61">
        <f>LOOKUP($F966,Urkunde!$A$2:$A$16,IF($G966="w",Urkunde!$B$2:$B$16,Urkunde!$D$2:$D$16))</f>
        <v>0</v>
      </c>
      <c r="AJ966" s="61">
        <f>LOOKUP($F966,Urkunde!$A$2:$A$16,IF($G966="w",Urkunde!$C$2:$C$16,Urkunde!$E$2:$E$16))</f>
        <v>0</v>
      </c>
      <c r="AK966" s="61" t="str">
        <f t="shared" si="212"/>
        <v>-</v>
      </c>
      <c r="AL966" s="29">
        <f t="shared" si="213"/>
        <v>0</v>
      </c>
      <c r="AM966" s="21">
        <f t="shared" si="214"/>
        <v>0</v>
      </c>
      <c r="AN966" s="21">
        <f t="shared" si="215"/>
        <v>0</v>
      </c>
      <c r="AO966" s="21">
        <f t="shared" si="216"/>
        <v>0</v>
      </c>
      <c r="AP966" s="21">
        <f t="shared" si="217"/>
        <v>0</v>
      </c>
      <c r="AQ966" s="21">
        <f t="shared" si="218"/>
        <v>0</v>
      </c>
      <c r="AR966" s="21">
        <f t="shared" si="219"/>
        <v>0</v>
      </c>
      <c r="AS966" s="21">
        <f t="shared" si="220"/>
        <v>0</v>
      </c>
      <c r="AT966" s="21">
        <f t="shared" si="221"/>
        <v>0</v>
      </c>
      <c r="AU966" s="21">
        <f t="shared" si="222"/>
        <v>0</v>
      </c>
      <c r="AV966" s="21">
        <f t="shared" si="223"/>
        <v>0</v>
      </c>
    </row>
    <row r="967" spans="1:48" ht="15.6" x14ac:dyDescent="0.3">
      <c r="A967" s="51"/>
      <c r="B967" s="50"/>
      <c r="C967" s="96"/>
      <c r="D967" s="96"/>
      <c r="E967" s="49"/>
      <c r="F967" s="52">
        <f t="shared" si="210"/>
        <v>0</v>
      </c>
      <c r="G967" s="48"/>
      <c r="H967" s="38"/>
      <c r="I967" s="54">
        <f>IF(H967=0,0,TRUNC((50/(H967+0.24)- IF($G967="w",Parameter!$B$3,Parameter!$D$3))/IF($G967="w",Parameter!$C$3,Parameter!$E$3)))</f>
        <v>0</v>
      </c>
      <c r="J967" s="105"/>
      <c r="K967" s="54">
        <f>IF(J967=0,0,TRUNC((75/(J967+0.24)- IF($G967="w",Parameter!$B$3,Parameter!$D$3))/IF($G967="w",Parameter!$C$3,Parameter!$E$3)))</f>
        <v>0</v>
      </c>
      <c r="L967" s="105"/>
      <c r="M967" s="54">
        <f>IF(L967=0,0,TRUNC((100/(L967+0.24)- IF($G967="w",Parameter!$B$3,Parameter!$D$3))/IF($G967="w",Parameter!$C$3,Parameter!$E$3)))</f>
        <v>0</v>
      </c>
      <c r="N967" s="80"/>
      <c r="O967" s="79" t="s">
        <v>44</v>
      </c>
      <c r="P967" s="81"/>
      <c r="Q967" s="54">
        <f>IF($G967="m",0,IF(AND($P967=0,$N967=0),0,TRUNC((800/($N967*60+$P967)-IF($G967="w",Parameter!$B$6,Parameter!$D$6))/IF($G967="w",Parameter!$C$6,Parameter!$E$6))))</f>
        <v>0</v>
      </c>
      <c r="R967" s="106"/>
      <c r="S967" s="73">
        <f>IF(R967=0,0,TRUNC((2000/(R967)- IF(Q967="w",Parameter!$B$6,Parameter!$D$6))/IF(Q967="w",Parameter!$C$6,Parameter!$E$6)))</f>
        <v>0</v>
      </c>
      <c r="T967" s="106"/>
      <c r="U967" s="73">
        <f>IF(T967=0,0,TRUNC((2000/(T967)- IF(Q967="w",Parameter!$B$3,Parameter!$D$3))/IF(Q967="w",Parameter!$C$3,Parameter!$E$3)))</f>
        <v>0</v>
      </c>
      <c r="V967" s="80"/>
      <c r="W967" s="79" t="s">
        <v>44</v>
      </c>
      <c r="X967" s="81"/>
      <c r="Y967" s="54">
        <f>IF($G967="w",0,IF(AND($V967=0,$X967=0),0,TRUNC((1000/($V967*60+$X967)-IF($G967="w",Parameter!$B$6,Parameter!$D$6))/IF($G967="w",Parameter!$C$6,Parameter!$E$6))))</f>
        <v>0</v>
      </c>
      <c r="Z967" s="37"/>
      <c r="AA967" s="104">
        <f>IF(Z967=0,0,TRUNC((SQRT(Z967)- IF($G967="w",Parameter!$B$11,Parameter!$D$11))/IF($G967="w",Parameter!$C$11,Parameter!$E$11)))</f>
        <v>0</v>
      </c>
      <c r="AB967" s="105"/>
      <c r="AC967" s="104">
        <f>IF(AB967=0,0,TRUNC((SQRT(AB967)- IF($G967="w",Parameter!$B$10,Parameter!$D$10))/IF($G967="w",Parameter!$C$10,Parameter!$E$10)))</f>
        <v>0</v>
      </c>
      <c r="AD967" s="38"/>
      <c r="AE967" s="55">
        <f>IF(AD967=0,0,TRUNC((SQRT(AD967)- IF($G967="w",Parameter!$B$15,Parameter!$D$15))/IF($G967="w",Parameter!$C$15,Parameter!$E$15)))</f>
        <v>0</v>
      </c>
      <c r="AF967" s="32"/>
      <c r="AG967" s="55">
        <f>IF(AF967=0,0,TRUNC((SQRT(AF967)- IF($G967="w",Parameter!$B$12,Parameter!$D$12))/IF($G967="w",Parameter!$C$12,Parameter!$E$12)))</f>
        <v>0</v>
      </c>
      <c r="AH967" s="60">
        <f t="shared" si="211"/>
        <v>0</v>
      </c>
      <c r="AI967" s="61">
        <f>LOOKUP($F967,Urkunde!$A$2:$A$16,IF($G967="w",Urkunde!$B$2:$B$16,Urkunde!$D$2:$D$16))</f>
        <v>0</v>
      </c>
      <c r="AJ967" s="61">
        <f>LOOKUP($F967,Urkunde!$A$2:$A$16,IF($G967="w",Urkunde!$C$2:$C$16,Urkunde!$E$2:$E$16))</f>
        <v>0</v>
      </c>
      <c r="AK967" s="61" t="str">
        <f t="shared" si="212"/>
        <v>-</v>
      </c>
      <c r="AL967" s="29">
        <f t="shared" si="213"/>
        <v>0</v>
      </c>
      <c r="AM967" s="21">
        <f t="shared" si="214"/>
        <v>0</v>
      </c>
      <c r="AN967" s="21">
        <f t="shared" si="215"/>
        <v>0</v>
      </c>
      <c r="AO967" s="21">
        <f t="shared" si="216"/>
        <v>0</v>
      </c>
      <c r="AP967" s="21">
        <f t="shared" si="217"/>
        <v>0</v>
      </c>
      <c r="AQ967" s="21">
        <f t="shared" si="218"/>
        <v>0</v>
      </c>
      <c r="AR967" s="21">
        <f t="shared" si="219"/>
        <v>0</v>
      </c>
      <c r="AS967" s="21">
        <f t="shared" si="220"/>
        <v>0</v>
      </c>
      <c r="AT967" s="21">
        <f t="shared" si="221"/>
        <v>0</v>
      </c>
      <c r="AU967" s="21">
        <f t="shared" si="222"/>
        <v>0</v>
      </c>
      <c r="AV967" s="21">
        <f t="shared" si="223"/>
        <v>0</v>
      </c>
    </row>
    <row r="968" spans="1:48" ht="15.6" x14ac:dyDescent="0.3">
      <c r="A968" s="51"/>
      <c r="B968" s="50"/>
      <c r="C968" s="96"/>
      <c r="D968" s="96"/>
      <c r="E968" s="49"/>
      <c r="F968" s="52">
        <f t="shared" si="210"/>
        <v>0</v>
      </c>
      <c r="G968" s="48"/>
      <c r="H968" s="38"/>
      <c r="I968" s="54">
        <f>IF(H968=0,0,TRUNC((50/(H968+0.24)- IF($G968="w",Parameter!$B$3,Parameter!$D$3))/IF($G968="w",Parameter!$C$3,Parameter!$E$3)))</f>
        <v>0</v>
      </c>
      <c r="J968" s="105"/>
      <c r="K968" s="54">
        <f>IF(J968=0,0,TRUNC((75/(J968+0.24)- IF($G968="w",Parameter!$B$3,Parameter!$D$3))/IF($G968="w",Parameter!$C$3,Parameter!$E$3)))</f>
        <v>0</v>
      </c>
      <c r="L968" s="105"/>
      <c r="M968" s="54">
        <f>IF(L968=0,0,TRUNC((100/(L968+0.24)- IF($G968="w",Parameter!$B$3,Parameter!$D$3))/IF($G968="w",Parameter!$C$3,Parameter!$E$3)))</f>
        <v>0</v>
      </c>
      <c r="N968" s="80"/>
      <c r="O968" s="79" t="s">
        <v>44</v>
      </c>
      <c r="P968" s="81"/>
      <c r="Q968" s="54">
        <f>IF($G968="m",0,IF(AND($P968=0,$N968=0),0,TRUNC((800/($N968*60+$P968)-IF($G968="w",Parameter!$B$6,Parameter!$D$6))/IF($G968="w",Parameter!$C$6,Parameter!$E$6))))</f>
        <v>0</v>
      </c>
      <c r="R968" s="106"/>
      <c r="S968" s="73">
        <f>IF(R968=0,0,TRUNC((2000/(R968)- IF(Q968="w",Parameter!$B$6,Parameter!$D$6))/IF(Q968="w",Parameter!$C$6,Parameter!$E$6)))</f>
        <v>0</v>
      </c>
      <c r="T968" s="106"/>
      <c r="U968" s="73">
        <f>IF(T968=0,0,TRUNC((2000/(T968)- IF(Q968="w",Parameter!$B$3,Parameter!$D$3))/IF(Q968="w",Parameter!$C$3,Parameter!$E$3)))</f>
        <v>0</v>
      </c>
      <c r="V968" s="80"/>
      <c r="W968" s="79" t="s">
        <v>44</v>
      </c>
      <c r="X968" s="81"/>
      <c r="Y968" s="54">
        <f>IF($G968="w",0,IF(AND($V968=0,$X968=0),0,TRUNC((1000/($V968*60+$X968)-IF($G968="w",Parameter!$B$6,Parameter!$D$6))/IF($G968="w",Parameter!$C$6,Parameter!$E$6))))</f>
        <v>0</v>
      </c>
      <c r="Z968" s="37"/>
      <c r="AA968" s="104">
        <f>IF(Z968=0,0,TRUNC((SQRT(Z968)- IF($G968="w",Parameter!$B$11,Parameter!$D$11))/IF($G968="w",Parameter!$C$11,Parameter!$E$11)))</f>
        <v>0</v>
      </c>
      <c r="AB968" s="105"/>
      <c r="AC968" s="104">
        <f>IF(AB968=0,0,TRUNC((SQRT(AB968)- IF($G968="w",Parameter!$B$10,Parameter!$D$10))/IF($G968="w",Parameter!$C$10,Parameter!$E$10)))</f>
        <v>0</v>
      </c>
      <c r="AD968" s="38"/>
      <c r="AE968" s="55">
        <f>IF(AD968=0,0,TRUNC((SQRT(AD968)- IF($G968="w",Parameter!$B$15,Parameter!$D$15))/IF($G968="w",Parameter!$C$15,Parameter!$E$15)))</f>
        <v>0</v>
      </c>
      <c r="AF968" s="32"/>
      <c r="AG968" s="55">
        <f>IF(AF968=0,0,TRUNC((SQRT(AF968)- IF($G968="w",Parameter!$B$12,Parameter!$D$12))/IF($G968="w",Parameter!$C$12,Parameter!$E$12)))</f>
        <v>0</v>
      </c>
      <c r="AH968" s="60">
        <f t="shared" si="211"/>
        <v>0</v>
      </c>
      <c r="AI968" s="61">
        <f>LOOKUP($F968,Urkunde!$A$2:$A$16,IF($G968="w",Urkunde!$B$2:$B$16,Urkunde!$D$2:$D$16))</f>
        <v>0</v>
      </c>
      <c r="AJ968" s="61">
        <f>LOOKUP($F968,Urkunde!$A$2:$A$16,IF($G968="w",Urkunde!$C$2:$C$16,Urkunde!$E$2:$E$16))</f>
        <v>0</v>
      </c>
      <c r="AK968" s="61" t="str">
        <f t="shared" si="212"/>
        <v>-</v>
      </c>
      <c r="AL968" s="29">
        <f t="shared" si="213"/>
        <v>0</v>
      </c>
      <c r="AM968" s="21">
        <f t="shared" si="214"/>
        <v>0</v>
      </c>
      <c r="AN968" s="21">
        <f t="shared" si="215"/>
        <v>0</v>
      </c>
      <c r="AO968" s="21">
        <f t="shared" si="216"/>
        <v>0</v>
      </c>
      <c r="AP968" s="21">
        <f t="shared" si="217"/>
        <v>0</v>
      </c>
      <c r="AQ968" s="21">
        <f t="shared" si="218"/>
        <v>0</v>
      </c>
      <c r="AR968" s="21">
        <f t="shared" si="219"/>
        <v>0</v>
      </c>
      <c r="AS968" s="21">
        <f t="shared" si="220"/>
        <v>0</v>
      </c>
      <c r="AT968" s="21">
        <f t="shared" si="221"/>
        <v>0</v>
      </c>
      <c r="AU968" s="21">
        <f t="shared" si="222"/>
        <v>0</v>
      </c>
      <c r="AV968" s="21">
        <f t="shared" si="223"/>
        <v>0</v>
      </c>
    </row>
    <row r="969" spans="1:48" ht="15.6" x14ac:dyDescent="0.3">
      <c r="A969" s="51"/>
      <c r="B969" s="50"/>
      <c r="C969" s="96"/>
      <c r="D969" s="96"/>
      <c r="E969" s="49"/>
      <c r="F969" s="52">
        <f t="shared" si="210"/>
        <v>0</v>
      </c>
      <c r="G969" s="48"/>
      <c r="H969" s="38"/>
      <c r="I969" s="54">
        <f>IF(H969=0,0,TRUNC((50/(H969+0.24)- IF($G969="w",Parameter!$B$3,Parameter!$D$3))/IF($G969="w",Parameter!$C$3,Parameter!$E$3)))</f>
        <v>0</v>
      </c>
      <c r="J969" s="105"/>
      <c r="K969" s="54">
        <f>IF(J969=0,0,TRUNC((75/(J969+0.24)- IF($G969="w",Parameter!$B$3,Parameter!$D$3))/IF($G969="w",Parameter!$C$3,Parameter!$E$3)))</f>
        <v>0</v>
      </c>
      <c r="L969" s="105"/>
      <c r="M969" s="54">
        <f>IF(L969=0,0,TRUNC((100/(L969+0.24)- IF($G969="w",Parameter!$B$3,Parameter!$D$3))/IF($G969="w",Parameter!$C$3,Parameter!$E$3)))</f>
        <v>0</v>
      </c>
      <c r="N969" s="80"/>
      <c r="O969" s="79" t="s">
        <v>44</v>
      </c>
      <c r="P969" s="81"/>
      <c r="Q969" s="54">
        <f>IF($G969="m",0,IF(AND($P969=0,$N969=0),0,TRUNC((800/($N969*60+$P969)-IF($G969="w",Parameter!$B$6,Parameter!$D$6))/IF($G969="w",Parameter!$C$6,Parameter!$E$6))))</f>
        <v>0</v>
      </c>
      <c r="R969" s="106"/>
      <c r="S969" s="73">
        <f>IF(R969=0,0,TRUNC((2000/(R969)- IF(Q969="w",Parameter!$B$6,Parameter!$D$6))/IF(Q969="w",Parameter!$C$6,Parameter!$E$6)))</f>
        <v>0</v>
      </c>
      <c r="T969" s="106"/>
      <c r="U969" s="73">
        <f>IF(T969=0,0,TRUNC((2000/(T969)- IF(Q969="w",Parameter!$B$3,Parameter!$D$3))/IF(Q969="w",Parameter!$C$3,Parameter!$E$3)))</f>
        <v>0</v>
      </c>
      <c r="V969" s="80"/>
      <c r="W969" s="79" t="s">
        <v>44</v>
      </c>
      <c r="X969" s="81"/>
      <c r="Y969" s="54">
        <f>IF($G969="w",0,IF(AND($V969=0,$X969=0),0,TRUNC((1000/($V969*60+$X969)-IF($G969="w",Parameter!$B$6,Parameter!$D$6))/IF($G969="w",Parameter!$C$6,Parameter!$E$6))))</f>
        <v>0</v>
      </c>
      <c r="Z969" s="37"/>
      <c r="AA969" s="104">
        <f>IF(Z969=0,0,TRUNC((SQRT(Z969)- IF($G969="w",Parameter!$B$11,Parameter!$D$11))/IF($G969="w",Parameter!$C$11,Parameter!$E$11)))</f>
        <v>0</v>
      </c>
      <c r="AB969" s="105"/>
      <c r="AC969" s="104">
        <f>IF(AB969=0,0,TRUNC((SQRT(AB969)- IF($G969="w",Parameter!$B$10,Parameter!$D$10))/IF($G969="w",Parameter!$C$10,Parameter!$E$10)))</f>
        <v>0</v>
      </c>
      <c r="AD969" s="38"/>
      <c r="AE969" s="55">
        <f>IF(AD969=0,0,TRUNC((SQRT(AD969)- IF($G969="w",Parameter!$B$15,Parameter!$D$15))/IF($G969="w",Parameter!$C$15,Parameter!$E$15)))</f>
        <v>0</v>
      </c>
      <c r="AF969" s="32"/>
      <c r="AG969" s="55">
        <f>IF(AF969=0,0,TRUNC((SQRT(AF969)- IF($G969="w",Parameter!$B$12,Parameter!$D$12))/IF($G969="w",Parameter!$C$12,Parameter!$E$12)))</f>
        <v>0</v>
      </c>
      <c r="AH969" s="60">
        <f t="shared" si="211"/>
        <v>0</v>
      </c>
      <c r="AI969" s="61">
        <f>LOOKUP($F969,Urkunde!$A$2:$A$16,IF($G969="w",Urkunde!$B$2:$B$16,Urkunde!$D$2:$D$16))</f>
        <v>0</v>
      </c>
      <c r="AJ969" s="61">
        <f>LOOKUP($F969,Urkunde!$A$2:$A$16,IF($G969="w",Urkunde!$C$2:$C$16,Urkunde!$E$2:$E$16))</f>
        <v>0</v>
      </c>
      <c r="AK969" s="61" t="str">
        <f t="shared" si="212"/>
        <v>-</v>
      </c>
      <c r="AL969" s="29">
        <f t="shared" si="213"/>
        <v>0</v>
      </c>
      <c r="AM969" s="21">
        <f t="shared" si="214"/>
        <v>0</v>
      </c>
      <c r="AN969" s="21">
        <f t="shared" si="215"/>
        <v>0</v>
      </c>
      <c r="AO969" s="21">
        <f t="shared" si="216"/>
        <v>0</v>
      </c>
      <c r="AP969" s="21">
        <f t="shared" si="217"/>
        <v>0</v>
      </c>
      <c r="AQ969" s="21">
        <f t="shared" si="218"/>
        <v>0</v>
      </c>
      <c r="AR969" s="21">
        <f t="shared" si="219"/>
        <v>0</v>
      </c>
      <c r="AS969" s="21">
        <f t="shared" si="220"/>
        <v>0</v>
      </c>
      <c r="AT969" s="21">
        <f t="shared" si="221"/>
        <v>0</v>
      </c>
      <c r="AU969" s="21">
        <f t="shared" si="222"/>
        <v>0</v>
      </c>
      <c r="AV969" s="21">
        <f t="shared" si="223"/>
        <v>0</v>
      </c>
    </row>
    <row r="970" spans="1:48" ht="15.6" x14ac:dyDescent="0.3">
      <c r="A970" s="51"/>
      <c r="B970" s="50"/>
      <c r="C970" s="96"/>
      <c r="D970" s="96"/>
      <c r="E970" s="49"/>
      <c r="F970" s="52">
        <f t="shared" si="210"/>
        <v>0</v>
      </c>
      <c r="G970" s="48"/>
      <c r="H970" s="38"/>
      <c r="I970" s="54">
        <f>IF(H970=0,0,TRUNC((50/(H970+0.24)- IF($G970="w",Parameter!$B$3,Parameter!$D$3))/IF($G970="w",Parameter!$C$3,Parameter!$E$3)))</f>
        <v>0</v>
      </c>
      <c r="J970" s="105"/>
      <c r="K970" s="54">
        <f>IF(J970=0,0,TRUNC((75/(J970+0.24)- IF($G970="w",Parameter!$B$3,Parameter!$D$3))/IF($G970="w",Parameter!$C$3,Parameter!$E$3)))</f>
        <v>0</v>
      </c>
      <c r="L970" s="105"/>
      <c r="M970" s="54">
        <f>IF(L970=0,0,TRUNC((100/(L970+0.24)- IF($G970="w",Parameter!$B$3,Parameter!$D$3))/IF($G970="w",Parameter!$C$3,Parameter!$E$3)))</f>
        <v>0</v>
      </c>
      <c r="N970" s="80"/>
      <c r="O970" s="79" t="s">
        <v>44</v>
      </c>
      <c r="P970" s="81"/>
      <c r="Q970" s="54">
        <f>IF($G970="m",0,IF(AND($P970=0,$N970=0),0,TRUNC((800/($N970*60+$P970)-IF($G970="w",Parameter!$B$6,Parameter!$D$6))/IF($G970="w",Parameter!$C$6,Parameter!$E$6))))</f>
        <v>0</v>
      </c>
      <c r="R970" s="106"/>
      <c r="S970" s="73">
        <f>IF(R970=0,0,TRUNC((2000/(R970)- IF(Q970="w",Parameter!$B$6,Parameter!$D$6))/IF(Q970="w",Parameter!$C$6,Parameter!$E$6)))</f>
        <v>0</v>
      </c>
      <c r="T970" s="106"/>
      <c r="U970" s="73">
        <f>IF(T970=0,0,TRUNC((2000/(T970)- IF(Q970="w",Parameter!$B$3,Parameter!$D$3))/IF(Q970="w",Parameter!$C$3,Parameter!$E$3)))</f>
        <v>0</v>
      </c>
      <c r="V970" s="80"/>
      <c r="W970" s="79" t="s">
        <v>44</v>
      </c>
      <c r="X970" s="81"/>
      <c r="Y970" s="54">
        <f>IF($G970="w",0,IF(AND($V970=0,$X970=0),0,TRUNC((1000/($V970*60+$X970)-IF($G970="w",Parameter!$B$6,Parameter!$D$6))/IF($G970="w",Parameter!$C$6,Parameter!$E$6))))</f>
        <v>0</v>
      </c>
      <c r="Z970" s="37"/>
      <c r="AA970" s="104">
        <f>IF(Z970=0,0,TRUNC((SQRT(Z970)- IF($G970="w",Parameter!$B$11,Parameter!$D$11))/IF($G970="w",Parameter!$C$11,Parameter!$E$11)))</f>
        <v>0</v>
      </c>
      <c r="AB970" s="105"/>
      <c r="AC970" s="104">
        <f>IF(AB970=0,0,TRUNC((SQRT(AB970)- IF($G970="w",Parameter!$B$10,Parameter!$D$10))/IF($G970="w",Parameter!$C$10,Parameter!$E$10)))</f>
        <v>0</v>
      </c>
      <c r="AD970" s="38"/>
      <c r="AE970" s="55">
        <f>IF(AD970=0,0,TRUNC((SQRT(AD970)- IF($G970="w",Parameter!$B$15,Parameter!$D$15))/IF($G970="w",Parameter!$C$15,Parameter!$E$15)))</f>
        <v>0</v>
      </c>
      <c r="AF970" s="32"/>
      <c r="AG970" s="55">
        <f>IF(AF970=0,0,TRUNC((SQRT(AF970)- IF($G970="w",Parameter!$B$12,Parameter!$D$12))/IF($G970="w",Parameter!$C$12,Parameter!$E$12)))</f>
        <v>0</v>
      </c>
      <c r="AH970" s="60">
        <f t="shared" si="211"/>
        <v>0</v>
      </c>
      <c r="AI970" s="61">
        <f>LOOKUP($F970,Urkunde!$A$2:$A$16,IF($G970="w",Urkunde!$B$2:$B$16,Urkunde!$D$2:$D$16))</f>
        <v>0</v>
      </c>
      <c r="AJ970" s="61">
        <f>LOOKUP($F970,Urkunde!$A$2:$A$16,IF($G970="w",Urkunde!$C$2:$C$16,Urkunde!$E$2:$E$16))</f>
        <v>0</v>
      </c>
      <c r="AK970" s="61" t="str">
        <f t="shared" si="212"/>
        <v>-</v>
      </c>
      <c r="AL970" s="29">
        <f t="shared" si="213"/>
        <v>0</v>
      </c>
      <c r="AM970" s="21">
        <f t="shared" si="214"/>
        <v>0</v>
      </c>
      <c r="AN970" s="21">
        <f t="shared" si="215"/>
        <v>0</v>
      </c>
      <c r="AO970" s="21">
        <f t="shared" si="216"/>
        <v>0</v>
      </c>
      <c r="AP970" s="21">
        <f t="shared" si="217"/>
        <v>0</v>
      </c>
      <c r="AQ970" s="21">
        <f t="shared" si="218"/>
        <v>0</v>
      </c>
      <c r="AR970" s="21">
        <f t="shared" si="219"/>
        <v>0</v>
      </c>
      <c r="AS970" s="21">
        <f t="shared" si="220"/>
        <v>0</v>
      </c>
      <c r="AT970" s="21">
        <f t="shared" si="221"/>
        <v>0</v>
      </c>
      <c r="AU970" s="21">
        <f t="shared" si="222"/>
        <v>0</v>
      </c>
      <c r="AV970" s="21">
        <f t="shared" si="223"/>
        <v>0</v>
      </c>
    </row>
    <row r="971" spans="1:48" ht="15.6" x14ac:dyDescent="0.3">
      <c r="A971" s="51"/>
      <c r="B971" s="50"/>
      <c r="C971" s="96"/>
      <c r="D971" s="96"/>
      <c r="E971" s="49"/>
      <c r="F971" s="52">
        <f t="shared" si="210"/>
        <v>0</v>
      </c>
      <c r="G971" s="48"/>
      <c r="H971" s="38"/>
      <c r="I971" s="54">
        <f>IF(H971=0,0,TRUNC((50/(H971+0.24)- IF($G971="w",Parameter!$B$3,Parameter!$D$3))/IF($G971="w",Parameter!$C$3,Parameter!$E$3)))</f>
        <v>0</v>
      </c>
      <c r="J971" s="105"/>
      <c r="K971" s="54">
        <f>IF(J971=0,0,TRUNC((75/(J971+0.24)- IF($G971="w",Parameter!$B$3,Parameter!$D$3))/IF($G971="w",Parameter!$C$3,Parameter!$E$3)))</f>
        <v>0</v>
      </c>
      <c r="L971" s="105"/>
      <c r="M971" s="54">
        <f>IF(L971=0,0,TRUNC((100/(L971+0.24)- IF($G971="w",Parameter!$B$3,Parameter!$D$3))/IF($G971="w",Parameter!$C$3,Parameter!$E$3)))</f>
        <v>0</v>
      </c>
      <c r="N971" s="80"/>
      <c r="O971" s="79" t="s">
        <v>44</v>
      </c>
      <c r="P971" s="81"/>
      <c r="Q971" s="54">
        <f>IF($G971="m",0,IF(AND($P971=0,$N971=0),0,TRUNC((800/($N971*60+$P971)-IF($G971="w",Parameter!$B$6,Parameter!$D$6))/IF($G971="w",Parameter!$C$6,Parameter!$E$6))))</f>
        <v>0</v>
      </c>
      <c r="R971" s="106"/>
      <c r="S971" s="73">
        <f>IF(R971=0,0,TRUNC((2000/(R971)- IF(Q971="w",Parameter!$B$6,Parameter!$D$6))/IF(Q971="w",Parameter!$C$6,Parameter!$E$6)))</f>
        <v>0</v>
      </c>
      <c r="T971" s="106"/>
      <c r="U971" s="73">
        <f>IF(T971=0,0,TRUNC((2000/(T971)- IF(Q971="w",Parameter!$B$3,Parameter!$D$3))/IF(Q971="w",Parameter!$C$3,Parameter!$E$3)))</f>
        <v>0</v>
      </c>
      <c r="V971" s="80"/>
      <c r="W971" s="79" t="s">
        <v>44</v>
      </c>
      <c r="X971" s="81"/>
      <c r="Y971" s="54">
        <f>IF($G971="w",0,IF(AND($V971=0,$X971=0),0,TRUNC((1000/($V971*60+$X971)-IF($G971="w",Parameter!$B$6,Parameter!$D$6))/IF($G971="w",Parameter!$C$6,Parameter!$E$6))))</f>
        <v>0</v>
      </c>
      <c r="Z971" s="37"/>
      <c r="AA971" s="104">
        <f>IF(Z971=0,0,TRUNC((SQRT(Z971)- IF($G971="w",Parameter!$B$11,Parameter!$D$11))/IF($G971="w",Parameter!$C$11,Parameter!$E$11)))</f>
        <v>0</v>
      </c>
      <c r="AB971" s="105"/>
      <c r="AC971" s="104">
        <f>IF(AB971=0,0,TRUNC((SQRT(AB971)- IF($G971="w",Parameter!$B$10,Parameter!$D$10))/IF($G971="w",Parameter!$C$10,Parameter!$E$10)))</f>
        <v>0</v>
      </c>
      <c r="AD971" s="38"/>
      <c r="AE971" s="55">
        <f>IF(AD971=0,0,TRUNC((SQRT(AD971)- IF($G971="w",Parameter!$B$15,Parameter!$D$15))/IF($G971="w",Parameter!$C$15,Parameter!$E$15)))</f>
        <v>0</v>
      </c>
      <c r="AF971" s="32"/>
      <c r="AG971" s="55">
        <f>IF(AF971=0,0,TRUNC((SQRT(AF971)- IF($G971="w",Parameter!$B$12,Parameter!$D$12))/IF($G971="w",Parameter!$C$12,Parameter!$E$12)))</f>
        <v>0</v>
      </c>
      <c r="AH971" s="60">
        <f t="shared" si="211"/>
        <v>0</v>
      </c>
      <c r="AI971" s="61">
        <f>LOOKUP($F971,Urkunde!$A$2:$A$16,IF($G971="w",Urkunde!$B$2:$B$16,Urkunde!$D$2:$D$16))</f>
        <v>0</v>
      </c>
      <c r="AJ971" s="61">
        <f>LOOKUP($F971,Urkunde!$A$2:$A$16,IF($G971="w",Urkunde!$C$2:$C$16,Urkunde!$E$2:$E$16))</f>
        <v>0</v>
      </c>
      <c r="AK971" s="61" t="str">
        <f t="shared" si="212"/>
        <v>-</v>
      </c>
      <c r="AL971" s="29">
        <f t="shared" si="213"/>
        <v>0</v>
      </c>
      <c r="AM971" s="21">
        <f t="shared" si="214"/>
        <v>0</v>
      </c>
      <c r="AN971" s="21">
        <f t="shared" si="215"/>
        <v>0</v>
      </c>
      <c r="AO971" s="21">
        <f t="shared" si="216"/>
        <v>0</v>
      </c>
      <c r="AP971" s="21">
        <f t="shared" si="217"/>
        <v>0</v>
      </c>
      <c r="AQ971" s="21">
        <f t="shared" si="218"/>
        <v>0</v>
      </c>
      <c r="AR971" s="21">
        <f t="shared" si="219"/>
        <v>0</v>
      </c>
      <c r="AS971" s="21">
        <f t="shared" si="220"/>
        <v>0</v>
      </c>
      <c r="AT971" s="21">
        <f t="shared" si="221"/>
        <v>0</v>
      </c>
      <c r="AU971" s="21">
        <f t="shared" si="222"/>
        <v>0</v>
      </c>
      <c r="AV971" s="21">
        <f t="shared" si="223"/>
        <v>0</v>
      </c>
    </row>
    <row r="972" spans="1:48" ht="15.6" x14ac:dyDescent="0.3">
      <c r="A972" s="51"/>
      <c r="B972" s="50"/>
      <c r="C972" s="96"/>
      <c r="D972" s="96"/>
      <c r="E972" s="49"/>
      <c r="F972" s="52">
        <f t="shared" si="210"/>
        <v>0</v>
      </c>
      <c r="G972" s="48"/>
      <c r="H972" s="38"/>
      <c r="I972" s="54">
        <f>IF(H972=0,0,TRUNC((50/(H972+0.24)- IF($G972="w",Parameter!$B$3,Parameter!$D$3))/IF($G972="w",Parameter!$C$3,Parameter!$E$3)))</f>
        <v>0</v>
      </c>
      <c r="J972" s="105"/>
      <c r="K972" s="54">
        <f>IF(J972=0,0,TRUNC((75/(J972+0.24)- IF($G972="w",Parameter!$B$3,Parameter!$D$3))/IF($G972="w",Parameter!$C$3,Parameter!$E$3)))</f>
        <v>0</v>
      </c>
      <c r="L972" s="105"/>
      <c r="M972" s="54">
        <f>IF(L972=0,0,TRUNC((100/(L972+0.24)- IF($G972="w",Parameter!$B$3,Parameter!$D$3))/IF($G972="w",Parameter!$C$3,Parameter!$E$3)))</f>
        <v>0</v>
      </c>
      <c r="N972" s="80"/>
      <c r="O972" s="79" t="s">
        <v>44</v>
      </c>
      <c r="P972" s="81"/>
      <c r="Q972" s="54">
        <f>IF($G972="m",0,IF(AND($P972=0,$N972=0),0,TRUNC((800/($N972*60+$P972)-IF($G972="w",Parameter!$B$6,Parameter!$D$6))/IF($G972="w",Parameter!$C$6,Parameter!$E$6))))</f>
        <v>0</v>
      </c>
      <c r="R972" s="106"/>
      <c r="S972" s="73">
        <f>IF(R972=0,0,TRUNC((2000/(R972)- IF(Q972="w",Parameter!$B$6,Parameter!$D$6))/IF(Q972="w",Parameter!$C$6,Parameter!$E$6)))</f>
        <v>0</v>
      </c>
      <c r="T972" s="106"/>
      <c r="U972" s="73">
        <f>IF(T972=0,0,TRUNC((2000/(T972)- IF(Q972="w",Parameter!$B$3,Parameter!$D$3))/IF(Q972="w",Parameter!$C$3,Parameter!$E$3)))</f>
        <v>0</v>
      </c>
      <c r="V972" s="80"/>
      <c r="W972" s="79" t="s">
        <v>44</v>
      </c>
      <c r="X972" s="81"/>
      <c r="Y972" s="54">
        <f>IF($G972="w",0,IF(AND($V972=0,$X972=0),0,TRUNC((1000/($V972*60+$X972)-IF($G972="w",Parameter!$B$6,Parameter!$D$6))/IF($G972="w",Parameter!$C$6,Parameter!$E$6))))</f>
        <v>0</v>
      </c>
      <c r="Z972" s="37"/>
      <c r="AA972" s="104">
        <f>IF(Z972=0,0,TRUNC((SQRT(Z972)- IF($G972="w",Parameter!$B$11,Parameter!$D$11))/IF($G972="w",Parameter!$C$11,Parameter!$E$11)))</f>
        <v>0</v>
      </c>
      <c r="AB972" s="105"/>
      <c r="AC972" s="104">
        <f>IF(AB972=0,0,TRUNC((SQRT(AB972)- IF($G972="w",Parameter!$B$10,Parameter!$D$10))/IF($G972="w",Parameter!$C$10,Parameter!$E$10)))</f>
        <v>0</v>
      </c>
      <c r="AD972" s="38"/>
      <c r="AE972" s="55">
        <f>IF(AD972=0,0,TRUNC((SQRT(AD972)- IF($G972="w",Parameter!$B$15,Parameter!$D$15))/IF($G972="w",Parameter!$C$15,Parameter!$E$15)))</f>
        <v>0</v>
      </c>
      <c r="AF972" s="32"/>
      <c r="AG972" s="55">
        <f>IF(AF972=0,0,TRUNC((SQRT(AF972)- IF($G972="w",Parameter!$B$12,Parameter!$D$12))/IF($G972="w",Parameter!$C$12,Parameter!$E$12)))</f>
        <v>0</v>
      </c>
      <c r="AH972" s="60">
        <f t="shared" si="211"/>
        <v>0</v>
      </c>
      <c r="AI972" s="61">
        <f>LOOKUP($F972,Urkunde!$A$2:$A$16,IF($G972="w",Urkunde!$B$2:$B$16,Urkunde!$D$2:$D$16))</f>
        <v>0</v>
      </c>
      <c r="AJ972" s="61">
        <f>LOOKUP($F972,Urkunde!$A$2:$A$16,IF($G972="w",Urkunde!$C$2:$C$16,Urkunde!$E$2:$E$16))</f>
        <v>0</v>
      </c>
      <c r="AK972" s="61" t="str">
        <f t="shared" si="212"/>
        <v>-</v>
      </c>
      <c r="AL972" s="29">
        <f t="shared" si="213"/>
        <v>0</v>
      </c>
      <c r="AM972" s="21">
        <f t="shared" si="214"/>
        <v>0</v>
      </c>
      <c r="AN972" s="21">
        <f t="shared" si="215"/>
        <v>0</v>
      </c>
      <c r="AO972" s="21">
        <f t="shared" si="216"/>
        <v>0</v>
      </c>
      <c r="AP972" s="21">
        <f t="shared" si="217"/>
        <v>0</v>
      </c>
      <c r="AQ972" s="21">
        <f t="shared" si="218"/>
        <v>0</v>
      </c>
      <c r="AR972" s="21">
        <f t="shared" si="219"/>
        <v>0</v>
      </c>
      <c r="AS972" s="21">
        <f t="shared" si="220"/>
        <v>0</v>
      </c>
      <c r="AT972" s="21">
        <f t="shared" si="221"/>
        <v>0</v>
      </c>
      <c r="AU972" s="21">
        <f t="shared" si="222"/>
        <v>0</v>
      </c>
      <c r="AV972" s="21">
        <f t="shared" si="223"/>
        <v>0</v>
      </c>
    </row>
    <row r="973" spans="1:48" ht="15.6" x14ac:dyDescent="0.3">
      <c r="A973" s="51"/>
      <c r="B973" s="50"/>
      <c r="C973" s="96"/>
      <c r="D973" s="96"/>
      <c r="E973" s="49"/>
      <c r="F973" s="52">
        <f t="shared" si="210"/>
        <v>0</v>
      </c>
      <c r="G973" s="48"/>
      <c r="H973" s="38"/>
      <c r="I973" s="54">
        <f>IF(H973=0,0,TRUNC((50/(H973+0.24)- IF($G973="w",Parameter!$B$3,Parameter!$D$3))/IF($G973="w",Parameter!$C$3,Parameter!$E$3)))</f>
        <v>0</v>
      </c>
      <c r="J973" s="105"/>
      <c r="K973" s="54">
        <f>IF(J973=0,0,TRUNC((75/(J973+0.24)- IF($G973="w",Parameter!$B$3,Parameter!$D$3))/IF($G973="w",Parameter!$C$3,Parameter!$E$3)))</f>
        <v>0</v>
      </c>
      <c r="L973" s="105"/>
      <c r="M973" s="54">
        <f>IF(L973=0,0,TRUNC((100/(L973+0.24)- IF($G973="w",Parameter!$B$3,Parameter!$D$3))/IF($G973="w",Parameter!$C$3,Parameter!$E$3)))</f>
        <v>0</v>
      </c>
      <c r="N973" s="80"/>
      <c r="O973" s="79" t="s">
        <v>44</v>
      </c>
      <c r="P973" s="81"/>
      <c r="Q973" s="54">
        <f>IF($G973="m",0,IF(AND($P973=0,$N973=0),0,TRUNC((800/($N973*60+$P973)-IF($G973="w",Parameter!$B$6,Parameter!$D$6))/IF($G973="w",Parameter!$C$6,Parameter!$E$6))))</f>
        <v>0</v>
      </c>
      <c r="R973" s="106"/>
      <c r="S973" s="73">
        <f>IF(R973=0,0,TRUNC((2000/(R973)- IF(Q973="w",Parameter!$B$6,Parameter!$D$6))/IF(Q973="w",Parameter!$C$6,Parameter!$E$6)))</f>
        <v>0</v>
      </c>
      <c r="T973" s="106"/>
      <c r="U973" s="73">
        <f>IF(T973=0,0,TRUNC((2000/(T973)- IF(Q973="w",Parameter!$B$3,Parameter!$D$3))/IF(Q973="w",Parameter!$C$3,Parameter!$E$3)))</f>
        <v>0</v>
      </c>
      <c r="V973" s="80"/>
      <c r="W973" s="79" t="s">
        <v>44</v>
      </c>
      <c r="X973" s="81"/>
      <c r="Y973" s="54">
        <f>IF($G973="w",0,IF(AND($V973=0,$X973=0),0,TRUNC((1000/($V973*60+$X973)-IF($G973="w",Parameter!$B$6,Parameter!$D$6))/IF($G973="w",Parameter!$C$6,Parameter!$E$6))))</f>
        <v>0</v>
      </c>
      <c r="Z973" s="37"/>
      <c r="AA973" s="104">
        <f>IF(Z973=0,0,TRUNC((SQRT(Z973)- IF($G973="w",Parameter!$B$11,Parameter!$D$11))/IF($G973="w",Parameter!$C$11,Parameter!$E$11)))</f>
        <v>0</v>
      </c>
      <c r="AB973" s="105"/>
      <c r="AC973" s="104">
        <f>IF(AB973=0,0,TRUNC((SQRT(AB973)- IF($G973="w",Parameter!$B$10,Parameter!$D$10))/IF($G973="w",Parameter!$C$10,Parameter!$E$10)))</f>
        <v>0</v>
      </c>
      <c r="AD973" s="38"/>
      <c r="AE973" s="55">
        <f>IF(AD973=0,0,TRUNC((SQRT(AD973)- IF($G973="w",Parameter!$B$15,Parameter!$D$15))/IF($G973="w",Parameter!$C$15,Parameter!$E$15)))</f>
        <v>0</v>
      </c>
      <c r="AF973" s="32"/>
      <c r="AG973" s="55">
        <f>IF(AF973=0,0,TRUNC((SQRT(AF973)- IF($G973="w",Parameter!$B$12,Parameter!$D$12))/IF($G973="w",Parameter!$C$12,Parameter!$E$12)))</f>
        <v>0</v>
      </c>
      <c r="AH973" s="60">
        <f t="shared" si="211"/>
        <v>0</v>
      </c>
      <c r="AI973" s="61">
        <f>LOOKUP($F973,Urkunde!$A$2:$A$16,IF($G973="w",Urkunde!$B$2:$B$16,Urkunde!$D$2:$D$16))</f>
        <v>0</v>
      </c>
      <c r="AJ973" s="61">
        <f>LOOKUP($F973,Urkunde!$A$2:$A$16,IF($G973="w",Urkunde!$C$2:$C$16,Urkunde!$E$2:$E$16))</f>
        <v>0</v>
      </c>
      <c r="AK973" s="61" t="str">
        <f t="shared" si="212"/>
        <v>-</v>
      </c>
      <c r="AL973" s="29">
        <f t="shared" si="213"/>
        <v>0</v>
      </c>
      <c r="AM973" s="21">
        <f t="shared" si="214"/>
        <v>0</v>
      </c>
      <c r="AN973" s="21">
        <f t="shared" si="215"/>
        <v>0</v>
      </c>
      <c r="AO973" s="21">
        <f t="shared" si="216"/>
        <v>0</v>
      </c>
      <c r="AP973" s="21">
        <f t="shared" si="217"/>
        <v>0</v>
      </c>
      <c r="AQ973" s="21">
        <f t="shared" si="218"/>
        <v>0</v>
      </c>
      <c r="AR973" s="21">
        <f t="shared" si="219"/>
        <v>0</v>
      </c>
      <c r="AS973" s="21">
        <f t="shared" si="220"/>
        <v>0</v>
      </c>
      <c r="AT973" s="21">
        <f t="shared" si="221"/>
        <v>0</v>
      </c>
      <c r="AU973" s="21">
        <f t="shared" si="222"/>
        <v>0</v>
      </c>
      <c r="AV973" s="21">
        <f t="shared" si="223"/>
        <v>0</v>
      </c>
    </row>
    <row r="974" spans="1:48" ht="15.6" x14ac:dyDescent="0.3">
      <c r="A974" s="51"/>
      <c r="B974" s="50"/>
      <c r="C974" s="96"/>
      <c r="D974" s="96"/>
      <c r="E974" s="49"/>
      <c r="F974" s="52">
        <f t="shared" si="210"/>
        <v>0</v>
      </c>
      <c r="G974" s="48"/>
      <c r="H974" s="38"/>
      <c r="I974" s="54">
        <f>IF(H974=0,0,TRUNC((50/(H974+0.24)- IF($G974="w",Parameter!$B$3,Parameter!$D$3))/IF($G974="w",Parameter!$C$3,Parameter!$E$3)))</f>
        <v>0</v>
      </c>
      <c r="J974" s="105"/>
      <c r="K974" s="54">
        <f>IF(J974=0,0,TRUNC((75/(J974+0.24)- IF($G974="w",Parameter!$B$3,Parameter!$D$3))/IF($G974="w",Parameter!$C$3,Parameter!$E$3)))</f>
        <v>0</v>
      </c>
      <c r="L974" s="105"/>
      <c r="M974" s="54">
        <f>IF(L974=0,0,TRUNC((100/(L974+0.24)- IF($G974="w",Parameter!$B$3,Parameter!$D$3))/IF($G974="w",Parameter!$C$3,Parameter!$E$3)))</f>
        <v>0</v>
      </c>
      <c r="N974" s="80"/>
      <c r="O974" s="79" t="s">
        <v>44</v>
      </c>
      <c r="P974" s="81"/>
      <c r="Q974" s="54">
        <f>IF($G974="m",0,IF(AND($P974=0,$N974=0),0,TRUNC((800/($N974*60+$P974)-IF($G974="w",Parameter!$B$6,Parameter!$D$6))/IF($G974="w",Parameter!$C$6,Parameter!$E$6))))</f>
        <v>0</v>
      </c>
      <c r="R974" s="106"/>
      <c r="S974" s="73">
        <f>IF(R974=0,0,TRUNC((2000/(R974)- IF(Q974="w",Parameter!$B$6,Parameter!$D$6))/IF(Q974="w",Parameter!$C$6,Parameter!$E$6)))</f>
        <v>0</v>
      </c>
      <c r="T974" s="106"/>
      <c r="U974" s="73">
        <f>IF(T974=0,0,TRUNC((2000/(T974)- IF(Q974="w",Parameter!$B$3,Parameter!$D$3))/IF(Q974="w",Parameter!$C$3,Parameter!$E$3)))</f>
        <v>0</v>
      </c>
      <c r="V974" s="80"/>
      <c r="W974" s="79" t="s">
        <v>44</v>
      </c>
      <c r="X974" s="81"/>
      <c r="Y974" s="54">
        <f>IF($G974="w",0,IF(AND($V974=0,$X974=0),0,TRUNC((1000/($V974*60+$X974)-IF($G974="w",Parameter!$B$6,Parameter!$D$6))/IF($G974="w",Parameter!$C$6,Parameter!$E$6))))</f>
        <v>0</v>
      </c>
      <c r="Z974" s="37"/>
      <c r="AA974" s="104">
        <f>IF(Z974=0,0,TRUNC((SQRT(Z974)- IF($G974="w",Parameter!$B$11,Parameter!$D$11))/IF($G974="w",Parameter!$C$11,Parameter!$E$11)))</f>
        <v>0</v>
      </c>
      <c r="AB974" s="105"/>
      <c r="AC974" s="104">
        <f>IF(AB974=0,0,TRUNC((SQRT(AB974)- IF($G974="w",Parameter!$B$10,Parameter!$D$10))/IF($G974="w",Parameter!$C$10,Parameter!$E$10)))</f>
        <v>0</v>
      </c>
      <c r="AD974" s="38"/>
      <c r="AE974" s="55">
        <f>IF(AD974=0,0,TRUNC((SQRT(AD974)- IF($G974="w",Parameter!$B$15,Parameter!$D$15))/IF($G974="w",Parameter!$C$15,Parameter!$E$15)))</f>
        <v>0</v>
      </c>
      <c r="AF974" s="32"/>
      <c r="AG974" s="55">
        <f>IF(AF974=0,0,TRUNC((SQRT(AF974)- IF($G974="w",Parameter!$B$12,Parameter!$D$12))/IF($G974="w",Parameter!$C$12,Parameter!$E$12)))</f>
        <v>0</v>
      </c>
      <c r="AH974" s="60">
        <f t="shared" si="211"/>
        <v>0</v>
      </c>
      <c r="AI974" s="61">
        <f>LOOKUP($F974,Urkunde!$A$2:$A$16,IF($G974="w",Urkunde!$B$2:$B$16,Urkunde!$D$2:$D$16))</f>
        <v>0</v>
      </c>
      <c r="AJ974" s="61">
        <f>LOOKUP($F974,Urkunde!$A$2:$A$16,IF($G974="w",Urkunde!$C$2:$C$16,Urkunde!$E$2:$E$16))</f>
        <v>0</v>
      </c>
      <c r="AK974" s="61" t="str">
        <f t="shared" si="212"/>
        <v>-</v>
      </c>
      <c r="AL974" s="29">
        <f t="shared" si="213"/>
        <v>0</v>
      </c>
      <c r="AM974" s="21">
        <f t="shared" si="214"/>
        <v>0</v>
      </c>
      <c r="AN974" s="21">
        <f t="shared" si="215"/>
        <v>0</v>
      </c>
      <c r="AO974" s="21">
        <f t="shared" si="216"/>
        <v>0</v>
      </c>
      <c r="AP974" s="21">
        <f t="shared" si="217"/>
        <v>0</v>
      </c>
      <c r="AQ974" s="21">
        <f t="shared" si="218"/>
        <v>0</v>
      </c>
      <c r="AR974" s="21">
        <f t="shared" si="219"/>
        <v>0</v>
      </c>
      <c r="AS974" s="21">
        <f t="shared" si="220"/>
        <v>0</v>
      </c>
      <c r="AT974" s="21">
        <f t="shared" si="221"/>
        <v>0</v>
      </c>
      <c r="AU974" s="21">
        <f t="shared" si="222"/>
        <v>0</v>
      </c>
      <c r="AV974" s="21">
        <f t="shared" si="223"/>
        <v>0</v>
      </c>
    </row>
    <row r="975" spans="1:48" ht="15.6" x14ac:dyDescent="0.3">
      <c r="A975" s="51"/>
      <c r="B975" s="50"/>
      <c r="C975" s="96"/>
      <c r="D975" s="96"/>
      <c r="E975" s="49"/>
      <c r="F975" s="52">
        <f t="shared" si="210"/>
        <v>0</v>
      </c>
      <c r="G975" s="48"/>
      <c r="H975" s="38"/>
      <c r="I975" s="54">
        <f>IF(H975=0,0,TRUNC((50/(H975+0.24)- IF($G975="w",Parameter!$B$3,Parameter!$D$3))/IF($G975="w",Parameter!$C$3,Parameter!$E$3)))</f>
        <v>0</v>
      </c>
      <c r="J975" s="105"/>
      <c r="K975" s="54">
        <f>IF(J975=0,0,TRUNC((75/(J975+0.24)- IF($G975="w",Parameter!$B$3,Parameter!$D$3))/IF($G975="w",Parameter!$C$3,Parameter!$E$3)))</f>
        <v>0</v>
      </c>
      <c r="L975" s="105"/>
      <c r="M975" s="54">
        <f>IF(L975=0,0,TRUNC((100/(L975+0.24)- IF($G975="w",Parameter!$B$3,Parameter!$D$3))/IF($G975="w",Parameter!$C$3,Parameter!$E$3)))</f>
        <v>0</v>
      </c>
      <c r="N975" s="80"/>
      <c r="O975" s="79" t="s">
        <v>44</v>
      </c>
      <c r="P975" s="81"/>
      <c r="Q975" s="54">
        <f>IF($G975="m",0,IF(AND($P975=0,$N975=0),0,TRUNC((800/($N975*60+$P975)-IF($G975="w",Parameter!$B$6,Parameter!$D$6))/IF($G975="w",Parameter!$C$6,Parameter!$E$6))))</f>
        <v>0</v>
      </c>
      <c r="R975" s="106"/>
      <c r="S975" s="73">
        <f>IF(R975=0,0,TRUNC((2000/(R975)- IF(Q975="w",Parameter!$B$6,Parameter!$D$6))/IF(Q975="w",Parameter!$C$6,Parameter!$E$6)))</f>
        <v>0</v>
      </c>
      <c r="T975" s="106"/>
      <c r="U975" s="73">
        <f>IF(T975=0,0,TRUNC((2000/(T975)- IF(Q975="w",Parameter!$B$3,Parameter!$D$3))/IF(Q975="w",Parameter!$C$3,Parameter!$E$3)))</f>
        <v>0</v>
      </c>
      <c r="V975" s="80"/>
      <c r="W975" s="79" t="s">
        <v>44</v>
      </c>
      <c r="X975" s="81"/>
      <c r="Y975" s="54">
        <f>IF($G975="w",0,IF(AND($V975=0,$X975=0),0,TRUNC((1000/($V975*60+$X975)-IF($G975="w",Parameter!$B$6,Parameter!$D$6))/IF($G975="w",Parameter!$C$6,Parameter!$E$6))))</f>
        <v>0</v>
      </c>
      <c r="Z975" s="37"/>
      <c r="AA975" s="104">
        <f>IF(Z975=0,0,TRUNC((SQRT(Z975)- IF($G975="w",Parameter!$B$11,Parameter!$D$11))/IF($G975="w",Parameter!$C$11,Parameter!$E$11)))</f>
        <v>0</v>
      </c>
      <c r="AB975" s="105"/>
      <c r="AC975" s="104">
        <f>IF(AB975=0,0,TRUNC((SQRT(AB975)- IF($G975="w",Parameter!$B$10,Parameter!$D$10))/IF($G975="w",Parameter!$C$10,Parameter!$E$10)))</f>
        <v>0</v>
      </c>
      <c r="AD975" s="38"/>
      <c r="AE975" s="55">
        <f>IF(AD975=0,0,TRUNC((SQRT(AD975)- IF($G975="w",Parameter!$B$15,Parameter!$D$15))/IF($G975="w",Parameter!$C$15,Parameter!$E$15)))</f>
        <v>0</v>
      </c>
      <c r="AF975" s="32"/>
      <c r="AG975" s="55">
        <f>IF(AF975=0,0,TRUNC((SQRT(AF975)- IF($G975="w",Parameter!$B$12,Parameter!$D$12))/IF($G975="w",Parameter!$C$12,Parameter!$E$12)))</f>
        <v>0</v>
      </c>
      <c r="AH975" s="60">
        <f t="shared" si="211"/>
        <v>0</v>
      </c>
      <c r="AI975" s="61">
        <f>LOOKUP($F975,Urkunde!$A$2:$A$16,IF($G975="w",Urkunde!$B$2:$B$16,Urkunde!$D$2:$D$16))</f>
        <v>0</v>
      </c>
      <c r="AJ975" s="61">
        <f>LOOKUP($F975,Urkunde!$A$2:$A$16,IF($G975="w",Urkunde!$C$2:$C$16,Urkunde!$E$2:$E$16))</f>
        <v>0</v>
      </c>
      <c r="AK975" s="61" t="str">
        <f t="shared" si="212"/>
        <v>-</v>
      </c>
      <c r="AL975" s="29">
        <f t="shared" si="213"/>
        <v>0</v>
      </c>
      <c r="AM975" s="21">
        <f t="shared" si="214"/>
        <v>0</v>
      </c>
      <c r="AN975" s="21">
        <f t="shared" si="215"/>
        <v>0</v>
      </c>
      <c r="AO975" s="21">
        <f t="shared" si="216"/>
        <v>0</v>
      </c>
      <c r="AP975" s="21">
        <f t="shared" si="217"/>
        <v>0</v>
      </c>
      <c r="AQ975" s="21">
        <f t="shared" si="218"/>
        <v>0</v>
      </c>
      <c r="AR975" s="21">
        <f t="shared" si="219"/>
        <v>0</v>
      </c>
      <c r="AS975" s="21">
        <f t="shared" si="220"/>
        <v>0</v>
      </c>
      <c r="AT975" s="21">
        <f t="shared" si="221"/>
        <v>0</v>
      </c>
      <c r="AU975" s="21">
        <f t="shared" si="222"/>
        <v>0</v>
      </c>
      <c r="AV975" s="21">
        <f t="shared" si="223"/>
        <v>0</v>
      </c>
    </row>
    <row r="976" spans="1:48" ht="15.6" x14ac:dyDescent="0.3">
      <c r="A976" s="51"/>
      <c r="B976" s="50"/>
      <c r="C976" s="96"/>
      <c r="D976" s="96"/>
      <c r="E976" s="49"/>
      <c r="F976" s="52">
        <f t="shared" si="210"/>
        <v>0</v>
      </c>
      <c r="G976" s="48"/>
      <c r="H976" s="38"/>
      <c r="I976" s="54">
        <f>IF(H976=0,0,TRUNC((50/(H976+0.24)- IF($G976="w",Parameter!$B$3,Parameter!$D$3))/IF($G976="w",Parameter!$C$3,Parameter!$E$3)))</f>
        <v>0</v>
      </c>
      <c r="J976" s="105"/>
      <c r="K976" s="54">
        <f>IF(J976=0,0,TRUNC((75/(J976+0.24)- IF($G976="w",Parameter!$B$3,Parameter!$D$3))/IF($G976="w",Parameter!$C$3,Parameter!$E$3)))</f>
        <v>0</v>
      </c>
      <c r="L976" s="105"/>
      <c r="M976" s="54">
        <f>IF(L976=0,0,TRUNC((100/(L976+0.24)- IF($G976="w",Parameter!$B$3,Parameter!$D$3))/IF($G976="w",Parameter!$C$3,Parameter!$E$3)))</f>
        <v>0</v>
      </c>
      <c r="N976" s="80"/>
      <c r="O976" s="79" t="s">
        <v>44</v>
      </c>
      <c r="P976" s="81"/>
      <c r="Q976" s="54">
        <f>IF($G976="m",0,IF(AND($P976=0,$N976=0),0,TRUNC((800/($N976*60+$P976)-IF($G976="w",Parameter!$B$6,Parameter!$D$6))/IF($G976="w",Parameter!$C$6,Parameter!$E$6))))</f>
        <v>0</v>
      </c>
      <c r="R976" s="106"/>
      <c r="S976" s="73">
        <f>IF(R976=0,0,TRUNC((2000/(R976)- IF(Q976="w",Parameter!$B$6,Parameter!$D$6))/IF(Q976="w",Parameter!$C$6,Parameter!$E$6)))</f>
        <v>0</v>
      </c>
      <c r="T976" s="106"/>
      <c r="U976" s="73">
        <f>IF(T976=0,0,TRUNC((2000/(T976)- IF(Q976="w",Parameter!$B$3,Parameter!$D$3))/IF(Q976="w",Parameter!$C$3,Parameter!$E$3)))</f>
        <v>0</v>
      </c>
      <c r="V976" s="80"/>
      <c r="W976" s="79" t="s">
        <v>44</v>
      </c>
      <c r="X976" s="81"/>
      <c r="Y976" s="54">
        <f>IF($G976="w",0,IF(AND($V976=0,$X976=0),0,TRUNC((1000/($V976*60+$X976)-IF($G976="w",Parameter!$B$6,Parameter!$D$6))/IF($G976="w",Parameter!$C$6,Parameter!$E$6))))</f>
        <v>0</v>
      </c>
      <c r="Z976" s="37"/>
      <c r="AA976" s="104">
        <f>IF(Z976=0,0,TRUNC((SQRT(Z976)- IF($G976="w",Parameter!$B$11,Parameter!$D$11))/IF($G976="w",Parameter!$C$11,Parameter!$E$11)))</f>
        <v>0</v>
      </c>
      <c r="AB976" s="105"/>
      <c r="AC976" s="104">
        <f>IF(AB976=0,0,TRUNC((SQRT(AB976)- IF($G976="w",Parameter!$B$10,Parameter!$D$10))/IF($G976="w",Parameter!$C$10,Parameter!$E$10)))</f>
        <v>0</v>
      </c>
      <c r="AD976" s="38"/>
      <c r="AE976" s="55">
        <f>IF(AD976=0,0,TRUNC((SQRT(AD976)- IF($G976="w",Parameter!$B$15,Parameter!$D$15))/IF($G976="w",Parameter!$C$15,Parameter!$E$15)))</f>
        <v>0</v>
      </c>
      <c r="AF976" s="32"/>
      <c r="AG976" s="55">
        <f>IF(AF976=0,0,TRUNC((SQRT(AF976)- IF($G976="w",Parameter!$B$12,Parameter!$D$12))/IF($G976="w",Parameter!$C$12,Parameter!$E$12)))</f>
        <v>0</v>
      </c>
      <c r="AH976" s="60">
        <f t="shared" si="211"/>
        <v>0</v>
      </c>
      <c r="AI976" s="61">
        <f>LOOKUP($F976,Urkunde!$A$2:$A$16,IF($G976="w",Urkunde!$B$2:$B$16,Urkunde!$D$2:$D$16))</f>
        <v>0</v>
      </c>
      <c r="AJ976" s="61">
        <f>LOOKUP($F976,Urkunde!$A$2:$A$16,IF($G976="w",Urkunde!$C$2:$C$16,Urkunde!$E$2:$E$16))</f>
        <v>0</v>
      </c>
      <c r="AK976" s="61" t="str">
        <f t="shared" si="212"/>
        <v>-</v>
      </c>
      <c r="AL976" s="29">
        <f t="shared" si="213"/>
        <v>0</v>
      </c>
      <c r="AM976" s="21">
        <f t="shared" si="214"/>
        <v>0</v>
      </c>
      <c r="AN976" s="21">
        <f t="shared" si="215"/>
        <v>0</v>
      </c>
      <c r="AO976" s="21">
        <f t="shared" si="216"/>
        <v>0</v>
      </c>
      <c r="AP976" s="21">
        <f t="shared" si="217"/>
        <v>0</v>
      </c>
      <c r="AQ976" s="21">
        <f t="shared" si="218"/>
        <v>0</v>
      </c>
      <c r="AR976" s="21">
        <f t="shared" si="219"/>
        <v>0</v>
      </c>
      <c r="AS976" s="21">
        <f t="shared" si="220"/>
        <v>0</v>
      </c>
      <c r="AT976" s="21">
        <f t="shared" si="221"/>
        <v>0</v>
      </c>
      <c r="AU976" s="21">
        <f t="shared" si="222"/>
        <v>0</v>
      </c>
      <c r="AV976" s="21">
        <f t="shared" si="223"/>
        <v>0</v>
      </c>
    </row>
    <row r="977" spans="1:48" ht="15.6" x14ac:dyDescent="0.3">
      <c r="A977" s="51"/>
      <c r="B977" s="50"/>
      <c r="C977" s="96"/>
      <c r="D977" s="96"/>
      <c r="E977" s="49"/>
      <c r="F977" s="52">
        <f t="shared" si="210"/>
        <v>0</v>
      </c>
      <c r="G977" s="48"/>
      <c r="H977" s="38"/>
      <c r="I977" s="54">
        <f>IF(H977=0,0,TRUNC((50/(H977+0.24)- IF($G977="w",Parameter!$B$3,Parameter!$D$3))/IF($G977="w",Parameter!$C$3,Parameter!$E$3)))</f>
        <v>0</v>
      </c>
      <c r="J977" s="105"/>
      <c r="K977" s="54">
        <f>IF(J977=0,0,TRUNC((75/(J977+0.24)- IF($G977="w",Parameter!$B$3,Parameter!$D$3))/IF($G977="w",Parameter!$C$3,Parameter!$E$3)))</f>
        <v>0</v>
      </c>
      <c r="L977" s="105"/>
      <c r="M977" s="54">
        <f>IF(L977=0,0,TRUNC((100/(L977+0.24)- IF($G977="w",Parameter!$B$3,Parameter!$D$3))/IF($G977="w",Parameter!$C$3,Parameter!$E$3)))</f>
        <v>0</v>
      </c>
      <c r="N977" s="80"/>
      <c r="O977" s="79" t="s">
        <v>44</v>
      </c>
      <c r="P977" s="81"/>
      <c r="Q977" s="54">
        <f>IF($G977="m",0,IF(AND($P977=0,$N977=0),0,TRUNC((800/($N977*60+$P977)-IF($G977="w",Parameter!$B$6,Parameter!$D$6))/IF($G977="w",Parameter!$C$6,Parameter!$E$6))))</f>
        <v>0</v>
      </c>
      <c r="R977" s="106"/>
      <c r="S977" s="73">
        <f>IF(R977=0,0,TRUNC((2000/(R977)- IF(Q977="w",Parameter!$B$6,Parameter!$D$6))/IF(Q977="w",Parameter!$C$6,Parameter!$E$6)))</f>
        <v>0</v>
      </c>
      <c r="T977" s="106"/>
      <c r="U977" s="73">
        <f>IF(T977=0,0,TRUNC((2000/(T977)- IF(Q977="w",Parameter!$B$3,Parameter!$D$3))/IF(Q977="w",Parameter!$C$3,Parameter!$E$3)))</f>
        <v>0</v>
      </c>
      <c r="V977" s="80"/>
      <c r="W977" s="79" t="s">
        <v>44</v>
      </c>
      <c r="X977" s="81"/>
      <c r="Y977" s="54">
        <f>IF($G977="w",0,IF(AND($V977=0,$X977=0),0,TRUNC((1000/($V977*60+$X977)-IF($G977="w",Parameter!$B$6,Parameter!$D$6))/IF($G977="w",Parameter!$C$6,Parameter!$E$6))))</f>
        <v>0</v>
      </c>
      <c r="Z977" s="37"/>
      <c r="AA977" s="104">
        <f>IF(Z977=0,0,TRUNC((SQRT(Z977)- IF($G977="w",Parameter!$B$11,Parameter!$D$11))/IF($G977="w",Parameter!$C$11,Parameter!$E$11)))</f>
        <v>0</v>
      </c>
      <c r="AB977" s="105"/>
      <c r="AC977" s="104">
        <f>IF(AB977=0,0,TRUNC((SQRT(AB977)- IF($G977="w",Parameter!$B$10,Parameter!$D$10))/IF($G977="w",Parameter!$C$10,Parameter!$E$10)))</f>
        <v>0</v>
      </c>
      <c r="AD977" s="38"/>
      <c r="AE977" s="55">
        <f>IF(AD977=0,0,TRUNC((SQRT(AD977)- IF($G977="w",Parameter!$B$15,Parameter!$D$15))/IF($G977="w",Parameter!$C$15,Parameter!$E$15)))</f>
        <v>0</v>
      </c>
      <c r="AF977" s="32"/>
      <c r="AG977" s="55">
        <f>IF(AF977=0,0,TRUNC((SQRT(AF977)- IF($G977="w",Parameter!$B$12,Parameter!$D$12))/IF($G977="w",Parameter!$C$12,Parameter!$E$12)))</f>
        <v>0</v>
      </c>
      <c r="AH977" s="60">
        <f t="shared" si="211"/>
        <v>0</v>
      </c>
      <c r="AI977" s="61">
        <f>LOOKUP($F977,Urkunde!$A$2:$A$16,IF($G977="w",Urkunde!$B$2:$B$16,Urkunde!$D$2:$D$16))</f>
        <v>0</v>
      </c>
      <c r="AJ977" s="61">
        <f>LOOKUP($F977,Urkunde!$A$2:$A$16,IF($G977="w",Urkunde!$C$2:$C$16,Urkunde!$E$2:$E$16))</f>
        <v>0</v>
      </c>
      <c r="AK977" s="61" t="str">
        <f t="shared" si="212"/>
        <v>-</v>
      </c>
      <c r="AL977" s="29">
        <f t="shared" si="213"/>
        <v>0</v>
      </c>
      <c r="AM977" s="21">
        <f t="shared" si="214"/>
        <v>0</v>
      </c>
      <c r="AN977" s="21">
        <f t="shared" si="215"/>
        <v>0</v>
      </c>
      <c r="AO977" s="21">
        <f t="shared" si="216"/>
        <v>0</v>
      </c>
      <c r="AP977" s="21">
        <f t="shared" si="217"/>
        <v>0</v>
      </c>
      <c r="AQ977" s="21">
        <f t="shared" si="218"/>
        <v>0</v>
      </c>
      <c r="AR977" s="21">
        <f t="shared" si="219"/>
        <v>0</v>
      </c>
      <c r="AS977" s="21">
        <f t="shared" si="220"/>
        <v>0</v>
      </c>
      <c r="AT977" s="21">
        <f t="shared" si="221"/>
        <v>0</v>
      </c>
      <c r="AU977" s="21">
        <f t="shared" si="222"/>
        <v>0</v>
      </c>
      <c r="AV977" s="21">
        <f t="shared" si="223"/>
        <v>0</v>
      </c>
    </row>
    <row r="978" spans="1:48" ht="15.6" x14ac:dyDescent="0.3">
      <c r="A978" s="51"/>
      <c r="B978" s="50"/>
      <c r="C978" s="96"/>
      <c r="D978" s="96"/>
      <c r="E978" s="49"/>
      <c r="F978" s="52">
        <f t="shared" si="210"/>
        <v>0</v>
      </c>
      <c r="G978" s="48"/>
      <c r="H978" s="38"/>
      <c r="I978" s="54">
        <f>IF(H978=0,0,TRUNC((50/(H978+0.24)- IF($G978="w",Parameter!$B$3,Parameter!$D$3))/IF($G978="w",Parameter!$C$3,Parameter!$E$3)))</f>
        <v>0</v>
      </c>
      <c r="J978" s="105"/>
      <c r="K978" s="54">
        <f>IF(J978=0,0,TRUNC((75/(J978+0.24)- IF($G978="w",Parameter!$B$3,Parameter!$D$3))/IF($G978="w",Parameter!$C$3,Parameter!$E$3)))</f>
        <v>0</v>
      </c>
      <c r="L978" s="105"/>
      <c r="M978" s="54">
        <f>IF(L978=0,0,TRUNC((100/(L978+0.24)- IF($G978="w",Parameter!$B$3,Parameter!$D$3))/IF($G978="w",Parameter!$C$3,Parameter!$E$3)))</f>
        <v>0</v>
      </c>
      <c r="N978" s="80"/>
      <c r="O978" s="79" t="s">
        <v>44</v>
      </c>
      <c r="P978" s="81"/>
      <c r="Q978" s="54">
        <f>IF($G978="m",0,IF(AND($P978=0,$N978=0),0,TRUNC((800/($N978*60+$P978)-IF($G978="w",Parameter!$B$6,Parameter!$D$6))/IF($G978="w",Parameter!$C$6,Parameter!$E$6))))</f>
        <v>0</v>
      </c>
      <c r="R978" s="106"/>
      <c r="S978" s="73">
        <f>IF(R978=0,0,TRUNC((2000/(R978)- IF(Q978="w",Parameter!$B$6,Parameter!$D$6))/IF(Q978="w",Parameter!$C$6,Parameter!$E$6)))</f>
        <v>0</v>
      </c>
      <c r="T978" s="106"/>
      <c r="U978" s="73">
        <f>IF(T978=0,0,TRUNC((2000/(T978)- IF(Q978="w",Parameter!$B$3,Parameter!$D$3))/IF(Q978="w",Parameter!$C$3,Parameter!$E$3)))</f>
        <v>0</v>
      </c>
      <c r="V978" s="80"/>
      <c r="W978" s="79" t="s">
        <v>44</v>
      </c>
      <c r="X978" s="81"/>
      <c r="Y978" s="54">
        <f>IF($G978="w",0,IF(AND($V978=0,$X978=0),0,TRUNC((1000/($V978*60+$X978)-IF($G978="w",Parameter!$B$6,Parameter!$D$6))/IF($G978="w",Parameter!$C$6,Parameter!$E$6))))</f>
        <v>0</v>
      </c>
      <c r="Z978" s="37"/>
      <c r="AA978" s="104">
        <f>IF(Z978=0,0,TRUNC((SQRT(Z978)- IF($G978="w",Parameter!$B$11,Parameter!$D$11))/IF($G978="w",Parameter!$C$11,Parameter!$E$11)))</f>
        <v>0</v>
      </c>
      <c r="AB978" s="105"/>
      <c r="AC978" s="104">
        <f>IF(AB978=0,0,TRUNC((SQRT(AB978)- IF($G978="w",Parameter!$B$10,Parameter!$D$10))/IF($G978="w",Parameter!$C$10,Parameter!$E$10)))</f>
        <v>0</v>
      </c>
      <c r="AD978" s="38"/>
      <c r="AE978" s="55">
        <f>IF(AD978=0,0,TRUNC((SQRT(AD978)- IF($G978="w",Parameter!$B$15,Parameter!$D$15))/IF($G978="w",Parameter!$C$15,Parameter!$E$15)))</f>
        <v>0</v>
      </c>
      <c r="AF978" s="32"/>
      <c r="AG978" s="55">
        <f>IF(AF978=0,0,TRUNC((SQRT(AF978)- IF($G978="w",Parameter!$B$12,Parameter!$D$12))/IF($G978="w",Parameter!$C$12,Parameter!$E$12)))</f>
        <v>0</v>
      </c>
      <c r="AH978" s="60">
        <f t="shared" si="211"/>
        <v>0</v>
      </c>
      <c r="AI978" s="61">
        <f>LOOKUP($F978,Urkunde!$A$2:$A$16,IF($G978="w",Urkunde!$B$2:$B$16,Urkunde!$D$2:$D$16))</f>
        <v>0</v>
      </c>
      <c r="AJ978" s="61">
        <f>LOOKUP($F978,Urkunde!$A$2:$A$16,IF($G978="w",Urkunde!$C$2:$C$16,Urkunde!$E$2:$E$16))</f>
        <v>0</v>
      </c>
      <c r="AK978" s="61" t="str">
        <f t="shared" si="212"/>
        <v>-</v>
      </c>
      <c r="AL978" s="29">
        <f t="shared" si="213"/>
        <v>0</v>
      </c>
      <c r="AM978" s="21">
        <f t="shared" si="214"/>
        <v>0</v>
      </c>
      <c r="AN978" s="21">
        <f t="shared" si="215"/>
        <v>0</v>
      </c>
      <c r="AO978" s="21">
        <f t="shared" si="216"/>
        <v>0</v>
      </c>
      <c r="AP978" s="21">
        <f t="shared" si="217"/>
        <v>0</v>
      </c>
      <c r="AQ978" s="21">
        <f t="shared" si="218"/>
        <v>0</v>
      </c>
      <c r="AR978" s="21">
        <f t="shared" si="219"/>
        <v>0</v>
      </c>
      <c r="AS978" s="21">
        <f t="shared" si="220"/>
        <v>0</v>
      </c>
      <c r="AT978" s="21">
        <f t="shared" si="221"/>
        <v>0</v>
      </c>
      <c r="AU978" s="21">
        <f t="shared" si="222"/>
        <v>0</v>
      </c>
      <c r="AV978" s="21">
        <f t="shared" si="223"/>
        <v>0</v>
      </c>
    </row>
    <row r="979" spans="1:48" ht="15.6" x14ac:dyDescent="0.3">
      <c r="A979" s="51"/>
      <c r="B979" s="50"/>
      <c r="C979" s="96"/>
      <c r="D979" s="96"/>
      <c r="E979" s="49"/>
      <c r="F979" s="52">
        <f t="shared" si="210"/>
        <v>0</v>
      </c>
      <c r="G979" s="48"/>
      <c r="H979" s="38"/>
      <c r="I979" s="54">
        <f>IF(H979=0,0,TRUNC((50/(H979+0.24)- IF($G979="w",Parameter!$B$3,Parameter!$D$3))/IF($G979="w",Parameter!$C$3,Parameter!$E$3)))</f>
        <v>0</v>
      </c>
      <c r="J979" s="105"/>
      <c r="K979" s="54">
        <f>IF(J979=0,0,TRUNC((75/(J979+0.24)- IF($G979="w",Parameter!$B$3,Parameter!$D$3))/IF($G979="w",Parameter!$C$3,Parameter!$E$3)))</f>
        <v>0</v>
      </c>
      <c r="L979" s="105"/>
      <c r="M979" s="54">
        <f>IF(L979=0,0,TRUNC((100/(L979+0.24)- IF($G979="w",Parameter!$B$3,Parameter!$D$3))/IF($G979="w",Parameter!$C$3,Parameter!$E$3)))</f>
        <v>0</v>
      </c>
      <c r="N979" s="80"/>
      <c r="O979" s="79" t="s">
        <v>44</v>
      </c>
      <c r="P979" s="81"/>
      <c r="Q979" s="54">
        <f>IF($G979="m",0,IF(AND($P979=0,$N979=0),0,TRUNC((800/($N979*60+$P979)-IF($G979="w",Parameter!$B$6,Parameter!$D$6))/IF($G979="w",Parameter!$C$6,Parameter!$E$6))))</f>
        <v>0</v>
      </c>
      <c r="R979" s="106"/>
      <c r="S979" s="73">
        <f>IF(R979=0,0,TRUNC((2000/(R979)- IF(Q979="w",Parameter!$B$6,Parameter!$D$6))/IF(Q979="w",Parameter!$C$6,Parameter!$E$6)))</f>
        <v>0</v>
      </c>
      <c r="T979" s="106"/>
      <c r="U979" s="73">
        <f>IF(T979=0,0,TRUNC((2000/(T979)- IF(Q979="w",Parameter!$B$3,Parameter!$D$3))/IF(Q979="w",Parameter!$C$3,Parameter!$E$3)))</f>
        <v>0</v>
      </c>
      <c r="V979" s="80"/>
      <c r="W979" s="79" t="s">
        <v>44</v>
      </c>
      <c r="X979" s="81"/>
      <c r="Y979" s="54">
        <f>IF($G979="w",0,IF(AND($V979=0,$X979=0),0,TRUNC((1000/($V979*60+$X979)-IF($G979="w",Parameter!$B$6,Parameter!$D$6))/IF($G979="w",Parameter!$C$6,Parameter!$E$6))))</f>
        <v>0</v>
      </c>
      <c r="Z979" s="37"/>
      <c r="AA979" s="104">
        <f>IF(Z979=0,0,TRUNC((SQRT(Z979)- IF($G979="w",Parameter!$B$11,Parameter!$D$11))/IF($G979="w",Parameter!$C$11,Parameter!$E$11)))</f>
        <v>0</v>
      </c>
      <c r="AB979" s="105"/>
      <c r="AC979" s="104">
        <f>IF(AB979=0,0,TRUNC((SQRT(AB979)- IF($G979="w",Parameter!$B$10,Parameter!$D$10))/IF($G979="w",Parameter!$C$10,Parameter!$E$10)))</f>
        <v>0</v>
      </c>
      <c r="AD979" s="38"/>
      <c r="AE979" s="55">
        <f>IF(AD979=0,0,TRUNC((SQRT(AD979)- IF($G979="w",Parameter!$B$15,Parameter!$D$15))/IF($G979="w",Parameter!$C$15,Parameter!$E$15)))</f>
        <v>0</v>
      </c>
      <c r="AF979" s="32"/>
      <c r="AG979" s="55">
        <f>IF(AF979=0,0,TRUNC((SQRT(AF979)- IF($G979="w",Parameter!$B$12,Parameter!$D$12))/IF($G979="w",Parameter!$C$12,Parameter!$E$12)))</f>
        <v>0</v>
      </c>
      <c r="AH979" s="60">
        <f t="shared" si="211"/>
        <v>0</v>
      </c>
      <c r="AI979" s="61">
        <f>LOOKUP($F979,Urkunde!$A$2:$A$16,IF($G979="w",Urkunde!$B$2:$B$16,Urkunde!$D$2:$D$16))</f>
        <v>0</v>
      </c>
      <c r="AJ979" s="61">
        <f>LOOKUP($F979,Urkunde!$A$2:$A$16,IF($G979="w",Urkunde!$C$2:$C$16,Urkunde!$E$2:$E$16))</f>
        <v>0</v>
      </c>
      <c r="AK979" s="61" t="str">
        <f t="shared" si="212"/>
        <v>-</v>
      </c>
      <c r="AL979" s="29">
        <f t="shared" si="213"/>
        <v>0</v>
      </c>
      <c r="AM979" s="21">
        <f t="shared" si="214"/>
        <v>0</v>
      </c>
      <c r="AN979" s="21">
        <f t="shared" si="215"/>
        <v>0</v>
      </c>
      <c r="AO979" s="21">
        <f t="shared" si="216"/>
        <v>0</v>
      </c>
      <c r="AP979" s="21">
        <f t="shared" si="217"/>
        <v>0</v>
      </c>
      <c r="AQ979" s="21">
        <f t="shared" si="218"/>
        <v>0</v>
      </c>
      <c r="AR979" s="21">
        <f t="shared" si="219"/>
        <v>0</v>
      </c>
      <c r="AS979" s="21">
        <f t="shared" si="220"/>
        <v>0</v>
      </c>
      <c r="AT979" s="21">
        <f t="shared" si="221"/>
        <v>0</v>
      </c>
      <c r="AU979" s="21">
        <f t="shared" si="222"/>
        <v>0</v>
      </c>
      <c r="AV979" s="21">
        <f t="shared" si="223"/>
        <v>0</v>
      </c>
    </row>
    <row r="980" spans="1:48" ht="15.6" x14ac:dyDescent="0.3">
      <c r="A980" s="51"/>
      <c r="B980" s="50"/>
      <c r="C980" s="96"/>
      <c r="D980" s="96"/>
      <c r="E980" s="49"/>
      <c r="F980" s="52">
        <f t="shared" si="210"/>
        <v>0</v>
      </c>
      <c r="G980" s="48"/>
      <c r="H980" s="38"/>
      <c r="I980" s="54">
        <f>IF(H980=0,0,TRUNC((50/(H980+0.24)- IF($G980="w",Parameter!$B$3,Parameter!$D$3))/IF($G980="w",Parameter!$C$3,Parameter!$E$3)))</f>
        <v>0</v>
      </c>
      <c r="J980" s="105"/>
      <c r="K980" s="54">
        <f>IF(J980=0,0,TRUNC((75/(J980+0.24)- IF($G980="w",Parameter!$B$3,Parameter!$D$3))/IF($G980="w",Parameter!$C$3,Parameter!$E$3)))</f>
        <v>0</v>
      </c>
      <c r="L980" s="105"/>
      <c r="M980" s="54">
        <f>IF(L980=0,0,TRUNC((100/(L980+0.24)- IF($G980="w",Parameter!$B$3,Parameter!$D$3))/IF($G980="w",Parameter!$C$3,Parameter!$E$3)))</f>
        <v>0</v>
      </c>
      <c r="N980" s="80"/>
      <c r="O980" s="79" t="s">
        <v>44</v>
      </c>
      <c r="P980" s="81"/>
      <c r="Q980" s="54">
        <f>IF($G980="m",0,IF(AND($P980=0,$N980=0),0,TRUNC((800/($N980*60+$P980)-IF($G980="w",Parameter!$B$6,Parameter!$D$6))/IF($G980="w",Parameter!$C$6,Parameter!$E$6))))</f>
        <v>0</v>
      </c>
      <c r="R980" s="106"/>
      <c r="S980" s="73">
        <f>IF(R980=0,0,TRUNC((2000/(R980)- IF(Q980="w",Parameter!$B$6,Parameter!$D$6))/IF(Q980="w",Parameter!$C$6,Parameter!$E$6)))</f>
        <v>0</v>
      </c>
      <c r="T980" s="106"/>
      <c r="U980" s="73">
        <f>IF(T980=0,0,TRUNC((2000/(T980)- IF(Q980="w",Parameter!$B$3,Parameter!$D$3))/IF(Q980="w",Parameter!$C$3,Parameter!$E$3)))</f>
        <v>0</v>
      </c>
      <c r="V980" s="80"/>
      <c r="W980" s="79" t="s">
        <v>44</v>
      </c>
      <c r="X980" s="81"/>
      <c r="Y980" s="54">
        <f>IF($G980="w",0,IF(AND($V980=0,$X980=0),0,TRUNC((1000/($V980*60+$X980)-IF($G980="w",Parameter!$B$6,Parameter!$D$6))/IF($G980="w",Parameter!$C$6,Parameter!$E$6))))</f>
        <v>0</v>
      </c>
      <c r="Z980" s="37"/>
      <c r="AA980" s="104">
        <f>IF(Z980=0,0,TRUNC((SQRT(Z980)- IF($G980="w",Parameter!$B$11,Parameter!$D$11))/IF($G980="w",Parameter!$C$11,Parameter!$E$11)))</f>
        <v>0</v>
      </c>
      <c r="AB980" s="105"/>
      <c r="AC980" s="104">
        <f>IF(AB980=0,0,TRUNC((SQRT(AB980)- IF($G980="w",Parameter!$B$10,Parameter!$D$10))/IF($G980="w",Parameter!$C$10,Parameter!$E$10)))</f>
        <v>0</v>
      </c>
      <c r="AD980" s="38"/>
      <c r="AE980" s="55">
        <f>IF(AD980=0,0,TRUNC((SQRT(AD980)- IF($G980="w",Parameter!$B$15,Parameter!$D$15))/IF($G980="w",Parameter!$C$15,Parameter!$E$15)))</f>
        <v>0</v>
      </c>
      <c r="AF980" s="32"/>
      <c r="AG980" s="55">
        <f>IF(AF980=0,0,TRUNC((SQRT(AF980)- IF($G980="w",Parameter!$B$12,Parameter!$D$12))/IF($G980="w",Parameter!$C$12,Parameter!$E$12)))</f>
        <v>0</v>
      </c>
      <c r="AH980" s="60">
        <f t="shared" si="211"/>
        <v>0</v>
      </c>
      <c r="AI980" s="61">
        <f>LOOKUP($F980,Urkunde!$A$2:$A$16,IF($G980="w",Urkunde!$B$2:$B$16,Urkunde!$D$2:$D$16))</f>
        <v>0</v>
      </c>
      <c r="AJ980" s="61">
        <f>LOOKUP($F980,Urkunde!$A$2:$A$16,IF($G980="w",Urkunde!$C$2:$C$16,Urkunde!$E$2:$E$16))</f>
        <v>0</v>
      </c>
      <c r="AK980" s="61" t="str">
        <f t="shared" si="212"/>
        <v>-</v>
      </c>
      <c r="AL980" s="29">
        <f t="shared" si="213"/>
        <v>0</v>
      </c>
      <c r="AM980" s="21">
        <f t="shared" si="214"/>
        <v>0</v>
      </c>
      <c r="AN980" s="21">
        <f t="shared" si="215"/>
        <v>0</v>
      </c>
      <c r="AO980" s="21">
        <f t="shared" si="216"/>
        <v>0</v>
      </c>
      <c r="AP980" s="21">
        <f t="shared" si="217"/>
        <v>0</v>
      </c>
      <c r="AQ980" s="21">
        <f t="shared" si="218"/>
        <v>0</v>
      </c>
      <c r="AR980" s="21">
        <f t="shared" si="219"/>
        <v>0</v>
      </c>
      <c r="AS980" s="21">
        <f t="shared" si="220"/>
        <v>0</v>
      </c>
      <c r="AT980" s="21">
        <f t="shared" si="221"/>
        <v>0</v>
      </c>
      <c r="AU980" s="21">
        <f t="shared" si="222"/>
        <v>0</v>
      </c>
      <c r="AV980" s="21">
        <f t="shared" si="223"/>
        <v>0</v>
      </c>
    </row>
    <row r="981" spans="1:48" ht="15.6" x14ac:dyDescent="0.3">
      <c r="A981" s="51"/>
      <c r="B981" s="50"/>
      <c r="C981" s="96"/>
      <c r="D981" s="96"/>
      <c r="E981" s="49"/>
      <c r="F981" s="52">
        <f t="shared" si="210"/>
        <v>0</v>
      </c>
      <c r="G981" s="48"/>
      <c r="H981" s="38"/>
      <c r="I981" s="54">
        <f>IF(H981=0,0,TRUNC((50/(H981+0.24)- IF($G981="w",Parameter!$B$3,Parameter!$D$3))/IF($G981="w",Parameter!$C$3,Parameter!$E$3)))</f>
        <v>0</v>
      </c>
      <c r="J981" s="105"/>
      <c r="K981" s="54">
        <f>IF(J981=0,0,TRUNC((75/(J981+0.24)- IF($G981="w",Parameter!$B$3,Parameter!$D$3))/IF($G981="w",Parameter!$C$3,Parameter!$E$3)))</f>
        <v>0</v>
      </c>
      <c r="L981" s="105"/>
      <c r="M981" s="54">
        <f>IF(L981=0,0,TRUNC((100/(L981+0.24)- IF($G981="w",Parameter!$B$3,Parameter!$D$3))/IF($G981="w",Parameter!$C$3,Parameter!$E$3)))</f>
        <v>0</v>
      </c>
      <c r="N981" s="80"/>
      <c r="O981" s="79" t="s">
        <v>44</v>
      </c>
      <c r="P981" s="81"/>
      <c r="Q981" s="54">
        <f>IF($G981="m",0,IF(AND($P981=0,$N981=0),0,TRUNC((800/($N981*60+$P981)-IF($G981="w",Parameter!$B$6,Parameter!$D$6))/IF($G981="w",Parameter!$C$6,Parameter!$E$6))))</f>
        <v>0</v>
      </c>
      <c r="R981" s="106"/>
      <c r="S981" s="73">
        <f>IF(R981=0,0,TRUNC((2000/(R981)- IF(Q981="w",Parameter!$B$6,Parameter!$D$6))/IF(Q981="w",Parameter!$C$6,Parameter!$E$6)))</f>
        <v>0</v>
      </c>
      <c r="T981" s="106"/>
      <c r="U981" s="73">
        <f>IF(T981=0,0,TRUNC((2000/(T981)- IF(Q981="w",Parameter!$B$3,Parameter!$D$3))/IF(Q981="w",Parameter!$C$3,Parameter!$E$3)))</f>
        <v>0</v>
      </c>
      <c r="V981" s="80"/>
      <c r="W981" s="79" t="s">
        <v>44</v>
      </c>
      <c r="X981" s="81"/>
      <c r="Y981" s="54">
        <f>IF($G981="w",0,IF(AND($V981=0,$X981=0),0,TRUNC((1000/($V981*60+$X981)-IF($G981="w",Parameter!$B$6,Parameter!$D$6))/IF($G981="w",Parameter!$C$6,Parameter!$E$6))))</f>
        <v>0</v>
      </c>
      <c r="Z981" s="37"/>
      <c r="AA981" s="104">
        <f>IF(Z981=0,0,TRUNC((SQRT(Z981)- IF($G981="w",Parameter!$B$11,Parameter!$D$11))/IF($G981="w",Parameter!$C$11,Parameter!$E$11)))</f>
        <v>0</v>
      </c>
      <c r="AB981" s="105"/>
      <c r="AC981" s="104">
        <f>IF(AB981=0,0,TRUNC((SQRT(AB981)- IF($G981="w",Parameter!$B$10,Parameter!$D$10))/IF($G981="w",Parameter!$C$10,Parameter!$E$10)))</f>
        <v>0</v>
      </c>
      <c r="AD981" s="38"/>
      <c r="AE981" s="55">
        <f>IF(AD981=0,0,TRUNC((SQRT(AD981)- IF($G981="w",Parameter!$B$15,Parameter!$D$15))/IF($G981="w",Parameter!$C$15,Parameter!$E$15)))</f>
        <v>0</v>
      </c>
      <c r="AF981" s="32"/>
      <c r="AG981" s="55">
        <f>IF(AF981=0,0,TRUNC((SQRT(AF981)- IF($G981="w",Parameter!$B$12,Parameter!$D$12))/IF($G981="w",Parameter!$C$12,Parameter!$E$12)))</f>
        <v>0</v>
      </c>
      <c r="AH981" s="60">
        <f t="shared" si="211"/>
        <v>0</v>
      </c>
      <c r="AI981" s="61">
        <f>LOOKUP($F981,Urkunde!$A$2:$A$16,IF($G981="w",Urkunde!$B$2:$B$16,Urkunde!$D$2:$D$16))</f>
        <v>0</v>
      </c>
      <c r="AJ981" s="61">
        <f>LOOKUP($F981,Urkunde!$A$2:$A$16,IF($G981="w",Urkunde!$C$2:$C$16,Urkunde!$E$2:$E$16))</f>
        <v>0</v>
      </c>
      <c r="AK981" s="61" t="str">
        <f t="shared" si="212"/>
        <v>-</v>
      </c>
      <c r="AL981" s="29">
        <f t="shared" si="213"/>
        <v>0</v>
      </c>
      <c r="AM981" s="21">
        <f t="shared" si="214"/>
        <v>0</v>
      </c>
      <c r="AN981" s="21">
        <f t="shared" si="215"/>
        <v>0</v>
      </c>
      <c r="AO981" s="21">
        <f t="shared" si="216"/>
        <v>0</v>
      </c>
      <c r="AP981" s="21">
        <f t="shared" si="217"/>
        <v>0</v>
      </c>
      <c r="AQ981" s="21">
        <f t="shared" si="218"/>
        <v>0</v>
      </c>
      <c r="AR981" s="21">
        <f t="shared" si="219"/>
        <v>0</v>
      </c>
      <c r="AS981" s="21">
        <f t="shared" si="220"/>
        <v>0</v>
      </c>
      <c r="AT981" s="21">
        <f t="shared" si="221"/>
        <v>0</v>
      </c>
      <c r="AU981" s="21">
        <f t="shared" si="222"/>
        <v>0</v>
      </c>
      <c r="AV981" s="21">
        <f t="shared" si="223"/>
        <v>0</v>
      </c>
    </row>
    <row r="982" spans="1:48" ht="15.6" x14ac:dyDescent="0.3">
      <c r="A982" s="51"/>
      <c r="B982" s="50"/>
      <c r="C982" s="96"/>
      <c r="D982" s="96"/>
      <c r="E982" s="49"/>
      <c r="F982" s="52">
        <f t="shared" si="210"/>
        <v>0</v>
      </c>
      <c r="G982" s="48"/>
      <c r="H982" s="38"/>
      <c r="I982" s="54">
        <f>IF(H982=0,0,TRUNC((50/(H982+0.24)- IF($G982="w",Parameter!$B$3,Parameter!$D$3))/IF($G982="w",Parameter!$C$3,Parameter!$E$3)))</f>
        <v>0</v>
      </c>
      <c r="J982" s="105"/>
      <c r="K982" s="54">
        <f>IF(J982=0,0,TRUNC((75/(J982+0.24)- IF($G982="w",Parameter!$B$3,Parameter!$D$3))/IF($G982="w",Parameter!$C$3,Parameter!$E$3)))</f>
        <v>0</v>
      </c>
      <c r="L982" s="105"/>
      <c r="M982" s="54">
        <f>IF(L982=0,0,TRUNC((100/(L982+0.24)- IF($G982="w",Parameter!$B$3,Parameter!$D$3))/IF($G982="w",Parameter!$C$3,Parameter!$E$3)))</f>
        <v>0</v>
      </c>
      <c r="N982" s="80"/>
      <c r="O982" s="79" t="s">
        <v>44</v>
      </c>
      <c r="P982" s="81"/>
      <c r="Q982" s="54">
        <f>IF($G982="m",0,IF(AND($P982=0,$N982=0),0,TRUNC((800/($N982*60+$P982)-IF($G982="w",Parameter!$B$6,Parameter!$D$6))/IF($G982="w",Parameter!$C$6,Parameter!$E$6))))</f>
        <v>0</v>
      </c>
      <c r="R982" s="106"/>
      <c r="S982" s="73">
        <f>IF(R982=0,0,TRUNC((2000/(R982)- IF(Q982="w",Parameter!$B$6,Parameter!$D$6))/IF(Q982="w",Parameter!$C$6,Parameter!$E$6)))</f>
        <v>0</v>
      </c>
      <c r="T982" s="106"/>
      <c r="U982" s="73">
        <f>IF(T982=0,0,TRUNC((2000/(T982)- IF(Q982="w",Parameter!$B$3,Parameter!$D$3))/IF(Q982="w",Parameter!$C$3,Parameter!$E$3)))</f>
        <v>0</v>
      </c>
      <c r="V982" s="80"/>
      <c r="W982" s="79" t="s">
        <v>44</v>
      </c>
      <c r="X982" s="81"/>
      <c r="Y982" s="54">
        <f>IF($G982="w",0,IF(AND($V982=0,$X982=0),0,TRUNC((1000/($V982*60+$X982)-IF($G982="w",Parameter!$B$6,Parameter!$D$6))/IF($G982="w",Parameter!$C$6,Parameter!$E$6))))</f>
        <v>0</v>
      </c>
      <c r="Z982" s="37"/>
      <c r="AA982" s="104">
        <f>IF(Z982=0,0,TRUNC((SQRT(Z982)- IF($G982="w",Parameter!$B$11,Parameter!$D$11))/IF($G982="w",Parameter!$C$11,Parameter!$E$11)))</f>
        <v>0</v>
      </c>
      <c r="AB982" s="105"/>
      <c r="AC982" s="104">
        <f>IF(AB982=0,0,TRUNC((SQRT(AB982)- IF($G982="w",Parameter!$B$10,Parameter!$D$10))/IF($G982="w",Parameter!$C$10,Parameter!$E$10)))</f>
        <v>0</v>
      </c>
      <c r="AD982" s="38"/>
      <c r="AE982" s="55">
        <f>IF(AD982=0,0,TRUNC((SQRT(AD982)- IF($G982="w",Parameter!$B$15,Parameter!$D$15))/IF($G982="w",Parameter!$C$15,Parameter!$E$15)))</f>
        <v>0</v>
      </c>
      <c r="AF982" s="32"/>
      <c r="AG982" s="55">
        <f>IF(AF982=0,0,TRUNC((SQRT(AF982)- IF($G982="w",Parameter!$B$12,Parameter!$D$12))/IF($G982="w",Parameter!$C$12,Parameter!$E$12)))</f>
        <v>0</v>
      </c>
      <c r="AH982" s="60">
        <f t="shared" si="211"/>
        <v>0</v>
      </c>
      <c r="AI982" s="61">
        <f>LOOKUP($F982,Urkunde!$A$2:$A$16,IF($G982="w",Urkunde!$B$2:$B$16,Urkunde!$D$2:$D$16))</f>
        <v>0</v>
      </c>
      <c r="AJ982" s="61">
        <f>LOOKUP($F982,Urkunde!$A$2:$A$16,IF($G982="w",Urkunde!$C$2:$C$16,Urkunde!$E$2:$E$16))</f>
        <v>0</v>
      </c>
      <c r="AK982" s="61" t="str">
        <f t="shared" si="212"/>
        <v>-</v>
      </c>
      <c r="AL982" s="29">
        <f t="shared" si="213"/>
        <v>0</v>
      </c>
      <c r="AM982" s="21">
        <f t="shared" si="214"/>
        <v>0</v>
      </c>
      <c r="AN982" s="21">
        <f t="shared" si="215"/>
        <v>0</v>
      </c>
      <c r="AO982" s="21">
        <f t="shared" si="216"/>
        <v>0</v>
      </c>
      <c r="AP982" s="21">
        <f t="shared" si="217"/>
        <v>0</v>
      </c>
      <c r="AQ982" s="21">
        <f t="shared" si="218"/>
        <v>0</v>
      </c>
      <c r="AR982" s="21">
        <f t="shared" si="219"/>
        <v>0</v>
      </c>
      <c r="AS982" s="21">
        <f t="shared" si="220"/>
        <v>0</v>
      </c>
      <c r="AT982" s="21">
        <f t="shared" si="221"/>
        <v>0</v>
      </c>
      <c r="AU982" s="21">
        <f t="shared" si="222"/>
        <v>0</v>
      </c>
      <c r="AV982" s="21">
        <f t="shared" si="223"/>
        <v>0</v>
      </c>
    </row>
    <row r="983" spans="1:48" ht="15.6" x14ac:dyDescent="0.3">
      <c r="A983" s="51"/>
      <c r="B983" s="50"/>
      <c r="C983" s="96"/>
      <c r="D983" s="96"/>
      <c r="E983" s="49"/>
      <c r="F983" s="52">
        <f t="shared" si="210"/>
        <v>0</v>
      </c>
      <c r="G983" s="48"/>
      <c r="H983" s="38"/>
      <c r="I983" s="54">
        <f>IF(H983=0,0,TRUNC((50/(H983+0.24)- IF($G983="w",Parameter!$B$3,Parameter!$D$3))/IF($G983="w",Parameter!$C$3,Parameter!$E$3)))</f>
        <v>0</v>
      </c>
      <c r="J983" s="105"/>
      <c r="K983" s="54">
        <f>IF(J983=0,0,TRUNC((75/(J983+0.24)- IF($G983="w",Parameter!$B$3,Parameter!$D$3))/IF($G983="w",Parameter!$C$3,Parameter!$E$3)))</f>
        <v>0</v>
      </c>
      <c r="L983" s="105"/>
      <c r="M983" s="54">
        <f>IF(L983=0,0,TRUNC((100/(L983+0.24)- IF($G983="w",Parameter!$B$3,Parameter!$D$3))/IF($G983="w",Parameter!$C$3,Parameter!$E$3)))</f>
        <v>0</v>
      </c>
      <c r="N983" s="80"/>
      <c r="O983" s="79" t="s">
        <v>44</v>
      </c>
      <c r="P983" s="81"/>
      <c r="Q983" s="54">
        <f>IF($G983="m",0,IF(AND($P983=0,$N983=0),0,TRUNC((800/($N983*60+$P983)-IF($G983="w",Parameter!$B$6,Parameter!$D$6))/IF($G983="w",Parameter!$C$6,Parameter!$E$6))))</f>
        <v>0</v>
      </c>
      <c r="R983" s="106"/>
      <c r="S983" s="73">
        <f>IF(R983=0,0,TRUNC((2000/(R983)- IF(Q983="w",Parameter!$B$6,Parameter!$D$6))/IF(Q983="w",Parameter!$C$6,Parameter!$E$6)))</f>
        <v>0</v>
      </c>
      <c r="T983" s="106"/>
      <c r="U983" s="73">
        <f>IF(T983=0,0,TRUNC((2000/(T983)- IF(Q983="w",Parameter!$B$3,Parameter!$D$3))/IF(Q983="w",Parameter!$C$3,Parameter!$E$3)))</f>
        <v>0</v>
      </c>
      <c r="V983" s="80"/>
      <c r="W983" s="79" t="s">
        <v>44</v>
      </c>
      <c r="X983" s="81"/>
      <c r="Y983" s="54">
        <f>IF($G983="w",0,IF(AND($V983=0,$X983=0),0,TRUNC((1000/($V983*60+$X983)-IF($G983="w",Parameter!$B$6,Parameter!$D$6))/IF($G983="w",Parameter!$C$6,Parameter!$E$6))))</f>
        <v>0</v>
      </c>
      <c r="Z983" s="37"/>
      <c r="AA983" s="104">
        <f>IF(Z983=0,0,TRUNC((SQRT(Z983)- IF($G983="w",Parameter!$B$11,Parameter!$D$11))/IF($G983="w",Parameter!$C$11,Parameter!$E$11)))</f>
        <v>0</v>
      </c>
      <c r="AB983" s="105"/>
      <c r="AC983" s="104">
        <f>IF(AB983=0,0,TRUNC((SQRT(AB983)- IF($G983="w",Parameter!$B$10,Parameter!$D$10))/IF($G983="w",Parameter!$C$10,Parameter!$E$10)))</f>
        <v>0</v>
      </c>
      <c r="AD983" s="38"/>
      <c r="AE983" s="55">
        <f>IF(AD983=0,0,TRUNC((SQRT(AD983)- IF($G983="w",Parameter!$B$15,Parameter!$D$15))/IF($G983="w",Parameter!$C$15,Parameter!$E$15)))</f>
        <v>0</v>
      </c>
      <c r="AF983" s="32"/>
      <c r="AG983" s="55">
        <f>IF(AF983=0,0,TRUNC((SQRT(AF983)- IF($G983="w",Parameter!$B$12,Parameter!$D$12))/IF($G983="w",Parameter!$C$12,Parameter!$E$12)))</f>
        <v>0</v>
      </c>
      <c r="AH983" s="60">
        <f t="shared" si="211"/>
        <v>0</v>
      </c>
      <c r="AI983" s="61">
        <f>LOOKUP($F983,Urkunde!$A$2:$A$16,IF($G983="w",Urkunde!$B$2:$B$16,Urkunde!$D$2:$D$16))</f>
        <v>0</v>
      </c>
      <c r="AJ983" s="61">
        <f>LOOKUP($F983,Urkunde!$A$2:$A$16,IF($G983="w",Urkunde!$C$2:$C$16,Urkunde!$E$2:$E$16))</f>
        <v>0</v>
      </c>
      <c r="AK983" s="61" t="str">
        <f t="shared" si="212"/>
        <v>-</v>
      </c>
      <c r="AL983" s="29">
        <f t="shared" si="213"/>
        <v>0</v>
      </c>
      <c r="AM983" s="21">
        <f t="shared" si="214"/>
        <v>0</v>
      </c>
      <c r="AN983" s="21">
        <f t="shared" si="215"/>
        <v>0</v>
      </c>
      <c r="AO983" s="21">
        <f t="shared" si="216"/>
        <v>0</v>
      </c>
      <c r="AP983" s="21">
        <f t="shared" si="217"/>
        <v>0</v>
      </c>
      <c r="AQ983" s="21">
        <f t="shared" si="218"/>
        <v>0</v>
      </c>
      <c r="AR983" s="21">
        <f t="shared" si="219"/>
        <v>0</v>
      </c>
      <c r="AS983" s="21">
        <f t="shared" si="220"/>
        <v>0</v>
      </c>
      <c r="AT983" s="21">
        <f t="shared" si="221"/>
        <v>0</v>
      </c>
      <c r="AU983" s="21">
        <f t="shared" si="222"/>
        <v>0</v>
      </c>
      <c r="AV983" s="21">
        <f t="shared" si="223"/>
        <v>0</v>
      </c>
    </row>
    <row r="984" spans="1:48" ht="15.6" x14ac:dyDescent="0.3">
      <c r="A984" s="51"/>
      <c r="B984" s="50"/>
      <c r="C984" s="96"/>
      <c r="D984" s="96"/>
      <c r="E984" s="49"/>
      <c r="F984" s="52">
        <f t="shared" si="210"/>
        <v>0</v>
      </c>
      <c r="G984" s="48"/>
      <c r="H984" s="38"/>
      <c r="I984" s="54">
        <f>IF(H984=0,0,TRUNC((50/(H984+0.24)- IF($G984="w",Parameter!$B$3,Parameter!$D$3))/IF($G984="w",Parameter!$C$3,Parameter!$E$3)))</f>
        <v>0</v>
      </c>
      <c r="J984" s="105"/>
      <c r="K984" s="54">
        <f>IF(J984=0,0,TRUNC((75/(J984+0.24)- IF($G984="w",Parameter!$B$3,Parameter!$D$3))/IF($G984="w",Parameter!$C$3,Parameter!$E$3)))</f>
        <v>0</v>
      </c>
      <c r="L984" s="105"/>
      <c r="M984" s="54">
        <f>IF(L984=0,0,TRUNC((100/(L984+0.24)- IF($G984="w",Parameter!$B$3,Parameter!$D$3))/IF($G984="w",Parameter!$C$3,Parameter!$E$3)))</f>
        <v>0</v>
      </c>
      <c r="N984" s="80"/>
      <c r="O984" s="79" t="s">
        <v>44</v>
      </c>
      <c r="P984" s="81"/>
      <c r="Q984" s="54">
        <f>IF($G984="m",0,IF(AND($P984=0,$N984=0),0,TRUNC((800/($N984*60+$P984)-IF($G984="w",Parameter!$B$6,Parameter!$D$6))/IF($G984="w",Parameter!$C$6,Parameter!$E$6))))</f>
        <v>0</v>
      </c>
      <c r="R984" s="106"/>
      <c r="S984" s="73">
        <f>IF(R984=0,0,TRUNC((2000/(R984)- IF(Q984="w",Parameter!$B$6,Parameter!$D$6))/IF(Q984="w",Parameter!$C$6,Parameter!$E$6)))</f>
        <v>0</v>
      </c>
      <c r="T984" s="106"/>
      <c r="U984" s="73">
        <f>IF(T984=0,0,TRUNC((2000/(T984)- IF(Q984="w",Parameter!$B$3,Parameter!$D$3))/IF(Q984="w",Parameter!$C$3,Parameter!$E$3)))</f>
        <v>0</v>
      </c>
      <c r="V984" s="80"/>
      <c r="W984" s="79" t="s">
        <v>44</v>
      </c>
      <c r="X984" s="81"/>
      <c r="Y984" s="54">
        <f>IF($G984="w",0,IF(AND($V984=0,$X984=0),0,TRUNC((1000/($V984*60+$X984)-IF($G984="w",Parameter!$B$6,Parameter!$D$6))/IF($G984="w",Parameter!$C$6,Parameter!$E$6))))</f>
        <v>0</v>
      </c>
      <c r="Z984" s="37"/>
      <c r="AA984" s="104">
        <f>IF(Z984=0,0,TRUNC((SQRT(Z984)- IF($G984="w",Parameter!$B$11,Parameter!$D$11))/IF($G984="w",Parameter!$C$11,Parameter!$E$11)))</f>
        <v>0</v>
      </c>
      <c r="AB984" s="105"/>
      <c r="AC984" s="104">
        <f>IF(AB984=0,0,TRUNC((SQRT(AB984)- IF($G984="w",Parameter!$B$10,Parameter!$D$10))/IF($G984="w",Parameter!$C$10,Parameter!$E$10)))</f>
        <v>0</v>
      </c>
      <c r="AD984" s="38"/>
      <c r="AE984" s="55">
        <f>IF(AD984=0,0,TRUNC((SQRT(AD984)- IF($G984="w",Parameter!$B$15,Parameter!$D$15))/IF($G984="w",Parameter!$C$15,Parameter!$E$15)))</f>
        <v>0</v>
      </c>
      <c r="AF984" s="32"/>
      <c r="AG984" s="55">
        <f>IF(AF984=0,0,TRUNC((SQRT(AF984)- IF($G984="w",Parameter!$B$12,Parameter!$D$12))/IF($G984="w",Parameter!$C$12,Parameter!$E$12)))</f>
        <v>0</v>
      </c>
      <c r="AH984" s="60">
        <f t="shared" si="211"/>
        <v>0</v>
      </c>
      <c r="AI984" s="61">
        <f>LOOKUP($F984,Urkunde!$A$2:$A$16,IF($G984="w",Urkunde!$B$2:$B$16,Urkunde!$D$2:$D$16))</f>
        <v>0</v>
      </c>
      <c r="AJ984" s="61">
        <f>LOOKUP($F984,Urkunde!$A$2:$A$16,IF($G984="w",Urkunde!$C$2:$C$16,Urkunde!$E$2:$E$16))</f>
        <v>0</v>
      </c>
      <c r="AK984" s="61" t="str">
        <f t="shared" si="212"/>
        <v>-</v>
      </c>
      <c r="AL984" s="29">
        <f t="shared" si="213"/>
        <v>0</v>
      </c>
      <c r="AM984" s="21">
        <f t="shared" si="214"/>
        <v>0</v>
      </c>
      <c r="AN984" s="21">
        <f t="shared" si="215"/>
        <v>0</v>
      </c>
      <c r="AO984" s="21">
        <f t="shared" si="216"/>
        <v>0</v>
      </c>
      <c r="AP984" s="21">
        <f t="shared" si="217"/>
        <v>0</v>
      </c>
      <c r="AQ984" s="21">
        <f t="shared" si="218"/>
        <v>0</v>
      </c>
      <c r="AR984" s="21">
        <f t="shared" si="219"/>
        <v>0</v>
      </c>
      <c r="AS984" s="21">
        <f t="shared" si="220"/>
        <v>0</v>
      </c>
      <c r="AT984" s="21">
        <f t="shared" si="221"/>
        <v>0</v>
      </c>
      <c r="AU984" s="21">
        <f t="shared" si="222"/>
        <v>0</v>
      </c>
      <c r="AV984" s="21">
        <f t="shared" si="223"/>
        <v>0</v>
      </c>
    </row>
    <row r="985" spans="1:48" ht="15.6" x14ac:dyDescent="0.3">
      <c r="A985" s="51"/>
      <c r="B985" s="50"/>
      <c r="C985" s="96"/>
      <c r="D985" s="96"/>
      <c r="E985" s="49"/>
      <c r="F985" s="52">
        <f t="shared" si="210"/>
        <v>0</v>
      </c>
      <c r="G985" s="48"/>
      <c r="H985" s="38"/>
      <c r="I985" s="54">
        <f>IF(H985=0,0,TRUNC((50/(H985+0.24)- IF($G985="w",Parameter!$B$3,Parameter!$D$3))/IF($G985="w",Parameter!$C$3,Parameter!$E$3)))</f>
        <v>0</v>
      </c>
      <c r="J985" s="105"/>
      <c r="K985" s="54">
        <f>IF(J985=0,0,TRUNC((75/(J985+0.24)- IF($G985="w",Parameter!$B$3,Parameter!$D$3))/IF($G985="w",Parameter!$C$3,Parameter!$E$3)))</f>
        <v>0</v>
      </c>
      <c r="L985" s="105"/>
      <c r="M985" s="54">
        <f>IF(L985=0,0,TRUNC((100/(L985+0.24)- IF($G985="w",Parameter!$B$3,Parameter!$D$3))/IF($G985="w",Parameter!$C$3,Parameter!$E$3)))</f>
        <v>0</v>
      </c>
      <c r="N985" s="80"/>
      <c r="O985" s="79" t="s">
        <v>44</v>
      </c>
      <c r="P985" s="81"/>
      <c r="Q985" s="54">
        <f>IF($G985="m",0,IF(AND($P985=0,$N985=0),0,TRUNC((800/($N985*60+$P985)-IF($G985="w",Parameter!$B$6,Parameter!$D$6))/IF($G985="w",Parameter!$C$6,Parameter!$E$6))))</f>
        <v>0</v>
      </c>
      <c r="R985" s="106"/>
      <c r="S985" s="73">
        <f>IF(R985=0,0,TRUNC((2000/(R985)- IF(Q985="w",Parameter!$B$6,Parameter!$D$6))/IF(Q985="w",Parameter!$C$6,Parameter!$E$6)))</f>
        <v>0</v>
      </c>
      <c r="T985" s="106"/>
      <c r="U985" s="73">
        <f>IF(T985=0,0,TRUNC((2000/(T985)- IF(Q985="w",Parameter!$B$3,Parameter!$D$3))/IF(Q985="w",Parameter!$C$3,Parameter!$E$3)))</f>
        <v>0</v>
      </c>
      <c r="V985" s="80"/>
      <c r="W985" s="79" t="s">
        <v>44</v>
      </c>
      <c r="X985" s="81"/>
      <c r="Y985" s="54">
        <f>IF($G985="w",0,IF(AND($V985=0,$X985=0),0,TRUNC((1000/($V985*60+$X985)-IF($G985="w",Parameter!$B$6,Parameter!$D$6))/IF($G985="w",Parameter!$C$6,Parameter!$E$6))))</f>
        <v>0</v>
      </c>
      <c r="Z985" s="37"/>
      <c r="AA985" s="104">
        <f>IF(Z985=0,0,TRUNC((SQRT(Z985)- IF($G985="w",Parameter!$B$11,Parameter!$D$11))/IF($G985="w",Parameter!$C$11,Parameter!$E$11)))</f>
        <v>0</v>
      </c>
      <c r="AB985" s="105"/>
      <c r="AC985" s="104">
        <f>IF(AB985=0,0,TRUNC((SQRT(AB985)- IF($G985="w",Parameter!$B$10,Parameter!$D$10))/IF($G985="w",Parameter!$C$10,Parameter!$E$10)))</f>
        <v>0</v>
      </c>
      <c r="AD985" s="38"/>
      <c r="AE985" s="55">
        <f>IF(AD985=0,0,TRUNC((SQRT(AD985)- IF($G985="w",Parameter!$B$15,Parameter!$D$15))/IF($G985="w",Parameter!$C$15,Parameter!$E$15)))</f>
        <v>0</v>
      </c>
      <c r="AF985" s="32"/>
      <c r="AG985" s="55">
        <f>IF(AF985=0,0,TRUNC((SQRT(AF985)- IF($G985="w",Parameter!$B$12,Parameter!$D$12))/IF($G985="w",Parameter!$C$12,Parameter!$E$12)))</f>
        <v>0</v>
      </c>
      <c r="AH985" s="60">
        <f t="shared" si="211"/>
        <v>0</v>
      </c>
      <c r="AI985" s="61">
        <f>LOOKUP($F985,Urkunde!$A$2:$A$16,IF($G985="w",Urkunde!$B$2:$B$16,Urkunde!$D$2:$D$16))</f>
        <v>0</v>
      </c>
      <c r="AJ985" s="61">
        <f>LOOKUP($F985,Urkunde!$A$2:$A$16,IF($G985="w",Urkunde!$C$2:$C$16,Urkunde!$E$2:$E$16))</f>
        <v>0</v>
      </c>
      <c r="AK985" s="61" t="str">
        <f t="shared" si="212"/>
        <v>-</v>
      </c>
      <c r="AL985" s="29">
        <f t="shared" si="213"/>
        <v>0</v>
      </c>
      <c r="AM985" s="21">
        <f t="shared" si="214"/>
        <v>0</v>
      </c>
      <c r="AN985" s="21">
        <f t="shared" si="215"/>
        <v>0</v>
      </c>
      <c r="AO985" s="21">
        <f t="shared" si="216"/>
        <v>0</v>
      </c>
      <c r="AP985" s="21">
        <f t="shared" si="217"/>
        <v>0</v>
      </c>
      <c r="AQ985" s="21">
        <f t="shared" si="218"/>
        <v>0</v>
      </c>
      <c r="AR985" s="21">
        <f t="shared" si="219"/>
        <v>0</v>
      </c>
      <c r="AS985" s="21">
        <f t="shared" si="220"/>
        <v>0</v>
      </c>
      <c r="AT985" s="21">
        <f t="shared" si="221"/>
        <v>0</v>
      </c>
      <c r="AU985" s="21">
        <f t="shared" si="222"/>
        <v>0</v>
      </c>
      <c r="AV985" s="21">
        <f t="shared" si="223"/>
        <v>0</v>
      </c>
    </row>
    <row r="986" spans="1:48" ht="15.6" x14ac:dyDescent="0.3">
      <c r="A986" s="51"/>
      <c r="B986" s="50"/>
      <c r="C986" s="96"/>
      <c r="D986" s="96"/>
      <c r="E986" s="49"/>
      <c r="F986" s="52">
        <f t="shared" si="210"/>
        <v>0</v>
      </c>
      <c r="G986" s="48"/>
      <c r="H986" s="38"/>
      <c r="I986" s="54">
        <f>IF(H986=0,0,TRUNC((50/(H986+0.24)- IF($G986="w",Parameter!$B$3,Parameter!$D$3))/IF($G986="w",Parameter!$C$3,Parameter!$E$3)))</f>
        <v>0</v>
      </c>
      <c r="J986" s="105"/>
      <c r="K986" s="54">
        <f>IF(J986=0,0,TRUNC((75/(J986+0.24)- IF($G986="w",Parameter!$B$3,Parameter!$D$3))/IF($G986="w",Parameter!$C$3,Parameter!$E$3)))</f>
        <v>0</v>
      </c>
      <c r="L986" s="105"/>
      <c r="M986" s="54">
        <f>IF(L986=0,0,TRUNC((100/(L986+0.24)- IF($G986="w",Parameter!$B$3,Parameter!$D$3))/IF($G986="w",Parameter!$C$3,Parameter!$E$3)))</f>
        <v>0</v>
      </c>
      <c r="N986" s="80"/>
      <c r="O986" s="79" t="s">
        <v>44</v>
      </c>
      <c r="P986" s="81"/>
      <c r="Q986" s="54">
        <f>IF($G986="m",0,IF(AND($P986=0,$N986=0),0,TRUNC((800/($N986*60+$P986)-IF($G986="w",Parameter!$B$6,Parameter!$D$6))/IF($G986="w",Parameter!$C$6,Parameter!$E$6))))</f>
        <v>0</v>
      </c>
      <c r="R986" s="106"/>
      <c r="S986" s="73">
        <f>IF(R986=0,0,TRUNC((2000/(R986)- IF(Q986="w",Parameter!$B$6,Parameter!$D$6))/IF(Q986="w",Parameter!$C$6,Parameter!$E$6)))</f>
        <v>0</v>
      </c>
      <c r="T986" s="106"/>
      <c r="U986" s="73">
        <f>IF(T986=0,0,TRUNC((2000/(T986)- IF(Q986="w",Parameter!$B$3,Parameter!$D$3))/IF(Q986="w",Parameter!$C$3,Parameter!$E$3)))</f>
        <v>0</v>
      </c>
      <c r="V986" s="80"/>
      <c r="W986" s="79" t="s">
        <v>44</v>
      </c>
      <c r="X986" s="81"/>
      <c r="Y986" s="54">
        <f>IF($G986="w",0,IF(AND($V986=0,$X986=0),0,TRUNC((1000/($V986*60+$X986)-IF($G986="w",Parameter!$B$6,Parameter!$D$6))/IF($G986="w",Parameter!$C$6,Parameter!$E$6))))</f>
        <v>0</v>
      </c>
      <c r="Z986" s="37"/>
      <c r="AA986" s="104">
        <f>IF(Z986=0,0,TRUNC((SQRT(Z986)- IF($G986="w",Parameter!$B$11,Parameter!$D$11))/IF($G986="w",Parameter!$C$11,Parameter!$E$11)))</f>
        <v>0</v>
      </c>
      <c r="AB986" s="105"/>
      <c r="AC986" s="104">
        <f>IF(AB986=0,0,TRUNC((SQRT(AB986)- IF($G986="w",Parameter!$B$10,Parameter!$D$10))/IF($G986="w",Parameter!$C$10,Parameter!$E$10)))</f>
        <v>0</v>
      </c>
      <c r="AD986" s="38"/>
      <c r="AE986" s="55">
        <f>IF(AD986=0,0,TRUNC((SQRT(AD986)- IF($G986="w",Parameter!$B$15,Parameter!$D$15))/IF($G986="w",Parameter!$C$15,Parameter!$E$15)))</f>
        <v>0</v>
      </c>
      <c r="AF986" s="32"/>
      <c r="AG986" s="55">
        <f>IF(AF986=0,0,TRUNC((SQRT(AF986)- IF($G986="w",Parameter!$B$12,Parameter!$D$12))/IF($G986="w",Parameter!$C$12,Parameter!$E$12)))</f>
        <v>0</v>
      </c>
      <c r="AH986" s="60">
        <f t="shared" si="211"/>
        <v>0</v>
      </c>
      <c r="AI986" s="61">
        <f>LOOKUP($F986,Urkunde!$A$2:$A$16,IF($G986="w",Urkunde!$B$2:$B$16,Urkunde!$D$2:$D$16))</f>
        <v>0</v>
      </c>
      <c r="AJ986" s="61">
        <f>LOOKUP($F986,Urkunde!$A$2:$A$16,IF($G986="w",Urkunde!$C$2:$C$16,Urkunde!$E$2:$E$16))</f>
        <v>0</v>
      </c>
      <c r="AK986" s="61" t="str">
        <f t="shared" si="212"/>
        <v>-</v>
      </c>
      <c r="AL986" s="29">
        <f t="shared" si="213"/>
        <v>0</v>
      </c>
      <c r="AM986" s="21">
        <f t="shared" si="214"/>
        <v>0</v>
      </c>
      <c r="AN986" s="21">
        <f t="shared" si="215"/>
        <v>0</v>
      </c>
      <c r="AO986" s="21">
        <f t="shared" si="216"/>
        <v>0</v>
      </c>
      <c r="AP986" s="21">
        <f t="shared" si="217"/>
        <v>0</v>
      </c>
      <c r="AQ986" s="21">
        <f t="shared" si="218"/>
        <v>0</v>
      </c>
      <c r="AR986" s="21">
        <f t="shared" si="219"/>
        <v>0</v>
      </c>
      <c r="AS986" s="21">
        <f t="shared" si="220"/>
        <v>0</v>
      </c>
      <c r="AT986" s="21">
        <f t="shared" si="221"/>
        <v>0</v>
      </c>
      <c r="AU986" s="21">
        <f t="shared" si="222"/>
        <v>0</v>
      </c>
      <c r="AV986" s="21">
        <f t="shared" si="223"/>
        <v>0</v>
      </c>
    </row>
    <row r="987" spans="1:48" ht="15.6" x14ac:dyDescent="0.3">
      <c r="A987" s="51"/>
      <c r="B987" s="50"/>
      <c r="C987" s="96"/>
      <c r="D987" s="96"/>
      <c r="E987" s="49"/>
      <c r="F987" s="52">
        <f t="shared" si="210"/>
        <v>0</v>
      </c>
      <c r="G987" s="48"/>
      <c r="H987" s="38"/>
      <c r="I987" s="54">
        <f>IF(H987=0,0,TRUNC((50/(H987+0.24)- IF($G987="w",Parameter!$B$3,Parameter!$D$3))/IF($G987="w",Parameter!$C$3,Parameter!$E$3)))</f>
        <v>0</v>
      </c>
      <c r="J987" s="105"/>
      <c r="K987" s="54">
        <f>IF(J987=0,0,TRUNC((75/(J987+0.24)- IF($G987="w",Parameter!$B$3,Parameter!$D$3))/IF($G987="w",Parameter!$C$3,Parameter!$E$3)))</f>
        <v>0</v>
      </c>
      <c r="L987" s="105"/>
      <c r="M987" s="54">
        <f>IF(L987=0,0,TRUNC((100/(L987+0.24)- IF($G987="w",Parameter!$B$3,Parameter!$D$3))/IF($G987="w",Parameter!$C$3,Parameter!$E$3)))</f>
        <v>0</v>
      </c>
      <c r="N987" s="80"/>
      <c r="O987" s="79" t="s">
        <v>44</v>
      </c>
      <c r="P987" s="81"/>
      <c r="Q987" s="54">
        <f>IF($G987="m",0,IF(AND($P987=0,$N987=0),0,TRUNC((800/($N987*60+$P987)-IF($G987="w",Parameter!$B$6,Parameter!$D$6))/IF($G987="w",Parameter!$C$6,Parameter!$E$6))))</f>
        <v>0</v>
      </c>
      <c r="R987" s="106"/>
      <c r="S987" s="73">
        <f>IF(R987=0,0,TRUNC((2000/(R987)- IF(Q987="w",Parameter!$B$6,Parameter!$D$6))/IF(Q987="w",Parameter!$C$6,Parameter!$E$6)))</f>
        <v>0</v>
      </c>
      <c r="T987" s="106"/>
      <c r="U987" s="73">
        <f>IF(T987=0,0,TRUNC((2000/(T987)- IF(Q987="w",Parameter!$B$3,Parameter!$D$3))/IF(Q987="w",Parameter!$C$3,Parameter!$E$3)))</f>
        <v>0</v>
      </c>
      <c r="V987" s="80"/>
      <c r="W987" s="79" t="s">
        <v>44</v>
      </c>
      <c r="X987" s="81"/>
      <c r="Y987" s="54">
        <f>IF($G987="w",0,IF(AND($V987=0,$X987=0),0,TRUNC((1000/($V987*60+$X987)-IF($G987="w",Parameter!$B$6,Parameter!$D$6))/IF($G987="w",Parameter!$C$6,Parameter!$E$6))))</f>
        <v>0</v>
      </c>
      <c r="Z987" s="37"/>
      <c r="AA987" s="104">
        <f>IF(Z987=0,0,TRUNC((SQRT(Z987)- IF($G987="w",Parameter!$B$11,Parameter!$D$11))/IF($G987="w",Parameter!$C$11,Parameter!$E$11)))</f>
        <v>0</v>
      </c>
      <c r="AB987" s="105"/>
      <c r="AC987" s="104">
        <f>IF(AB987=0,0,TRUNC((SQRT(AB987)- IF($G987="w",Parameter!$B$10,Parameter!$D$10))/IF($G987="w",Parameter!$C$10,Parameter!$E$10)))</f>
        <v>0</v>
      </c>
      <c r="AD987" s="38"/>
      <c r="AE987" s="55">
        <f>IF(AD987=0,0,TRUNC((SQRT(AD987)- IF($G987="w",Parameter!$B$15,Parameter!$D$15))/IF($G987="w",Parameter!$C$15,Parameter!$E$15)))</f>
        <v>0</v>
      </c>
      <c r="AF987" s="32"/>
      <c r="AG987" s="55">
        <f>IF(AF987=0,0,TRUNC((SQRT(AF987)- IF($G987="w",Parameter!$B$12,Parameter!$D$12))/IF($G987="w",Parameter!$C$12,Parameter!$E$12)))</f>
        <v>0</v>
      </c>
      <c r="AH987" s="60">
        <f t="shared" si="211"/>
        <v>0</v>
      </c>
      <c r="AI987" s="61">
        <f>LOOKUP($F987,Urkunde!$A$2:$A$16,IF($G987="w",Urkunde!$B$2:$B$16,Urkunde!$D$2:$D$16))</f>
        <v>0</v>
      </c>
      <c r="AJ987" s="61">
        <f>LOOKUP($F987,Urkunde!$A$2:$A$16,IF($G987="w",Urkunde!$C$2:$C$16,Urkunde!$E$2:$E$16))</f>
        <v>0</v>
      </c>
      <c r="AK987" s="61" t="str">
        <f t="shared" si="212"/>
        <v>-</v>
      </c>
      <c r="AL987" s="29">
        <f t="shared" si="213"/>
        <v>0</v>
      </c>
      <c r="AM987" s="21">
        <f t="shared" si="214"/>
        <v>0</v>
      </c>
      <c r="AN987" s="21">
        <f t="shared" si="215"/>
        <v>0</v>
      </c>
      <c r="AO987" s="21">
        <f t="shared" si="216"/>
        <v>0</v>
      </c>
      <c r="AP987" s="21">
        <f t="shared" si="217"/>
        <v>0</v>
      </c>
      <c r="AQ987" s="21">
        <f t="shared" si="218"/>
        <v>0</v>
      </c>
      <c r="AR987" s="21">
        <f t="shared" si="219"/>
        <v>0</v>
      </c>
      <c r="AS987" s="21">
        <f t="shared" si="220"/>
        <v>0</v>
      </c>
      <c r="AT987" s="21">
        <f t="shared" si="221"/>
        <v>0</v>
      </c>
      <c r="AU987" s="21">
        <f t="shared" si="222"/>
        <v>0</v>
      </c>
      <c r="AV987" s="21">
        <f t="shared" si="223"/>
        <v>0</v>
      </c>
    </row>
    <row r="988" spans="1:48" ht="15.6" x14ac:dyDescent="0.3">
      <c r="A988" s="51"/>
      <c r="B988" s="50"/>
      <c r="C988" s="96"/>
      <c r="D988" s="96"/>
      <c r="E988" s="49"/>
      <c r="F988" s="52">
        <f t="shared" si="210"/>
        <v>0</v>
      </c>
      <c r="G988" s="48"/>
      <c r="H988" s="38"/>
      <c r="I988" s="54">
        <f>IF(H988=0,0,TRUNC((50/(H988+0.24)- IF($G988="w",Parameter!$B$3,Parameter!$D$3))/IF($G988="w",Parameter!$C$3,Parameter!$E$3)))</f>
        <v>0</v>
      </c>
      <c r="J988" s="105"/>
      <c r="K988" s="54">
        <f>IF(J988=0,0,TRUNC((75/(J988+0.24)- IF($G988="w",Parameter!$B$3,Parameter!$D$3))/IF($G988="w",Parameter!$C$3,Parameter!$E$3)))</f>
        <v>0</v>
      </c>
      <c r="L988" s="105"/>
      <c r="M988" s="54">
        <f>IF(L988=0,0,TRUNC((100/(L988+0.24)- IF($G988="w",Parameter!$B$3,Parameter!$D$3))/IF($G988="w",Parameter!$C$3,Parameter!$E$3)))</f>
        <v>0</v>
      </c>
      <c r="N988" s="80"/>
      <c r="O988" s="79" t="s">
        <v>44</v>
      </c>
      <c r="P988" s="81"/>
      <c r="Q988" s="54">
        <f>IF($G988="m",0,IF(AND($P988=0,$N988=0),0,TRUNC((800/($N988*60+$P988)-IF($G988="w",Parameter!$B$6,Parameter!$D$6))/IF($G988="w",Parameter!$C$6,Parameter!$E$6))))</f>
        <v>0</v>
      </c>
      <c r="R988" s="106"/>
      <c r="S988" s="73">
        <f>IF(R988=0,0,TRUNC((2000/(R988)- IF(Q988="w",Parameter!$B$6,Parameter!$D$6))/IF(Q988="w",Parameter!$C$6,Parameter!$E$6)))</f>
        <v>0</v>
      </c>
      <c r="T988" s="106"/>
      <c r="U988" s="73">
        <f>IF(T988=0,0,TRUNC((2000/(T988)- IF(Q988="w",Parameter!$B$3,Parameter!$D$3))/IF(Q988="w",Parameter!$C$3,Parameter!$E$3)))</f>
        <v>0</v>
      </c>
      <c r="V988" s="80"/>
      <c r="W988" s="79" t="s">
        <v>44</v>
      </c>
      <c r="X988" s="81"/>
      <c r="Y988" s="54">
        <f>IF($G988="w",0,IF(AND($V988=0,$X988=0),0,TRUNC((1000/($V988*60+$X988)-IF($G988="w",Parameter!$B$6,Parameter!$D$6))/IF($G988="w",Parameter!$C$6,Parameter!$E$6))))</f>
        <v>0</v>
      </c>
      <c r="Z988" s="37"/>
      <c r="AA988" s="104">
        <f>IF(Z988=0,0,TRUNC((SQRT(Z988)- IF($G988="w",Parameter!$B$11,Parameter!$D$11))/IF($G988="w",Parameter!$C$11,Parameter!$E$11)))</f>
        <v>0</v>
      </c>
      <c r="AB988" s="105"/>
      <c r="AC988" s="104">
        <f>IF(AB988=0,0,TRUNC((SQRT(AB988)- IF($G988="w",Parameter!$B$10,Parameter!$D$10))/IF($G988="w",Parameter!$C$10,Parameter!$E$10)))</f>
        <v>0</v>
      </c>
      <c r="AD988" s="38"/>
      <c r="AE988" s="55">
        <f>IF(AD988=0,0,TRUNC((SQRT(AD988)- IF($G988="w",Parameter!$B$15,Parameter!$D$15))/IF($G988="w",Parameter!$C$15,Parameter!$E$15)))</f>
        <v>0</v>
      </c>
      <c r="AF988" s="32"/>
      <c r="AG988" s="55">
        <f>IF(AF988=0,0,TRUNC((SQRT(AF988)- IF($G988="w",Parameter!$B$12,Parameter!$D$12))/IF($G988="w",Parameter!$C$12,Parameter!$E$12)))</f>
        <v>0</v>
      </c>
      <c r="AH988" s="60">
        <f t="shared" si="211"/>
        <v>0</v>
      </c>
      <c r="AI988" s="61">
        <f>LOOKUP($F988,Urkunde!$A$2:$A$16,IF($G988="w",Urkunde!$B$2:$B$16,Urkunde!$D$2:$D$16))</f>
        <v>0</v>
      </c>
      <c r="AJ988" s="61">
        <f>LOOKUP($F988,Urkunde!$A$2:$A$16,IF($G988="w",Urkunde!$C$2:$C$16,Urkunde!$E$2:$E$16))</f>
        <v>0</v>
      </c>
      <c r="AK988" s="61" t="str">
        <f t="shared" si="212"/>
        <v>-</v>
      </c>
      <c r="AL988" s="29">
        <f t="shared" si="213"/>
        <v>0</v>
      </c>
      <c r="AM988" s="21">
        <f t="shared" si="214"/>
        <v>0</v>
      </c>
      <c r="AN988" s="21">
        <f t="shared" si="215"/>
        <v>0</v>
      </c>
      <c r="AO988" s="21">
        <f t="shared" si="216"/>
        <v>0</v>
      </c>
      <c r="AP988" s="21">
        <f t="shared" si="217"/>
        <v>0</v>
      </c>
      <c r="AQ988" s="21">
        <f t="shared" si="218"/>
        <v>0</v>
      </c>
      <c r="AR988" s="21">
        <f t="shared" si="219"/>
        <v>0</v>
      </c>
      <c r="AS988" s="21">
        <f t="shared" si="220"/>
        <v>0</v>
      </c>
      <c r="AT988" s="21">
        <f t="shared" si="221"/>
        <v>0</v>
      </c>
      <c r="AU988" s="21">
        <f t="shared" si="222"/>
        <v>0</v>
      </c>
      <c r="AV988" s="21">
        <f t="shared" si="223"/>
        <v>0</v>
      </c>
    </row>
    <row r="989" spans="1:48" ht="15.6" x14ac:dyDescent="0.3">
      <c r="A989" s="51"/>
      <c r="B989" s="50"/>
      <c r="C989" s="96"/>
      <c r="D989" s="96"/>
      <c r="E989" s="49"/>
      <c r="F989" s="52">
        <f t="shared" si="210"/>
        <v>0</v>
      </c>
      <c r="G989" s="48"/>
      <c r="H989" s="38"/>
      <c r="I989" s="54">
        <f>IF(H989=0,0,TRUNC((50/(H989+0.24)- IF($G989="w",Parameter!$B$3,Parameter!$D$3))/IF($G989="w",Parameter!$C$3,Parameter!$E$3)))</f>
        <v>0</v>
      </c>
      <c r="J989" s="105"/>
      <c r="K989" s="54">
        <f>IF(J989=0,0,TRUNC((75/(J989+0.24)- IF($G989="w",Parameter!$B$3,Parameter!$D$3))/IF($G989="w",Parameter!$C$3,Parameter!$E$3)))</f>
        <v>0</v>
      </c>
      <c r="L989" s="105"/>
      <c r="M989" s="54">
        <f>IF(L989=0,0,TRUNC((100/(L989+0.24)- IF($G989="w",Parameter!$B$3,Parameter!$D$3))/IF($G989="w",Parameter!$C$3,Parameter!$E$3)))</f>
        <v>0</v>
      </c>
      <c r="N989" s="80"/>
      <c r="O989" s="79" t="s">
        <v>44</v>
      </c>
      <c r="P989" s="81"/>
      <c r="Q989" s="54">
        <f>IF($G989="m",0,IF(AND($P989=0,$N989=0),0,TRUNC((800/($N989*60+$P989)-IF($G989="w",Parameter!$B$6,Parameter!$D$6))/IF($G989="w",Parameter!$C$6,Parameter!$E$6))))</f>
        <v>0</v>
      </c>
      <c r="R989" s="106"/>
      <c r="S989" s="73">
        <f>IF(R989=0,0,TRUNC((2000/(R989)- IF(Q989="w",Parameter!$B$6,Parameter!$D$6))/IF(Q989="w",Parameter!$C$6,Parameter!$E$6)))</f>
        <v>0</v>
      </c>
      <c r="T989" s="106"/>
      <c r="U989" s="73">
        <f>IF(T989=0,0,TRUNC((2000/(T989)- IF(Q989="w",Parameter!$B$3,Parameter!$D$3))/IF(Q989="w",Parameter!$C$3,Parameter!$E$3)))</f>
        <v>0</v>
      </c>
      <c r="V989" s="80"/>
      <c r="W989" s="79" t="s">
        <v>44</v>
      </c>
      <c r="X989" s="81"/>
      <c r="Y989" s="54">
        <f>IF($G989="w",0,IF(AND($V989=0,$X989=0),0,TRUNC((1000/($V989*60+$X989)-IF($G989="w",Parameter!$B$6,Parameter!$D$6))/IF($G989="w",Parameter!$C$6,Parameter!$E$6))))</f>
        <v>0</v>
      </c>
      <c r="Z989" s="37"/>
      <c r="AA989" s="104">
        <f>IF(Z989=0,0,TRUNC((SQRT(Z989)- IF($G989="w",Parameter!$B$11,Parameter!$D$11))/IF($G989="w",Parameter!$C$11,Parameter!$E$11)))</f>
        <v>0</v>
      </c>
      <c r="AB989" s="105"/>
      <c r="AC989" s="104">
        <f>IF(AB989=0,0,TRUNC((SQRT(AB989)- IF($G989="w",Parameter!$B$10,Parameter!$D$10))/IF($G989="w",Parameter!$C$10,Parameter!$E$10)))</f>
        <v>0</v>
      </c>
      <c r="AD989" s="38"/>
      <c r="AE989" s="55">
        <f>IF(AD989=0,0,TRUNC((SQRT(AD989)- IF($G989="w",Parameter!$B$15,Parameter!$D$15))/IF($G989="w",Parameter!$C$15,Parameter!$E$15)))</f>
        <v>0</v>
      </c>
      <c r="AF989" s="32"/>
      <c r="AG989" s="55">
        <f>IF(AF989=0,0,TRUNC((SQRT(AF989)- IF($G989="w",Parameter!$B$12,Parameter!$D$12))/IF($G989="w",Parameter!$C$12,Parameter!$E$12)))</f>
        <v>0</v>
      </c>
      <c r="AH989" s="60">
        <f t="shared" si="211"/>
        <v>0</v>
      </c>
      <c r="AI989" s="61">
        <f>LOOKUP($F989,Urkunde!$A$2:$A$16,IF($G989="w",Urkunde!$B$2:$B$16,Urkunde!$D$2:$D$16))</f>
        <v>0</v>
      </c>
      <c r="AJ989" s="61">
        <f>LOOKUP($F989,Urkunde!$A$2:$A$16,IF($G989="w",Urkunde!$C$2:$C$16,Urkunde!$E$2:$E$16))</f>
        <v>0</v>
      </c>
      <c r="AK989" s="61" t="str">
        <f t="shared" si="212"/>
        <v>-</v>
      </c>
      <c r="AL989" s="29">
        <f t="shared" si="213"/>
        <v>0</v>
      </c>
      <c r="AM989" s="21">
        <f t="shared" si="214"/>
        <v>0</v>
      </c>
      <c r="AN989" s="21">
        <f t="shared" si="215"/>
        <v>0</v>
      </c>
      <c r="AO989" s="21">
        <f t="shared" si="216"/>
        <v>0</v>
      </c>
      <c r="AP989" s="21">
        <f t="shared" si="217"/>
        <v>0</v>
      </c>
      <c r="AQ989" s="21">
        <f t="shared" si="218"/>
        <v>0</v>
      </c>
      <c r="AR989" s="21">
        <f t="shared" si="219"/>
        <v>0</v>
      </c>
      <c r="AS989" s="21">
        <f t="shared" si="220"/>
        <v>0</v>
      </c>
      <c r="AT989" s="21">
        <f t="shared" si="221"/>
        <v>0</v>
      </c>
      <c r="AU989" s="21">
        <f t="shared" si="222"/>
        <v>0</v>
      </c>
      <c r="AV989" s="21">
        <f t="shared" si="223"/>
        <v>0</v>
      </c>
    </row>
    <row r="990" spans="1:48" ht="15.6" x14ac:dyDescent="0.3">
      <c r="A990" s="51"/>
      <c r="B990" s="50"/>
      <c r="C990" s="96"/>
      <c r="D990" s="96"/>
      <c r="E990" s="49"/>
      <c r="F990" s="52">
        <f t="shared" si="210"/>
        <v>0</v>
      </c>
      <c r="G990" s="48"/>
      <c r="H990" s="38"/>
      <c r="I990" s="54">
        <f>IF(H990=0,0,TRUNC((50/(H990+0.24)- IF($G990="w",Parameter!$B$3,Parameter!$D$3))/IF($G990="w",Parameter!$C$3,Parameter!$E$3)))</f>
        <v>0</v>
      </c>
      <c r="J990" s="105"/>
      <c r="K990" s="54">
        <f>IF(J990=0,0,TRUNC((75/(J990+0.24)- IF($G990="w",Parameter!$B$3,Parameter!$D$3))/IF($G990="w",Parameter!$C$3,Parameter!$E$3)))</f>
        <v>0</v>
      </c>
      <c r="L990" s="105"/>
      <c r="M990" s="54">
        <f>IF(L990=0,0,TRUNC((100/(L990+0.24)- IF($G990="w",Parameter!$B$3,Parameter!$D$3))/IF($G990="w",Parameter!$C$3,Parameter!$E$3)))</f>
        <v>0</v>
      </c>
      <c r="N990" s="80"/>
      <c r="O990" s="79" t="s">
        <v>44</v>
      </c>
      <c r="P990" s="81"/>
      <c r="Q990" s="54">
        <f>IF($G990="m",0,IF(AND($P990=0,$N990=0),0,TRUNC((800/($N990*60+$P990)-IF($G990="w",Parameter!$B$6,Parameter!$D$6))/IF($G990="w",Parameter!$C$6,Parameter!$E$6))))</f>
        <v>0</v>
      </c>
      <c r="R990" s="106"/>
      <c r="S990" s="73">
        <f>IF(R990=0,0,TRUNC((2000/(R990)- IF(Q990="w",Parameter!$B$6,Parameter!$D$6))/IF(Q990="w",Parameter!$C$6,Parameter!$E$6)))</f>
        <v>0</v>
      </c>
      <c r="T990" s="106"/>
      <c r="U990" s="73">
        <f>IF(T990=0,0,TRUNC((2000/(T990)- IF(Q990="w",Parameter!$B$3,Parameter!$D$3))/IF(Q990="w",Parameter!$C$3,Parameter!$E$3)))</f>
        <v>0</v>
      </c>
      <c r="V990" s="80"/>
      <c r="W990" s="79" t="s">
        <v>44</v>
      </c>
      <c r="X990" s="81"/>
      <c r="Y990" s="54">
        <f>IF($G990="w",0,IF(AND($V990=0,$X990=0),0,TRUNC((1000/($V990*60+$X990)-IF($G990="w",Parameter!$B$6,Parameter!$D$6))/IF($G990="w",Parameter!$C$6,Parameter!$E$6))))</f>
        <v>0</v>
      </c>
      <c r="Z990" s="37"/>
      <c r="AA990" s="104">
        <f>IF(Z990=0,0,TRUNC((SQRT(Z990)- IF($G990="w",Parameter!$B$11,Parameter!$D$11))/IF($G990="w",Parameter!$C$11,Parameter!$E$11)))</f>
        <v>0</v>
      </c>
      <c r="AB990" s="105"/>
      <c r="AC990" s="104">
        <f>IF(AB990=0,0,TRUNC((SQRT(AB990)- IF($G990="w",Parameter!$B$10,Parameter!$D$10))/IF($G990="w",Parameter!$C$10,Parameter!$E$10)))</f>
        <v>0</v>
      </c>
      <c r="AD990" s="38"/>
      <c r="AE990" s="55">
        <f>IF(AD990=0,0,TRUNC((SQRT(AD990)- IF($G990="w",Parameter!$B$15,Parameter!$D$15))/IF($G990="w",Parameter!$C$15,Parameter!$E$15)))</f>
        <v>0</v>
      </c>
      <c r="AF990" s="32"/>
      <c r="AG990" s="55">
        <f>IF(AF990=0,0,TRUNC((SQRT(AF990)- IF($G990="w",Parameter!$B$12,Parameter!$D$12))/IF($G990="w",Parameter!$C$12,Parameter!$E$12)))</f>
        <v>0</v>
      </c>
      <c r="AH990" s="60">
        <f t="shared" si="211"/>
        <v>0</v>
      </c>
      <c r="AI990" s="61">
        <f>LOOKUP($F990,Urkunde!$A$2:$A$16,IF($G990="w",Urkunde!$B$2:$B$16,Urkunde!$D$2:$D$16))</f>
        <v>0</v>
      </c>
      <c r="AJ990" s="61">
        <f>LOOKUP($F990,Urkunde!$A$2:$A$16,IF($G990="w",Urkunde!$C$2:$C$16,Urkunde!$E$2:$E$16))</f>
        <v>0</v>
      </c>
      <c r="AK990" s="61" t="str">
        <f t="shared" si="212"/>
        <v>-</v>
      </c>
      <c r="AL990" s="29">
        <f t="shared" si="213"/>
        <v>0</v>
      </c>
      <c r="AM990" s="21">
        <f t="shared" si="214"/>
        <v>0</v>
      </c>
      <c r="AN990" s="21">
        <f t="shared" si="215"/>
        <v>0</v>
      </c>
      <c r="AO990" s="21">
        <f t="shared" si="216"/>
        <v>0</v>
      </c>
      <c r="AP990" s="21">
        <f t="shared" si="217"/>
        <v>0</v>
      </c>
      <c r="AQ990" s="21">
        <f t="shared" si="218"/>
        <v>0</v>
      </c>
      <c r="AR990" s="21">
        <f t="shared" si="219"/>
        <v>0</v>
      </c>
      <c r="AS990" s="21">
        <f t="shared" si="220"/>
        <v>0</v>
      </c>
      <c r="AT990" s="21">
        <f t="shared" si="221"/>
        <v>0</v>
      </c>
      <c r="AU990" s="21">
        <f t="shared" si="222"/>
        <v>0</v>
      </c>
      <c r="AV990" s="21">
        <f t="shared" si="223"/>
        <v>0</v>
      </c>
    </row>
    <row r="991" spans="1:48" ht="15.6" x14ac:dyDescent="0.3">
      <c r="A991" s="51"/>
      <c r="B991" s="50"/>
      <c r="C991" s="96"/>
      <c r="D991" s="96"/>
      <c r="E991" s="49"/>
      <c r="F991" s="52">
        <f t="shared" si="210"/>
        <v>0</v>
      </c>
      <c r="G991" s="48"/>
      <c r="H991" s="38"/>
      <c r="I991" s="54">
        <f>IF(H991=0,0,TRUNC((50/(H991+0.24)- IF($G991="w",Parameter!$B$3,Parameter!$D$3))/IF($G991="w",Parameter!$C$3,Parameter!$E$3)))</f>
        <v>0</v>
      </c>
      <c r="J991" s="105"/>
      <c r="K991" s="54">
        <f>IF(J991=0,0,TRUNC((75/(J991+0.24)- IF($G991="w",Parameter!$B$3,Parameter!$D$3))/IF($G991="w",Parameter!$C$3,Parameter!$E$3)))</f>
        <v>0</v>
      </c>
      <c r="L991" s="105"/>
      <c r="M991" s="54">
        <f>IF(L991=0,0,TRUNC((100/(L991+0.24)- IF($G991="w",Parameter!$B$3,Parameter!$D$3))/IF($G991="w",Parameter!$C$3,Parameter!$E$3)))</f>
        <v>0</v>
      </c>
      <c r="N991" s="80"/>
      <c r="O991" s="79" t="s">
        <v>44</v>
      </c>
      <c r="P991" s="81"/>
      <c r="Q991" s="54">
        <f>IF($G991="m",0,IF(AND($P991=0,$N991=0),0,TRUNC((800/($N991*60+$P991)-IF($G991="w",Parameter!$B$6,Parameter!$D$6))/IF($G991="w",Parameter!$C$6,Parameter!$E$6))))</f>
        <v>0</v>
      </c>
      <c r="R991" s="106"/>
      <c r="S991" s="73">
        <f>IF(R991=0,0,TRUNC((2000/(R991)- IF(Q991="w",Parameter!$B$6,Parameter!$D$6))/IF(Q991="w",Parameter!$C$6,Parameter!$E$6)))</f>
        <v>0</v>
      </c>
      <c r="T991" s="106"/>
      <c r="U991" s="73">
        <f>IF(T991=0,0,TRUNC((2000/(T991)- IF(Q991="w",Parameter!$B$3,Parameter!$D$3))/IF(Q991="w",Parameter!$C$3,Parameter!$E$3)))</f>
        <v>0</v>
      </c>
      <c r="V991" s="80"/>
      <c r="W991" s="79" t="s">
        <v>44</v>
      </c>
      <c r="X991" s="81"/>
      <c r="Y991" s="54">
        <f>IF($G991="w",0,IF(AND($V991=0,$X991=0),0,TRUNC((1000/($V991*60+$X991)-IF($G991="w",Parameter!$B$6,Parameter!$D$6))/IF($G991="w",Parameter!$C$6,Parameter!$E$6))))</f>
        <v>0</v>
      </c>
      <c r="Z991" s="37"/>
      <c r="AA991" s="104">
        <f>IF(Z991=0,0,TRUNC((SQRT(Z991)- IF($G991="w",Parameter!$B$11,Parameter!$D$11))/IF($G991="w",Parameter!$C$11,Parameter!$E$11)))</f>
        <v>0</v>
      </c>
      <c r="AB991" s="105"/>
      <c r="AC991" s="104">
        <f>IF(AB991=0,0,TRUNC((SQRT(AB991)- IF($G991="w",Parameter!$B$10,Parameter!$D$10))/IF($G991="w",Parameter!$C$10,Parameter!$E$10)))</f>
        <v>0</v>
      </c>
      <c r="AD991" s="38"/>
      <c r="AE991" s="55">
        <f>IF(AD991=0,0,TRUNC((SQRT(AD991)- IF($G991="w",Parameter!$B$15,Parameter!$D$15))/IF($G991="w",Parameter!$C$15,Parameter!$E$15)))</f>
        <v>0</v>
      </c>
      <c r="AF991" s="32"/>
      <c r="AG991" s="55">
        <f>IF(AF991=0,0,TRUNC((SQRT(AF991)- IF($G991="w",Parameter!$B$12,Parameter!$D$12))/IF($G991="w",Parameter!$C$12,Parameter!$E$12)))</f>
        <v>0</v>
      </c>
      <c r="AH991" s="60">
        <f t="shared" si="211"/>
        <v>0</v>
      </c>
      <c r="AI991" s="61">
        <f>LOOKUP($F991,Urkunde!$A$2:$A$16,IF($G991="w",Urkunde!$B$2:$B$16,Urkunde!$D$2:$D$16))</f>
        <v>0</v>
      </c>
      <c r="AJ991" s="61">
        <f>LOOKUP($F991,Urkunde!$A$2:$A$16,IF($G991="w",Urkunde!$C$2:$C$16,Urkunde!$E$2:$E$16))</f>
        <v>0</v>
      </c>
      <c r="AK991" s="61" t="str">
        <f t="shared" si="212"/>
        <v>-</v>
      </c>
      <c r="AL991" s="29">
        <f t="shared" si="213"/>
        <v>0</v>
      </c>
      <c r="AM991" s="21">
        <f t="shared" si="214"/>
        <v>0</v>
      </c>
      <c r="AN991" s="21">
        <f t="shared" si="215"/>
        <v>0</v>
      </c>
      <c r="AO991" s="21">
        <f t="shared" si="216"/>
        <v>0</v>
      </c>
      <c r="AP991" s="21">
        <f t="shared" si="217"/>
        <v>0</v>
      </c>
      <c r="AQ991" s="21">
        <f t="shared" si="218"/>
        <v>0</v>
      </c>
      <c r="AR991" s="21">
        <f t="shared" si="219"/>
        <v>0</v>
      </c>
      <c r="AS991" s="21">
        <f t="shared" si="220"/>
        <v>0</v>
      </c>
      <c r="AT991" s="21">
        <f t="shared" si="221"/>
        <v>0</v>
      </c>
      <c r="AU991" s="21">
        <f t="shared" si="222"/>
        <v>0</v>
      </c>
      <c r="AV991" s="21">
        <f t="shared" si="223"/>
        <v>0</v>
      </c>
    </row>
    <row r="992" spans="1:48" ht="15.6" x14ac:dyDescent="0.3">
      <c r="A992" s="51"/>
      <c r="B992" s="50"/>
      <c r="C992" s="96"/>
      <c r="D992" s="96"/>
      <c r="E992" s="49"/>
      <c r="F992" s="52">
        <f t="shared" si="210"/>
        <v>0</v>
      </c>
      <c r="G992" s="48"/>
      <c r="H992" s="38"/>
      <c r="I992" s="54">
        <f>IF(H992=0,0,TRUNC((50/(H992+0.24)- IF($G992="w",Parameter!$B$3,Parameter!$D$3))/IF($G992="w",Parameter!$C$3,Parameter!$E$3)))</f>
        <v>0</v>
      </c>
      <c r="J992" s="105"/>
      <c r="K992" s="54">
        <f>IF(J992=0,0,TRUNC((75/(J992+0.24)- IF($G992="w",Parameter!$B$3,Parameter!$D$3))/IF($G992="w",Parameter!$C$3,Parameter!$E$3)))</f>
        <v>0</v>
      </c>
      <c r="L992" s="105"/>
      <c r="M992" s="54">
        <f>IF(L992=0,0,TRUNC((100/(L992+0.24)- IF($G992="w",Parameter!$B$3,Parameter!$D$3))/IF($G992="w",Parameter!$C$3,Parameter!$E$3)))</f>
        <v>0</v>
      </c>
      <c r="N992" s="80"/>
      <c r="O992" s="79" t="s">
        <v>44</v>
      </c>
      <c r="P992" s="81"/>
      <c r="Q992" s="54">
        <f>IF($G992="m",0,IF(AND($P992=0,$N992=0),0,TRUNC((800/($N992*60+$P992)-IF($G992="w",Parameter!$B$6,Parameter!$D$6))/IF($G992="w",Parameter!$C$6,Parameter!$E$6))))</f>
        <v>0</v>
      </c>
      <c r="R992" s="106"/>
      <c r="S992" s="73">
        <f>IF(R992=0,0,TRUNC((2000/(R992)- IF(Q992="w",Parameter!$B$6,Parameter!$D$6))/IF(Q992="w",Parameter!$C$6,Parameter!$E$6)))</f>
        <v>0</v>
      </c>
      <c r="T992" s="106"/>
      <c r="U992" s="73">
        <f>IF(T992=0,0,TRUNC((2000/(T992)- IF(Q992="w",Parameter!$B$3,Parameter!$D$3))/IF(Q992="w",Parameter!$C$3,Parameter!$E$3)))</f>
        <v>0</v>
      </c>
      <c r="V992" s="80"/>
      <c r="W992" s="79" t="s">
        <v>44</v>
      </c>
      <c r="X992" s="81"/>
      <c r="Y992" s="54">
        <f>IF($G992="w",0,IF(AND($V992=0,$X992=0),0,TRUNC((1000/($V992*60+$X992)-IF($G992="w",Parameter!$B$6,Parameter!$D$6))/IF($G992="w",Parameter!$C$6,Parameter!$E$6))))</f>
        <v>0</v>
      </c>
      <c r="Z992" s="37"/>
      <c r="AA992" s="104">
        <f>IF(Z992=0,0,TRUNC((SQRT(Z992)- IF($G992="w",Parameter!$B$11,Parameter!$D$11))/IF($G992="w",Parameter!$C$11,Parameter!$E$11)))</f>
        <v>0</v>
      </c>
      <c r="AB992" s="105"/>
      <c r="AC992" s="104">
        <f>IF(AB992=0,0,TRUNC((SQRT(AB992)- IF($G992="w",Parameter!$B$10,Parameter!$D$10))/IF($G992="w",Parameter!$C$10,Parameter!$E$10)))</f>
        <v>0</v>
      </c>
      <c r="AD992" s="38"/>
      <c r="AE992" s="55">
        <f>IF(AD992=0,0,TRUNC((SQRT(AD992)- IF($G992="w",Parameter!$B$15,Parameter!$D$15))/IF($G992="w",Parameter!$C$15,Parameter!$E$15)))</f>
        <v>0</v>
      </c>
      <c r="AF992" s="32"/>
      <c r="AG992" s="55">
        <f>IF(AF992=0,0,TRUNC((SQRT(AF992)- IF($G992="w",Parameter!$B$12,Parameter!$D$12))/IF($G992="w",Parameter!$C$12,Parameter!$E$12)))</f>
        <v>0</v>
      </c>
      <c r="AH992" s="60">
        <f t="shared" si="211"/>
        <v>0</v>
      </c>
      <c r="AI992" s="61">
        <f>LOOKUP($F992,Urkunde!$A$2:$A$16,IF($G992="w",Urkunde!$B$2:$B$16,Urkunde!$D$2:$D$16))</f>
        <v>0</v>
      </c>
      <c r="AJ992" s="61">
        <f>LOOKUP($F992,Urkunde!$A$2:$A$16,IF($G992="w",Urkunde!$C$2:$C$16,Urkunde!$E$2:$E$16))</f>
        <v>0</v>
      </c>
      <c r="AK992" s="61" t="str">
        <f t="shared" si="212"/>
        <v>-</v>
      </c>
      <c r="AL992" s="29">
        <f t="shared" si="213"/>
        <v>0</v>
      </c>
      <c r="AM992" s="21">
        <f t="shared" si="214"/>
        <v>0</v>
      </c>
      <c r="AN992" s="21">
        <f t="shared" si="215"/>
        <v>0</v>
      </c>
      <c r="AO992" s="21">
        <f t="shared" si="216"/>
        <v>0</v>
      </c>
      <c r="AP992" s="21">
        <f t="shared" si="217"/>
        <v>0</v>
      </c>
      <c r="AQ992" s="21">
        <f t="shared" si="218"/>
        <v>0</v>
      </c>
      <c r="AR992" s="21">
        <f t="shared" si="219"/>
        <v>0</v>
      </c>
      <c r="AS992" s="21">
        <f t="shared" si="220"/>
        <v>0</v>
      </c>
      <c r="AT992" s="21">
        <f t="shared" si="221"/>
        <v>0</v>
      </c>
      <c r="AU992" s="21">
        <f t="shared" si="222"/>
        <v>0</v>
      </c>
      <c r="AV992" s="21">
        <f t="shared" si="223"/>
        <v>0</v>
      </c>
    </row>
    <row r="993" spans="1:48" ht="15.6" x14ac:dyDescent="0.3">
      <c r="A993" s="51"/>
      <c r="B993" s="50"/>
      <c r="C993" s="96"/>
      <c r="D993" s="96"/>
      <c r="E993" s="49"/>
      <c r="F993" s="52">
        <f t="shared" si="210"/>
        <v>0</v>
      </c>
      <c r="G993" s="48"/>
      <c r="H993" s="38"/>
      <c r="I993" s="54">
        <f>IF(H993=0,0,TRUNC((50/(H993+0.24)- IF($G993="w",Parameter!$B$3,Parameter!$D$3))/IF($G993="w",Parameter!$C$3,Parameter!$E$3)))</f>
        <v>0</v>
      </c>
      <c r="J993" s="105"/>
      <c r="K993" s="54">
        <f>IF(J993=0,0,TRUNC((75/(J993+0.24)- IF($G993="w",Parameter!$B$3,Parameter!$D$3))/IF($G993="w",Parameter!$C$3,Parameter!$E$3)))</f>
        <v>0</v>
      </c>
      <c r="L993" s="105"/>
      <c r="M993" s="54">
        <f>IF(L993=0,0,TRUNC((100/(L993+0.24)- IF($G993="w",Parameter!$B$3,Parameter!$D$3))/IF($G993="w",Parameter!$C$3,Parameter!$E$3)))</f>
        <v>0</v>
      </c>
      <c r="N993" s="80"/>
      <c r="O993" s="79" t="s">
        <v>44</v>
      </c>
      <c r="P993" s="81"/>
      <c r="Q993" s="54">
        <f>IF($G993="m",0,IF(AND($P993=0,$N993=0),0,TRUNC((800/($N993*60+$P993)-IF($G993="w",Parameter!$B$6,Parameter!$D$6))/IF($G993="w",Parameter!$C$6,Parameter!$E$6))))</f>
        <v>0</v>
      </c>
      <c r="R993" s="106"/>
      <c r="S993" s="73">
        <f>IF(R993=0,0,TRUNC((2000/(R993)- IF(Q993="w",Parameter!$B$6,Parameter!$D$6))/IF(Q993="w",Parameter!$C$6,Parameter!$E$6)))</f>
        <v>0</v>
      </c>
      <c r="T993" s="106"/>
      <c r="U993" s="73">
        <f>IF(T993=0,0,TRUNC((2000/(T993)- IF(Q993="w",Parameter!$B$3,Parameter!$D$3))/IF(Q993="w",Parameter!$C$3,Parameter!$E$3)))</f>
        <v>0</v>
      </c>
      <c r="V993" s="80"/>
      <c r="W993" s="79" t="s">
        <v>44</v>
      </c>
      <c r="X993" s="81"/>
      <c r="Y993" s="54">
        <f>IF($G993="w",0,IF(AND($V993=0,$X993=0),0,TRUNC((1000/($V993*60+$X993)-IF($G993="w",Parameter!$B$6,Parameter!$D$6))/IF($G993="w",Parameter!$C$6,Parameter!$E$6))))</f>
        <v>0</v>
      </c>
      <c r="Z993" s="37"/>
      <c r="AA993" s="104">
        <f>IF(Z993=0,0,TRUNC((SQRT(Z993)- IF($G993="w",Parameter!$B$11,Parameter!$D$11))/IF($G993="w",Parameter!$C$11,Parameter!$E$11)))</f>
        <v>0</v>
      </c>
      <c r="AB993" s="105"/>
      <c r="AC993" s="104">
        <f>IF(AB993=0,0,TRUNC((SQRT(AB993)- IF($G993="w",Parameter!$B$10,Parameter!$D$10))/IF($G993="w",Parameter!$C$10,Parameter!$E$10)))</f>
        <v>0</v>
      </c>
      <c r="AD993" s="38"/>
      <c r="AE993" s="55">
        <f>IF(AD993=0,0,TRUNC((SQRT(AD993)- IF($G993="w",Parameter!$B$15,Parameter!$D$15))/IF($G993="w",Parameter!$C$15,Parameter!$E$15)))</f>
        <v>0</v>
      </c>
      <c r="AF993" s="32"/>
      <c r="AG993" s="55">
        <f>IF(AF993=0,0,TRUNC((SQRT(AF993)- IF($G993="w",Parameter!$B$12,Parameter!$D$12))/IF($G993="w",Parameter!$C$12,Parameter!$E$12)))</f>
        <v>0</v>
      </c>
      <c r="AH993" s="60">
        <f t="shared" si="211"/>
        <v>0</v>
      </c>
      <c r="AI993" s="61">
        <f>LOOKUP($F993,Urkunde!$A$2:$A$16,IF($G993="w",Urkunde!$B$2:$B$16,Urkunde!$D$2:$D$16))</f>
        <v>0</v>
      </c>
      <c r="AJ993" s="61">
        <f>LOOKUP($F993,Urkunde!$A$2:$A$16,IF($G993="w",Urkunde!$C$2:$C$16,Urkunde!$E$2:$E$16))</f>
        <v>0</v>
      </c>
      <c r="AK993" s="61" t="str">
        <f t="shared" si="212"/>
        <v>-</v>
      </c>
      <c r="AL993" s="29">
        <f t="shared" si="213"/>
        <v>0</v>
      </c>
      <c r="AM993" s="21">
        <f t="shared" si="214"/>
        <v>0</v>
      </c>
      <c r="AN993" s="21">
        <f t="shared" si="215"/>
        <v>0</v>
      </c>
      <c r="AO993" s="21">
        <f t="shared" si="216"/>
        <v>0</v>
      </c>
      <c r="AP993" s="21">
        <f t="shared" si="217"/>
        <v>0</v>
      </c>
      <c r="AQ993" s="21">
        <f t="shared" si="218"/>
        <v>0</v>
      </c>
      <c r="AR993" s="21">
        <f t="shared" si="219"/>
        <v>0</v>
      </c>
      <c r="AS993" s="21">
        <f t="shared" si="220"/>
        <v>0</v>
      </c>
      <c r="AT993" s="21">
        <f t="shared" si="221"/>
        <v>0</v>
      </c>
      <c r="AU993" s="21">
        <f t="shared" si="222"/>
        <v>0</v>
      </c>
      <c r="AV993" s="21">
        <f t="shared" si="223"/>
        <v>0</v>
      </c>
    </row>
    <row r="994" spans="1:48" ht="15.6" x14ac:dyDescent="0.3">
      <c r="A994" s="51"/>
      <c r="B994" s="50"/>
      <c r="C994" s="96"/>
      <c r="D994" s="96"/>
      <c r="E994" s="49"/>
      <c r="F994" s="52">
        <f t="shared" si="210"/>
        <v>0</v>
      </c>
      <c r="G994" s="48"/>
      <c r="H994" s="38"/>
      <c r="I994" s="54">
        <f>IF(H994=0,0,TRUNC((50/(H994+0.24)- IF($G994="w",Parameter!$B$3,Parameter!$D$3))/IF($G994="w",Parameter!$C$3,Parameter!$E$3)))</f>
        <v>0</v>
      </c>
      <c r="J994" s="105"/>
      <c r="K994" s="54">
        <f>IF(J994=0,0,TRUNC((75/(J994+0.24)- IF($G994="w",Parameter!$B$3,Parameter!$D$3))/IF($G994="w",Parameter!$C$3,Parameter!$E$3)))</f>
        <v>0</v>
      </c>
      <c r="L994" s="105"/>
      <c r="M994" s="54">
        <f>IF(L994=0,0,TRUNC((100/(L994+0.24)- IF($G994="w",Parameter!$B$3,Parameter!$D$3))/IF($G994="w",Parameter!$C$3,Parameter!$E$3)))</f>
        <v>0</v>
      </c>
      <c r="N994" s="80"/>
      <c r="O994" s="79" t="s">
        <v>44</v>
      </c>
      <c r="P994" s="81"/>
      <c r="Q994" s="54">
        <f>IF($G994="m",0,IF(AND($P994=0,$N994=0),0,TRUNC((800/($N994*60+$P994)-IF($G994="w",Parameter!$B$6,Parameter!$D$6))/IF($G994="w",Parameter!$C$6,Parameter!$E$6))))</f>
        <v>0</v>
      </c>
      <c r="R994" s="106"/>
      <c r="S994" s="73">
        <f>IF(R994=0,0,TRUNC((2000/(R994)- IF(Q994="w",Parameter!$B$6,Parameter!$D$6))/IF(Q994="w",Parameter!$C$6,Parameter!$E$6)))</f>
        <v>0</v>
      </c>
      <c r="T994" s="106"/>
      <c r="U994" s="73">
        <f>IF(T994=0,0,TRUNC((2000/(T994)- IF(Q994="w",Parameter!$B$3,Parameter!$D$3))/IF(Q994="w",Parameter!$C$3,Parameter!$E$3)))</f>
        <v>0</v>
      </c>
      <c r="V994" s="80"/>
      <c r="W994" s="79" t="s">
        <v>44</v>
      </c>
      <c r="X994" s="81"/>
      <c r="Y994" s="54">
        <f>IF($G994="w",0,IF(AND($V994=0,$X994=0),0,TRUNC((1000/($V994*60+$X994)-IF($G994="w",Parameter!$B$6,Parameter!$D$6))/IF($G994="w",Parameter!$C$6,Parameter!$E$6))))</f>
        <v>0</v>
      </c>
      <c r="Z994" s="37"/>
      <c r="AA994" s="104">
        <f>IF(Z994=0,0,TRUNC((SQRT(Z994)- IF($G994="w",Parameter!$B$11,Parameter!$D$11))/IF($G994="w",Parameter!$C$11,Parameter!$E$11)))</f>
        <v>0</v>
      </c>
      <c r="AB994" s="105"/>
      <c r="AC994" s="104">
        <f>IF(AB994=0,0,TRUNC((SQRT(AB994)- IF($G994="w",Parameter!$B$10,Parameter!$D$10))/IF($G994="w",Parameter!$C$10,Parameter!$E$10)))</f>
        <v>0</v>
      </c>
      <c r="AD994" s="38"/>
      <c r="AE994" s="55">
        <f>IF(AD994=0,0,TRUNC((SQRT(AD994)- IF($G994="w",Parameter!$B$15,Parameter!$D$15))/IF($G994="w",Parameter!$C$15,Parameter!$E$15)))</f>
        <v>0</v>
      </c>
      <c r="AF994" s="32"/>
      <c r="AG994" s="55">
        <f>IF(AF994=0,0,TRUNC((SQRT(AF994)- IF($G994="w",Parameter!$B$12,Parameter!$D$12))/IF($G994="w",Parameter!$C$12,Parameter!$E$12)))</f>
        <v>0</v>
      </c>
      <c r="AH994" s="60">
        <f t="shared" si="211"/>
        <v>0</v>
      </c>
      <c r="AI994" s="61">
        <f>LOOKUP($F994,Urkunde!$A$2:$A$16,IF($G994="w",Urkunde!$B$2:$B$16,Urkunde!$D$2:$D$16))</f>
        <v>0</v>
      </c>
      <c r="AJ994" s="61">
        <f>LOOKUP($F994,Urkunde!$A$2:$A$16,IF($G994="w",Urkunde!$C$2:$C$16,Urkunde!$E$2:$E$16))</f>
        <v>0</v>
      </c>
      <c r="AK994" s="61" t="str">
        <f t="shared" si="212"/>
        <v>-</v>
      </c>
      <c r="AL994" s="29">
        <f t="shared" si="213"/>
        <v>0</v>
      </c>
      <c r="AM994" s="21">
        <f t="shared" si="214"/>
        <v>0</v>
      </c>
      <c r="AN994" s="21">
        <f t="shared" si="215"/>
        <v>0</v>
      </c>
      <c r="AO994" s="21">
        <f t="shared" si="216"/>
        <v>0</v>
      </c>
      <c r="AP994" s="21">
        <f t="shared" si="217"/>
        <v>0</v>
      </c>
      <c r="AQ994" s="21">
        <f t="shared" si="218"/>
        <v>0</v>
      </c>
      <c r="AR994" s="21">
        <f t="shared" si="219"/>
        <v>0</v>
      </c>
      <c r="AS994" s="21">
        <f t="shared" si="220"/>
        <v>0</v>
      </c>
      <c r="AT994" s="21">
        <f t="shared" si="221"/>
        <v>0</v>
      </c>
      <c r="AU994" s="21">
        <f t="shared" si="222"/>
        <v>0</v>
      </c>
      <c r="AV994" s="21">
        <f t="shared" si="223"/>
        <v>0</v>
      </c>
    </row>
    <row r="995" spans="1:48" ht="15.6" x14ac:dyDescent="0.3">
      <c r="A995" s="51"/>
      <c r="B995" s="50"/>
      <c r="C995" s="96"/>
      <c r="D995" s="96"/>
      <c r="E995" s="49"/>
      <c r="F995" s="52">
        <f t="shared" si="210"/>
        <v>0</v>
      </c>
      <c r="G995" s="48"/>
      <c r="H995" s="38"/>
      <c r="I995" s="54">
        <f>IF(H995=0,0,TRUNC((50/(H995+0.24)- IF($G995="w",Parameter!$B$3,Parameter!$D$3))/IF($G995="w",Parameter!$C$3,Parameter!$E$3)))</f>
        <v>0</v>
      </c>
      <c r="J995" s="105"/>
      <c r="K995" s="54">
        <f>IF(J995=0,0,TRUNC((75/(J995+0.24)- IF($G995="w",Parameter!$B$3,Parameter!$D$3))/IF($G995="w",Parameter!$C$3,Parameter!$E$3)))</f>
        <v>0</v>
      </c>
      <c r="L995" s="105"/>
      <c r="M995" s="54">
        <f>IF(L995=0,0,TRUNC((100/(L995+0.24)- IF($G995="w",Parameter!$B$3,Parameter!$D$3))/IF($G995="w",Parameter!$C$3,Parameter!$E$3)))</f>
        <v>0</v>
      </c>
      <c r="N995" s="80"/>
      <c r="O995" s="79" t="s">
        <v>44</v>
      </c>
      <c r="P995" s="81"/>
      <c r="Q995" s="54">
        <f>IF($G995="m",0,IF(AND($P995=0,$N995=0),0,TRUNC((800/($N995*60+$P995)-IF($G995="w",Parameter!$B$6,Parameter!$D$6))/IF($G995="w",Parameter!$C$6,Parameter!$E$6))))</f>
        <v>0</v>
      </c>
      <c r="R995" s="106"/>
      <c r="S995" s="73">
        <f>IF(R995=0,0,TRUNC((2000/(R995)- IF(Q995="w",Parameter!$B$6,Parameter!$D$6))/IF(Q995="w",Parameter!$C$6,Parameter!$E$6)))</f>
        <v>0</v>
      </c>
      <c r="T995" s="106"/>
      <c r="U995" s="73">
        <f>IF(T995=0,0,TRUNC((2000/(T995)- IF(Q995="w",Parameter!$B$3,Parameter!$D$3))/IF(Q995="w",Parameter!$C$3,Parameter!$E$3)))</f>
        <v>0</v>
      </c>
      <c r="V995" s="80"/>
      <c r="W995" s="79" t="s">
        <v>44</v>
      </c>
      <c r="X995" s="81"/>
      <c r="Y995" s="54">
        <f>IF($G995="w",0,IF(AND($V995=0,$X995=0),0,TRUNC((1000/($V995*60+$X995)-IF($G995="w",Parameter!$B$6,Parameter!$D$6))/IF($G995="w",Parameter!$C$6,Parameter!$E$6))))</f>
        <v>0</v>
      </c>
      <c r="Z995" s="37"/>
      <c r="AA995" s="104">
        <f>IF(Z995=0,0,TRUNC((SQRT(Z995)- IF($G995="w",Parameter!$B$11,Parameter!$D$11))/IF($G995="w",Parameter!$C$11,Parameter!$E$11)))</f>
        <v>0</v>
      </c>
      <c r="AB995" s="105"/>
      <c r="AC995" s="104">
        <f>IF(AB995=0,0,TRUNC((SQRT(AB995)- IF($G995="w",Parameter!$B$10,Parameter!$D$10))/IF($G995="w",Parameter!$C$10,Parameter!$E$10)))</f>
        <v>0</v>
      </c>
      <c r="AD995" s="38"/>
      <c r="AE995" s="55">
        <f>IF(AD995=0,0,TRUNC((SQRT(AD995)- IF($G995="w",Parameter!$B$15,Parameter!$D$15))/IF($G995="w",Parameter!$C$15,Parameter!$E$15)))</f>
        <v>0</v>
      </c>
      <c r="AF995" s="32"/>
      <c r="AG995" s="55">
        <f>IF(AF995=0,0,TRUNC((SQRT(AF995)- IF($G995="w",Parameter!$B$12,Parameter!$D$12))/IF($G995="w",Parameter!$C$12,Parameter!$E$12)))</f>
        <v>0</v>
      </c>
      <c r="AH995" s="60">
        <f t="shared" si="211"/>
        <v>0</v>
      </c>
      <c r="AI995" s="61">
        <f>LOOKUP($F995,Urkunde!$A$2:$A$16,IF($G995="w",Urkunde!$B$2:$B$16,Urkunde!$D$2:$D$16))</f>
        <v>0</v>
      </c>
      <c r="AJ995" s="61">
        <f>LOOKUP($F995,Urkunde!$A$2:$A$16,IF($G995="w",Urkunde!$C$2:$C$16,Urkunde!$E$2:$E$16))</f>
        <v>0</v>
      </c>
      <c r="AK995" s="61" t="str">
        <f t="shared" si="212"/>
        <v>-</v>
      </c>
      <c r="AL995" s="29">
        <f t="shared" si="213"/>
        <v>0</v>
      </c>
      <c r="AM995" s="21">
        <f t="shared" si="214"/>
        <v>0</v>
      </c>
      <c r="AN995" s="21">
        <f t="shared" si="215"/>
        <v>0</v>
      </c>
      <c r="AO995" s="21">
        <f t="shared" si="216"/>
        <v>0</v>
      </c>
      <c r="AP995" s="21">
        <f t="shared" si="217"/>
        <v>0</v>
      </c>
      <c r="AQ995" s="21">
        <f t="shared" si="218"/>
        <v>0</v>
      </c>
      <c r="AR995" s="21">
        <f t="shared" si="219"/>
        <v>0</v>
      </c>
      <c r="AS995" s="21">
        <f t="shared" si="220"/>
        <v>0</v>
      </c>
      <c r="AT995" s="21">
        <f t="shared" si="221"/>
        <v>0</v>
      </c>
      <c r="AU995" s="21">
        <f t="shared" si="222"/>
        <v>0</v>
      </c>
      <c r="AV995" s="21">
        <f t="shared" si="223"/>
        <v>0</v>
      </c>
    </row>
    <row r="996" spans="1:48" ht="15.6" x14ac:dyDescent="0.3">
      <c r="A996" s="51"/>
      <c r="B996" s="50"/>
      <c r="C996" s="96"/>
      <c r="D996" s="96"/>
      <c r="E996" s="49"/>
      <c r="F996" s="52">
        <f t="shared" si="210"/>
        <v>0</v>
      </c>
      <c r="G996" s="48"/>
      <c r="H996" s="38"/>
      <c r="I996" s="54">
        <f>IF(H996=0,0,TRUNC((50/(H996+0.24)- IF($G996="w",Parameter!$B$3,Parameter!$D$3))/IF($G996="w",Parameter!$C$3,Parameter!$E$3)))</f>
        <v>0</v>
      </c>
      <c r="J996" s="105"/>
      <c r="K996" s="54">
        <f>IF(J996=0,0,TRUNC((75/(J996+0.24)- IF($G996="w",Parameter!$B$3,Parameter!$D$3))/IF($G996="w",Parameter!$C$3,Parameter!$E$3)))</f>
        <v>0</v>
      </c>
      <c r="L996" s="105"/>
      <c r="M996" s="54">
        <f>IF(L996=0,0,TRUNC((100/(L996+0.24)- IF($G996="w",Parameter!$B$3,Parameter!$D$3))/IF($G996="w",Parameter!$C$3,Parameter!$E$3)))</f>
        <v>0</v>
      </c>
      <c r="N996" s="80"/>
      <c r="O996" s="79" t="s">
        <v>44</v>
      </c>
      <c r="P996" s="81"/>
      <c r="Q996" s="54">
        <f>IF($G996="m",0,IF(AND($P996=0,$N996=0),0,TRUNC((800/($N996*60+$P996)-IF($G996="w",Parameter!$B$6,Parameter!$D$6))/IF($G996="w",Parameter!$C$6,Parameter!$E$6))))</f>
        <v>0</v>
      </c>
      <c r="R996" s="106"/>
      <c r="S996" s="73">
        <f>IF(R996=0,0,TRUNC((2000/(R996)- IF(Q996="w",Parameter!$B$6,Parameter!$D$6))/IF(Q996="w",Parameter!$C$6,Parameter!$E$6)))</f>
        <v>0</v>
      </c>
      <c r="T996" s="106"/>
      <c r="U996" s="73">
        <f>IF(T996=0,0,TRUNC((2000/(T996)- IF(Q996="w",Parameter!$B$3,Parameter!$D$3))/IF(Q996="w",Parameter!$C$3,Parameter!$E$3)))</f>
        <v>0</v>
      </c>
      <c r="V996" s="80"/>
      <c r="W996" s="79" t="s">
        <v>44</v>
      </c>
      <c r="X996" s="81"/>
      <c r="Y996" s="54">
        <f>IF($G996="w",0,IF(AND($V996=0,$X996=0),0,TRUNC((1000/($V996*60+$X996)-IF($G996="w",Parameter!$B$6,Parameter!$D$6))/IF($G996="w",Parameter!$C$6,Parameter!$E$6))))</f>
        <v>0</v>
      </c>
      <c r="Z996" s="37"/>
      <c r="AA996" s="104">
        <f>IF(Z996=0,0,TRUNC((SQRT(Z996)- IF($G996="w",Parameter!$B$11,Parameter!$D$11))/IF($G996="w",Parameter!$C$11,Parameter!$E$11)))</f>
        <v>0</v>
      </c>
      <c r="AB996" s="105"/>
      <c r="AC996" s="104">
        <f>IF(AB996=0,0,TRUNC((SQRT(AB996)- IF($G996="w",Parameter!$B$10,Parameter!$D$10))/IF($G996="w",Parameter!$C$10,Parameter!$E$10)))</f>
        <v>0</v>
      </c>
      <c r="AD996" s="38"/>
      <c r="AE996" s="55">
        <f>IF(AD996=0,0,TRUNC((SQRT(AD996)- IF($G996="w",Parameter!$B$15,Parameter!$D$15))/IF($G996="w",Parameter!$C$15,Parameter!$E$15)))</f>
        <v>0</v>
      </c>
      <c r="AF996" s="32"/>
      <c r="AG996" s="55">
        <f>IF(AF996=0,0,TRUNC((SQRT(AF996)- IF($G996="w",Parameter!$B$12,Parameter!$D$12))/IF($G996="w",Parameter!$C$12,Parameter!$E$12)))</f>
        <v>0</v>
      </c>
      <c r="AH996" s="60">
        <f t="shared" si="211"/>
        <v>0</v>
      </c>
      <c r="AI996" s="61">
        <f>LOOKUP($F996,Urkunde!$A$2:$A$16,IF($G996="w",Urkunde!$B$2:$B$16,Urkunde!$D$2:$D$16))</f>
        <v>0</v>
      </c>
      <c r="AJ996" s="61">
        <f>LOOKUP($F996,Urkunde!$A$2:$A$16,IF($G996="w",Urkunde!$C$2:$C$16,Urkunde!$E$2:$E$16))</f>
        <v>0</v>
      </c>
      <c r="AK996" s="61" t="str">
        <f t="shared" si="212"/>
        <v>-</v>
      </c>
      <c r="AL996" s="29">
        <f t="shared" si="213"/>
        <v>0</v>
      </c>
      <c r="AM996" s="21">
        <f t="shared" si="214"/>
        <v>0</v>
      </c>
      <c r="AN996" s="21">
        <f t="shared" si="215"/>
        <v>0</v>
      </c>
      <c r="AO996" s="21">
        <f t="shared" si="216"/>
        <v>0</v>
      </c>
      <c r="AP996" s="21">
        <f t="shared" si="217"/>
        <v>0</v>
      </c>
      <c r="AQ996" s="21">
        <f t="shared" si="218"/>
        <v>0</v>
      </c>
      <c r="AR996" s="21">
        <f t="shared" si="219"/>
        <v>0</v>
      </c>
      <c r="AS996" s="21">
        <f t="shared" si="220"/>
        <v>0</v>
      </c>
      <c r="AT996" s="21">
        <f t="shared" si="221"/>
        <v>0</v>
      </c>
      <c r="AU996" s="21">
        <f t="shared" si="222"/>
        <v>0</v>
      </c>
      <c r="AV996" s="21">
        <f t="shared" si="223"/>
        <v>0</v>
      </c>
    </row>
    <row r="997" spans="1:48" ht="15.6" x14ac:dyDescent="0.3">
      <c r="A997" s="51"/>
      <c r="B997" s="50"/>
      <c r="C997" s="96"/>
      <c r="D997" s="96"/>
      <c r="E997" s="49"/>
      <c r="F997" s="52">
        <f t="shared" si="210"/>
        <v>0</v>
      </c>
      <c r="G997" s="48"/>
      <c r="H997" s="38"/>
      <c r="I997" s="54">
        <f>IF(H997=0,0,TRUNC((50/(H997+0.24)- IF($G997="w",Parameter!$B$3,Parameter!$D$3))/IF($G997="w",Parameter!$C$3,Parameter!$E$3)))</f>
        <v>0</v>
      </c>
      <c r="J997" s="105"/>
      <c r="K997" s="54">
        <f>IF(J997=0,0,TRUNC((75/(J997+0.24)- IF($G997="w",Parameter!$B$3,Parameter!$D$3))/IF($G997="w",Parameter!$C$3,Parameter!$E$3)))</f>
        <v>0</v>
      </c>
      <c r="L997" s="105"/>
      <c r="M997" s="54">
        <f>IF(L997=0,0,TRUNC((100/(L997+0.24)- IF($G997="w",Parameter!$B$3,Parameter!$D$3))/IF($G997="w",Parameter!$C$3,Parameter!$E$3)))</f>
        <v>0</v>
      </c>
      <c r="N997" s="80"/>
      <c r="O997" s="79" t="s">
        <v>44</v>
      </c>
      <c r="P997" s="81"/>
      <c r="Q997" s="54">
        <f>IF($G997="m",0,IF(AND($P997=0,$N997=0),0,TRUNC((800/($N997*60+$P997)-IF($G997="w",Parameter!$B$6,Parameter!$D$6))/IF($G997="w",Parameter!$C$6,Parameter!$E$6))))</f>
        <v>0</v>
      </c>
      <c r="R997" s="106"/>
      <c r="S997" s="73">
        <f>IF(R997=0,0,TRUNC((2000/(R997)- IF(Q997="w",Parameter!$B$6,Parameter!$D$6))/IF(Q997="w",Parameter!$C$6,Parameter!$E$6)))</f>
        <v>0</v>
      </c>
      <c r="T997" s="106"/>
      <c r="U997" s="73">
        <f>IF(T997=0,0,TRUNC((2000/(T997)- IF(Q997="w",Parameter!$B$3,Parameter!$D$3))/IF(Q997="w",Parameter!$C$3,Parameter!$E$3)))</f>
        <v>0</v>
      </c>
      <c r="V997" s="80"/>
      <c r="W997" s="79" t="s">
        <v>44</v>
      </c>
      <c r="X997" s="81"/>
      <c r="Y997" s="54">
        <f>IF($G997="w",0,IF(AND($V997=0,$X997=0),0,TRUNC((1000/($V997*60+$X997)-IF($G997="w",Parameter!$B$6,Parameter!$D$6))/IF($G997="w",Parameter!$C$6,Parameter!$E$6))))</f>
        <v>0</v>
      </c>
      <c r="Z997" s="37"/>
      <c r="AA997" s="104">
        <f>IF(Z997=0,0,TRUNC((SQRT(Z997)- IF($G997="w",Parameter!$B$11,Parameter!$D$11))/IF($G997="w",Parameter!$C$11,Parameter!$E$11)))</f>
        <v>0</v>
      </c>
      <c r="AB997" s="105"/>
      <c r="AC997" s="104">
        <f>IF(AB997=0,0,TRUNC((SQRT(AB997)- IF($G997="w",Parameter!$B$10,Parameter!$D$10))/IF($G997="w",Parameter!$C$10,Parameter!$E$10)))</f>
        <v>0</v>
      </c>
      <c r="AD997" s="38"/>
      <c r="AE997" s="55">
        <f>IF(AD997=0,0,TRUNC((SQRT(AD997)- IF($G997="w",Parameter!$B$15,Parameter!$D$15))/IF($G997="w",Parameter!$C$15,Parameter!$E$15)))</f>
        <v>0</v>
      </c>
      <c r="AF997" s="32"/>
      <c r="AG997" s="55">
        <f>IF(AF997=0,0,TRUNC((SQRT(AF997)- IF($G997="w",Parameter!$B$12,Parameter!$D$12))/IF($G997="w",Parameter!$C$12,Parameter!$E$12)))</f>
        <v>0</v>
      </c>
      <c r="AH997" s="60">
        <f t="shared" si="211"/>
        <v>0</v>
      </c>
      <c r="AI997" s="61">
        <f>LOOKUP($F997,Urkunde!$A$2:$A$16,IF($G997="w",Urkunde!$B$2:$B$16,Urkunde!$D$2:$D$16))</f>
        <v>0</v>
      </c>
      <c r="AJ997" s="61">
        <f>LOOKUP($F997,Urkunde!$A$2:$A$16,IF($G997="w",Urkunde!$C$2:$C$16,Urkunde!$E$2:$E$16))</f>
        <v>0</v>
      </c>
      <c r="AK997" s="61" t="str">
        <f t="shared" si="212"/>
        <v>-</v>
      </c>
      <c r="AL997" s="29">
        <f t="shared" si="213"/>
        <v>0</v>
      </c>
      <c r="AM997" s="21">
        <f t="shared" si="214"/>
        <v>0</v>
      </c>
      <c r="AN997" s="21">
        <f t="shared" si="215"/>
        <v>0</v>
      </c>
      <c r="AO997" s="21">
        <f t="shared" si="216"/>
        <v>0</v>
      </c>
      <c r="AP997" s="21">
        <f t="shared" si="217"/>
        <v>0</v>
      </c>
      <c r="AQ997" s="21">
        <f t="shared" si="218"/>
        <v>0</v>
      </c>
      <c r="AR997" s="21">
        <f t="shared" si="219"/>
        <v>0</v>
      </c>
      <c r="AS997" s="21">
        <f t="shared" si="220"/>
        <v>0</v>
      </c>
      <c r="AT997" s="21">
        <f t="shared" si="221"/>
        <v>0</v>
      </c>
      <c r="AU997" s="21">
        <f t="shared" si="222"/>
        <v>0</v>
      </c>
      <c r="AV997" s="21">
        <f t="shared" si="223"/>
        <v>0</v>
      </c>
    </row>
    <row r="998" spans="1:48" ht="15.6" x14ac:dyDescent="0.3">
      <c r="A998" s="51"/>
      <c r="B998" s="50"/>
      <c r="C998" s="96"/>
      <c r="D998" s="96"/>
      <c r="E998" s="49"/>
      <c r="F998" s="52">
        <f t="shared" si="210"/>
        <v>0</v>
      </c>
      <c r="G998" s="48"/>
      <c r="H998" s="38"/>
      <c r="I998" s="54">
        <f>IF(H998=0,0,TRUNC((50/(H998+0.24)- IF($G998="w",Parameter!$B$3,Parameter!$D$3))/IF($G998="w",Parameter!$C$3,Parameter!$E$3)))</f>
        <v>0</v>
      </c>
      <c r="J998" s="105"/>
      <c r="K998" s="54">
        <f>IF(J998=0,0,TRUNC((75/(J998+0.24)- IF($G998="w",Parameter!$B$3,Parameter!$D$3))/IF($G998="w",Parameter!$C$3,Parameter!$E$3)))</f>
        <v>0</v>
      </c>
      <c r="L998" s="105"/>
      <c r="M998" s="54">
        <f>IF(L998=0,0,TRUNC((100/(L998+0.24)- IF($G998="w",Parameter!$B$3,Parameter!$D$3))/IF($G998="w",Parameter!$C$3,Parameter!$E$3)))</f>
        <v>0</v>
      </c>
      <c r="N998" s="80"/>
      <c r="O998" s="79" t="s">
        <v>44</v>
      </c>
      <c r="P998" s="81"/>
      <c r="Q998" s="54">
        <f>IF($G998="m",0,IF(AND($P998=0,$N998=0),0,TRUNC((800/($N998*60+$P998)-IF($G998="w",Parameter!$B$6,Parameter!$D$6))/IF($G998="w",Parameter!$C$6,Parameter!$E$6))))</f>
        <v>0</v>
      </c>
      <c r="R998" s="106"/>
      <c r="S998" s="73">
        <f>IF(R998=0,0,TRUNC((2000/(R998)- IF(Q998="w",Parameter!$B$6,Parameter!$D$6))/IF(Q998="w",Parameter!$C$6,Parameter!$E$6)))</f>
        <v>0</v>
      </c>
      <c r="T998" s="106"/>
      <c r="U998" s="73">
        <f>IF(T998=0,0,TRUNC((2000/(T998)- IF(Q998="w",Parameter!$B$3,Parameter!$D$3))/IF(Q998="w",Parameter!$C$3,Parameter!$E$3)))</f>
        <v>0</v>
      </c>
      <c r="V998" s="80"/>
      <c r="W998" s="79" t="s">
        <v>44</v>
      </c>
      <c r="X998" s="81"/>
      <c r="Y998" s="54">
        <f>IF($G998="w",0,IF(AND($V998=0,$X998=0),0,TRUNC((1000/($V998*60+$X998)-IF($G998="w",Parameter!$B$6,Parameter!$D$6))/IF($G998="w",Parameter!$C$6,Parameter!$E$6))))</f>
        <v>0</v>
      </c>
      <c r="Z998" s="37"/>
      <c r="AA998" s="104">
        <f>IF(Z998=0,0,TRUNC((SQRT(Z998)- IF($G998="w",Parameter!$B$11,Parameter!$D$11))/IF($G998="w",Parameter!$C$11,Parameter!$E$11)))</f>
        <v>0</v>
      </c>
      <c r="AB998" s="105"/>
      <c r="AC998" s="104">
        <f>IF(AB998=0,0,TRUNC((SQRT(AB998)- IF($G998="w",Parameter!$B$10,Parameter!$D$10))/IF($G998="w",Parameter!$C$10,Parameter!$E$10)))</f>
        <v>0</v>
      </c>
      <c r="AD998" s="38"/>
      <c r="AE998" s="55">
        <f>IF(AD998=0,0,TRUNC((SQRT(AD998)- IF($G998="w",Parameter!$B$15,Parameter!$D$15))/IF($G998="w",Parameter!$C$15,Parameter!$E$15)))</f>
        <v>0</v>
      </c>
      <c r="AF998" s="32"/>
      <c r="AG998" s="55">
        <f>IF(AF998=0,0,TRUNC((SQRT(AF998)- IF($G998="w",Parameter!$B$12,Parameter!$D$12))/IF($G998="w",Parameter!$C$12,Parameter!$E$12)))</f>
        <v>0</v>
      </c>
      <c r="AH998" s="60">
        <f t="shared" si="211"/>
        <v>0</v>
      </c>
      <c r="AI998" s="61">
        <f>LOOKUP($F998,Urkunde!$A$2:$A$16,IF($G998="w",Urkunde!$B$2:$B$16,Urkunde!$D$2:$D$16))</f>
        <v>0</v>
      </c>
      <c r="AJ998" s="61">
        <f>LOOKUP($F998,Urkunde!$A$2:$A$16,IF($G998="w",Urkunde!$C$2:$C$16,Urkunde!$E$2:$E$16))</f>
        <v>0</v>
      </c>
      <c r="AK998" s="61" t="str">
        <f t="shared" si="212"/>
        <v>-</v>
      </c>
      <c r="AL998" s="29">
        <f t="shared" si="213"/>
        <v>0</v>
      </c>
      <c r="AM998" s="21">
        <f t="shared" si="214"/>
        <v>0</v>
      </c>
      <c r="AN998" s="21">
        <f t="shared" si="215"/>
        <v>0</v>
      </c>
      <c r="AO998" s="21">
        <f t="shared" si="216"/>
        <v>0</v>
      </c>
      <c r="AP998" s="21">
        <f t="shared" si="217"/>
        <v>0</v>
      </c>
      <c r="AQ998" s="21">
        <f t="shared" si="218"/>
        <v>0</v>
      </c>
      <c r="AR998" s="21">
        <f t="shared" si="219"/>
        <v>0</v>
      </c>
      <c r="AS998" s="21">
        <f t="shared" si="220"/>
        <v>0</v>
      </c>
      <c r="AT998" s="21">
        <f t="shared" si="221"/>
        <v>0</v>
      </c>
      <c r="AU998" s="21">
        <f t="shared" si="222"/>
        <v>0</v>
      </c>
      <c r="AV998" s="21">
        <f t="shared" si="223"/>
        <v>0</v>
      </c>
    </row>
    <row r="999" spans="1:48" ht="15.6" x14ac:dyDescent="0.3">
      <c r="A999" s="51"/>
      <c r="B999" s="50"/>
      <c r="C999" s="96"/>
      <c r="D999" s="96"/>
      <c r="E999" s="49"/>
      <c r="F999" s="52">
        <f t="shared" si="210"/>
        <v>0</v>
      </c>
      <c r="G999" s="48"/>
      <c r="H999" s="38"/>
      <c r="I999" s="54">
        <f>IF(H999=0,0,TRUNC((50/(H999+0.24)- IF($G999="w",Parameter!$B$3,Parameter!$D$3))/IF($G999="w",Parameter!$C$3,Parameter!$E$3)))</f>
        <v>0</v>
      </c>
      <c r="J999" s="105"/>
      <c r="K999" s="54">
        <f>IF(J999=0,0,TRUNC((75/(J999+0.24)- IF($G999="w",Parameter!$B$3,Parameter!$D$3))/IF($G999="w",Parameter!$C$3,Parameter!$E$3)))</f>
        <v>0</v>
      </c>
      <c r="L999" s="105"/>
      <c r="M999" s="54">
        <f>IF(L999=0,0,TRUNC((100/(L999+0.24)- IF($G999="w",Parameter!$B$3,Parameter!$D$3))/IF($G999="w",Parameter!$C$3,Parameter!$E$3)))</f>
        <v>0</v>
      </c>
      <c r="N999" s="80"/>
      <c r="O999" s="79" t="s">
        <v>44</v>
      </c>
      <c r="P999" s="81"/>
      <c r="Q999" s="54">
        <f>IF($G999="m",0,IF(AND($P999=0,$N999=0),0,TRUNC((800/($N999*60+$P999)-IF($G999="w",Parameter!$B$6,Parameter!$D$6))/IF($G999="w",Parameter!$C$6,Parameter!$E$6))))</f>
        <v>0</v>
      </c>
      <c r="R999" s="106"/>
      <c r="S999" s="73">
        <f>IF(R999=0,0,TRUNC((2000/(R999)- IF(Q999="w",Parameter!$B$6,Parameter!$D$6))/IF(Q999="w",Parameter!$C$6,Parameter!$E$6)))</f>
        <v>0</v>
      </c>
      <c r="T999" s="106"/>
      <c r="U999" s="73">
        <f>IF(T999=0,0,TRUNC((2000/(T999)- IF(Q999="w",Parameter!$B$3,Parameter!$D$3))/IF(Q999="w",Parameter!$C$3,Parameter!$E$3)))</f>
        <v>0</v>
      </c>
      <c r="V999" s="80"/>
      <c r="W999" s="79" t="s">
        <v>44</v>
      </c>
      <c r="X999" s="81"/>
      <c r="Y999" s="54">
        <f>IF($G999="w",0,IF(AND($V999=0,$X999=0),0,TRUNC((1000/($V999*60+$X999)-IF($G999="w",Parameter!$B$6,Parameter!$D$6))/IF($G999="w",Parameter!$C$6,Parameter!$E$6))))</f>
        <v>0</v>
      </c>
      <c r="Z999" s="37"/>
      <c r="AA999" s="104">
        <f>IF(Z999=0,0,TRUNC((SQRT(Z999)- IF($G999="w",Parameter!$B$11,Parameter!$D$11))/IF($G999="w",Parameter!$C$11,Parameter!$E$11)))</f>
        <v>0</v>
      </c>
      <c r="AB999" s="105"/>
      <c r="AC999" s="104">
        <f>IF(AB999=0,0,TRUNC((SQRT(AB999)- IF($G999="w",Parameter!$B$10,Parameter!$D$10))/IF($G999="w",Parameter!$C$10,Parameter!$E$10)))</f>
        <v>0</v>
      </c>
      <c r="AD999" s="38"/>
      <c r="AE999" s="55">
        <f>IF(AD999=0,0,TRUNC((SQRT(AD999)- IF($G999="w",Parameter!$B$15,Parameter!$D$15))/IF($G999="w",Parameter!$C$15,Parameter!$E$15)))</f>
        <v>0</v>
      </c>
      <c r="AF999" s="32"/>
      <c r="AG999" s="55">
        <f>IF(AF999=0,0,TRUNC((SQRT(AF999)- IF($G999="w",Parameter!$B$12,Parameter!$D$12))/IF($G999="w",Parameter!$C$12,Parameter!$E$12)))</f>
        <v>0</v>
      </c>
      <c r="AH999" s="60">
        <f t="shared" si="211"/>
        <v>0</v>
      </c>
      <c r="AI999" s="61">
        <f>LOOKUP($F999,Urkunde!$A$2:$A$16,IF($G999="w",Urkunde!$B$2:$B$16,Urkunde!$D$2:$D$16))</f>
        <v>0</v>
      </c>
      <c r="AJ999" s="61">
        <f>LOOKUP($F999,Urkunde!$A$2:$A$16,IF($G999="w",Urkunde!$C$2:$C$16,Urkunde!$E$2:$E$16))</f>
        <v>0</v>
      </c>
      <c r="AK999" s="61" t="str">
        <f t="shared" si="212"/>
        <v>-</v>
      </c>
      <c r="AL999" s="29">
        <f t="shared" si="213"/>
        <v>0</v>
      </c>
      <c r="AM999" s="21">
        <f t="shared" si="214"/>
        <v>0</v>
      </c>
      <c r="AN999" s="21">
        <f t="shared" si="215"/>
        <v>0</v>
      </c>
      <c r="AO999" s="21">
        <f t="shared" si="216"/>
        <v>0</v>
      </c>
      <c r="AP999" s="21">
        <f t="shared" si="217"/>
        <v>0</v>
      </c>
      <c r="AQ999" s="21">
        <f t="shared" si="218"/>
        <v>0</v>
      </c>
      <c r="AR999" s="21">
        <f t="shared" si="219"/>
        <v>0</v>
      </c>
      <c r="AS999" s="21">
        <f t="shared" si="220"/>
        <v>0</v>
      </c>
      <c r="AT999" s="21">
        <f t="shared" si="221"/>
        <v>0</v>
      </c>
      <c r="AU999" s="21">
        <f t="shared" si="222"/>
        <v>0</v>
      </c>
      <c r="AV999" s="21">
        <f t="shared" si="223"/>
        <v>0</v>
      </c>
    </row>
    <row r="1000" spans="1:48" ht="16.2" thickBot="1" x14ac:dyDescent="0.35">
      <c r="A1000" s="51"/>
      <c r="B1000" s="109"/>
      <c r="C1000" s="96"/>
      <c r="D1000" s="96"/>
      <c r="E1000" s="49"/>
      <c r="F1000" s="53">
        <f t="shared" si="210"/>
        <v>0</v>
      </c>
      <c r="G1000" s="48"/>
      <c r="H1000" s="38"/>
      <c r="I1000" s="54">
        <f>IF(H1000=0,0,TRUNC((50/(H1000+0.24)- IF($G1000="w",Parameter!$B$3,Parameter!$D$3))/IF($G1000="w",Parameter!$C$3,Parameter!$E$3)))</f>
        <v>0</v>
      </c>
      <c r="J1000" s="78"/>
      <c r="K1000" s="54">
        <f>IF(J1000=0,0,TRUNC((75/(J1000+0.24)- IF($G1000="w",Parameter!$B$3,Parameter!$D$3))/IF($G1000="w",Parameter!$C$3,Parameter!$E$3)))</f>
        <v>0</v>
      </c>
      <c r="L1000" s="78"/>
      <c r="M1000" s="54">
        <f>IF(L1000=0,0,TRUNC((100/(L1000+0.24)- IF($G1000="w",Parameter!$B$3,Parameter!$D$3))/IF($G1000="w",Parameter!$C$3,Parameter!$E$3)))</f>
        <v>0</v>
      </c>
      <c r="N1000" s="80"/>
      <c r="O1000" s="79" t="s">
        <v>44</v>
      </c>
      <c r="P1000" s="81"/>
      <c r="Q1000" s="54">
        <f>IF($G1000="m",0,IF(AND($P1000=0,$N1000=0),0,TRUNC((800/($N1000*60+$P1000)-IF($G1000="w",Parameter!$B$6,Parameter!$D$6))/IF($G1000="w",Parameter!$C$6,Parameter!$E$6))))</f>
        <v>0</v>
      </c>
      <c r="R1000" s="108"/>
      <c r="S1000" s="77">
        <f>IF(R1000=0,0,TRUNC((2000/(R1000)- IF(Q1000="w",Parameter!$B$6,Parameter!$D$6))/IF(Q1000="w",Parameter!$C$6,Parameter!$E$6)))</f>
        <v>0</v>
      </c>
      <c r="T1000" s="108"/>
      <c r="U1000" s="77">
        <f>IF(T1000=0,0,TRUNC((2000/(T1000)- IF(Q1000="w",Parameter!$B$3,Parameter!$D$3))/IF(Q1000="w",Parameter!$C$3,Parameter!$E$3)))</f>
        <v>0</v>
      </c>
      <c r="V1000" s="80"/>
      <c r="W1000" s="79" t="s">
        <v>44</v>
      </c>
      <c r="X1000" s="81"/>
      <c r="Y1000" s="54">
        <f>IF($G1000="w",0,IF(AND($V1000=0,$X1000=0),0,TRUNC((1000/($V1000*60+$X1000)-IF($G1000="w",Parameter!$B$6,Parameter!$D$6))/IF($G1000="w",Parameter!$C$6,Parameter!$E$6))))</f>
        <v>0</v>
      </c>
      <c r="Z1000" s="37"/>
      <c r="AA1000" s="107">
        <f>IF(Z1000=0,0,TRUNC((SQRT(Z1000)- IF($G1000="w",Parameter!$B$11,Parameter!$D$11))/IF($G1000="w",Parameter!$C$11,Parameter!$E$11)))</f>
        <v>0</v>
      </c>
      <c r="AB1000" s="78"/>
      <c r="AC1000" s="107">
        <f>IF(AB1000=0,0,TRUNC((SQRT(AB1000)- IF($G1000="w",Parameter!$B$10,Parameter!$D$10))/IF($G1000="w",Parameter!$C$10,Parameter!$E$10)))</f>
        <v>0</v>
      </c>
      <c r="AD1000" s="38"/>
      <c r="AE1000" s="56">
        <f>IF(AD1000=0,0,TRUNC((SQRT(AD1000)- IF($G1000="w",Parameter!$B$15,Parameter!$D$15))/IF($G1000="w",Parameter!$C$15,Parameter!$E$15)))</f>
        <v>0</v>
      </c>
      <c r="AF1000" s="34"/>
      <c r="AG1000" s="56">
        <f>IF(AF1000=0,0,TRUNC((SQRT(AF1000)- IF($G1000="w",Parameter!$B$12,Parameter!$D$12))/IF($G1000="w",Parameter!$C$12,Parameter!$E$12)))</f>
        <v>0</v>
      </c>
      <c r="AH1000" s="62">
        <f t="shared" si="211"/>
        <v>0</v>
      </c>
      <c r="AI1000" s="63">
        <f>LOOKUP($F1000,Urkunde!$A$2:$A$16,IF($G1000="w",Urkunde!$B$2:$B$16,Urkunde!$D$2:$D$16))</f>
        <v>0</v>
      </c>
      <c r="AJ1000" s="63">
        <f>LOOKUP($F1000,Urkunde!$A$2:$A$16,IF($G1000="w",Urkunde!$C$2:$C$16,Urkunde!$E$2:$E$16))</f>
        <v>0</v>
      </c>
      <c r="AK1000" s="63" t="str">
        <f t="shared" si="212"/>
        <v>-</v>
      </c>
      <c r="AL1000" s="29">
        <f t="shared" si="213"/>
        <v>0</v>
      </c>
      <c r="AM1000" s="21">
        <f t="shared" si="214"/>
        <v>0</v>
      </c>
      <c r="AN1000" s="21">
        <f t="shared" si="215"/>
        <v>0</v>
      </c>
      <c r="AO1000" s="21">
        <f t="shared" si="216"/>
        <v>0</v>
      </c>
      <c r="AP1000" s="21">
        <f t="shared" si="217"/>
        <v>0</v>
      </c>
      <c r="AQ1000" s="21">
        <f t="shared" si="218"/>
        <v>0</v>
      </c>
      <c r="AR1000" s="21">
        <f t="shared" si="219"/>
        <v>0</v>
      </c>
      <c r="AS1000" s="21">
        <f t="shared" si="220"/>
        <v>0</v>
      </c>
      <c r="AT1000" s="21">
        <f t="shared" si="221"/>
        <v>0</v>
      </c>
      <c r="AU1000" s="21">
        <f t="shared" si="222"/>
        <v>0</v>
      </c>
      <c r="AV1000" s="21">
        <f t="shared" si="223"/>
        <v>0</v>
      </c>
    </row>
  </sheetData>
  <mergeCells count="3">
    <mergeCell ref="B1:AJ1"/>
    <mergeCell ref="N3:P3"/>
    <mergeCell ref="V3:X3"/>
  </mergeCells>
  <conditionalFormatting sqref="G4:G1000">
    <cfRule type="cellIs" dxfId="11" priority="11" stopIfTrue="1" operator="equal">
      <formula>"w"</formula>
    </cfRule>
    <cfRule type="cellIs" dxfId="10" priority="12" stopIfTrue="1" operator="equal">
      <formula>"m"</formula>
    </cfRule>
  </conditionalFormatting>
  <conditionalFormatting sqref="N4">
    <cfRule type="expression" dxfId="9" priority="10" stopIfTrue="1">
      <formula>($G4 = "m")</formula>
    </cfRule>
  </conditionalFormatting>
  <conditionalFormatting sqref="P4">
    <cfRule type="expression" dxfId="8" priority="9" stopIfTrue="1">
      <formula>($G4="m")</formula>
    </cfRule>
  </conditionalFormatting>
  <conditionalFormatting sqref="O4">
    <cfRule type="expression" dxfId="7" priority="8" stopIfTrue="1">
      <formula>($G4="m")</formula>
    </cfRule>
  </conditionalFormatting>
  <conditionalFormatting sqref="N5:N1000">
    <cfRule type="expression" dxfId="6" priority="7" stopIfTrue="1">
      <formula>($G5 = "m")</formula>
    </cfRule>
  </conditionalFormatting>
  <conditionalFormatting sqref="P5:P1000">
    <cfRule type="expression" dxfId="5" priority="6" stopIfTrue="1">
      <formula>($G5="m")</formula>
    </cfRule>
  </conditionalFormatting>
  <conditionalFormatting sqref="O5:O1000">
    <cfRule type="expression" dxfId="4" priority="5" stopIfTrue="1">
      <formula>($G5="m")</formula>
    </cfRule>
  </conditionalFormatting>
  <conditionalFormatting sqref="V4">
    <cfRule type="expression" dxfId="3" priority="4" stopIfTrue="1">
      <formula>($G4 = "w")</formula>
    </cfRule>
  </conditionalFormatting>
  <conditionalFormatting sqref="W4:X4">
    <cfRule type="expression" dxfId="2" priority="3" stopIfTrue="1">
      <formula xml:space="preserve"> ($G4 = "w")</formula>
    </cfRule>
  </conditionalFormatting>
  <conditionalFormatting sqref="V5:V1000">
    <cfRule type="expression" dxfId="1" priority="2" stopIfTrue="1">
      <formula>($G5 = "w")</formula>
    </cfRule>
  </conditionalFormatting>
  <conditionalFormatting sqref="W5:X1000">
    <cfRule type="expression" dxfId="0" priority="1" stopIfTrue="1">
      <formula xml:space="preserve"> ($G5 = "w")</formula>
    </cfRule>
  </conditionalFormatting>
  <dataValidations count="6">
    <dataValidation type="decimal" allowBlank="1" showInputMessage="1" showErrorMessage="1" sqref="H4:H1000">
      <formula1>0</formula1>
      <formula2>20</formula2>
    </dataValidation>
    <dataValidation type="decimal" allowBlank="1" showInputMessage="1" showErrorMessage="1" sqref="AD4:AD1000">
      <formula1>0</formula1>
      <formula2>100</formula2>
    </dataValidation>
    <dataValidation type="decimal" allowBlank="1" showInputMessage="1" showErrorMessage="1" sqref="Z4:Z1000">
      <formula1>0</formula1>
      <formula2>10</formula2>
    </dataValidation>
    <dataValidation type="whole" allowBlank="1" showInputMessage="1" showErrorMessage="1" sqref="E4:E1000">
      <formula1>1995</formula1>
      <formula2>2020</formula2>
    </dataValidation>
    <dataValidation type="whole" allowBlank="1" showInputMessage="1" showErrorMessage="1" sqref="N4:N1000 X4:X1000 P4:P1000 V4:V1000">
      <formula1>0</formula1>
      <formula2>59</formula2>
    </dataValidation>
    <dataValidation type="list" allowBlank="1" showInputMessage="1" showErrorMessage="1" sqref="G4:G1000">
      <formula1>"m,w"</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Auswertung Bundesjugendspiele</vt:lpstr>
      <vt:lpstr>Deutsches Sportabzeichen</vt:lpstr>
      <vt:lpstr>Übersicht Ergebnis</vt:lpstr>
      <vt:lpstr>Anleitung</vt:lpstr>
      <vt:lpstr>Urkunde</vt:lpstr>
      <vt:lpstr>Parameter</vt:lpstr>
      <vt:lpstr>Daten Sportabzeichen</vt:lpstr>
      <vt:lpstr>Sheet2</vt:lpstr>
      <vt:lpstr>'Deutsches Sportabzeichen'!Print_Area</vt:lpstr>
      <vt:lpstr>'Auswertung Bundesjugendspiele'!Print_Titles</vt:lpstr>
      <vt:lpstr>'Deutsches Sportabzeichen'!Print_Titles</vt:lpstr>
      <vt:lpstr>'Übersicht Ergebnis'!Print_Titles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Zaika</dc:creator>
  <cp:lastModifiedBy>Zaika, Christoph</cp:lastModifiedBy>
  <cp:lastPrinted>2013-06-13T13:53:47Z</cp:lastPrinted>
  <dcterms:created xsi:type="dcterms:W3CDTF">2010-10-02T10:06:02Z</dcterms:created>
  <dcterms:modified xsi:type="dcterms:W3CDTF">2013-06-13T14:29:49Z</dcterms:modified>
</cp:coreProperties>
</file>